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bookViews>
    <workbookView xWindow="65446" yWindow="65446" windowWidth="19380" windowHeight="10380" firstSheet="1" activeTab="3"/>
  </bookViews>
  <sheets>
    <sheet name="抽選会資料" sheetId="1" r:id="rId1"/>
    <sheet name="MCM資料" sheetId="2" r:id="rId2"/>
    <sheet name="抽選方法" sheetId="3" state="hidden" r:id="rId3"/>
    <sheet name="組み合わせ" sheetId="4" r:id="rId4"/>
    <sheet name="全日程スケジュール" sheetId="5" r:id="rId5"/>
    <sheet name="累積警告・退場" sheetId="6" r:id="rId6"/>
    <sheet name="2023年度優秀選手" sheetId="7" r:id="rId7"/>
    <sheet name="決勝【Match No,51】" sheetId="8" r:id="rId8"/>
    <sheet name="準決勝②【Match No,50】" sheetId="9" r:id="rId9"/>
    <sheet name="準決勝①【Match No,49】" sheetId="10" r:id="rId10"/>
    <sheet name="２次リーグ組み合わせ・結果" sheetId="11" r:id="rId11"/>
    <sheet name="１次リーグ組み合わせ・結果" sheetId="12" r:id="rId12"/>
    <sheet name="２次リーグ（豊肥）" sheetId="13" state="hidden" r:id="rId13"/>
    <sheet name="２次リーグ（佐伯）" sheetId="14" state="hidden" r:id="rId14"/>
    <sheet name="１次リーグ（中津）" sheetId="15" state="hidden" r:id="rId15"/>
    <sheet name="１次リーグ（別府）" sheetId="16" state="hidden" r:id="rId16"/>
    <sheet name="１次リーグ（日田・玖珠）" sheetId="17" state="hidden" r:id="rId17"/>
    <sheet name="１次リーグ（大分）" sheetId="18" state="hidden" r:id="rId18"/>
    <sheet name="１次リーグ（宇佐高田）" sheetId="19" state="hidden" r:id="rId19"/>
    <sheet name="１次リーグ（臼杵・津久見）" sheetId="20" state="hidden" r:id="rId20"/>
    <sheet name="選手名簿" sheetId="21" state="hidden" r:id="rId21"/>
    <sheet name="審判員" sheetId="22" state="hidden" r:id="rId22"/>
  </sheets>
  <definedNames>
    <definedName name="_xlnm._FilterDatabase" localSheetId="5" hidden="1">'累積警告・退場'!$A$4:$AA$40</definedName>
    <definedName name="_xlnm.Print_Area" localSheetId="11">'１次リーグ組み合わせ・結果'!$A$1:$AA$75,'１次リーグ組み合わせ・結果'!$AC$1:$BC$75,'１次リーグ組み合わせ・結果'!$BE$1:$CE$75</definedName>
    <definedName name="_xlnm.Print_Area" localSheetId="10">'２次リーグ組み合わせ・結果'!$A$1:$AA$59,'２次リーグ組み合わせ・結果'!$AC$1:$BC$59</definedName>
    <definedName name="_xlnm.Print_Area" localSheetId="1">'MCM資料'!$A$1:$AJ$115</definedName>
    <definedName name="_xlnm.Print_Area" localSheetId="7">'決勝【Match No,51】'!$A$1:$AJ$75</definedName>
    <definedName name="_xlnm.Print_Area" localSheetId="9">'準決勝①【Match No,49】'!$A$1:$AJ$75</definedName>
    <definedName name="_xlnm.Print_Area" localSheetId="8">'準決勝②【Match No,50】'!$A$1:$AJ$75</definedName>
    <definedName name="_xlnm.Print_Area" localSheetId="3">'組み合わせ'!$A$1:$GA$90</definedName>
    <definedName name="_xlnm.Print_Area" localSheetId="5">'累積警告・退場'!$B$1:$AA$40</definedName>
  </definedNames>
  <calcPr calcId="191029"/>
  <extLst/>
</workbook>
</file>

<file path=xl/sharedStrings.xml><?xml version="1.0" encoding="utf-8"?>
<sst xmlns="http://schemas.openxmlformats.org/spreadsheetml/2006/main" count="23072" uniqueCount="9972">
  <si>
    <t>OFA 第 55 回大分県U-12サッカー大会　兼　KYFA 九州U-12サッカー大会大分県大会</t>
  </si>
  <si>
    <t>抽選会及び監督(代表者)会議</t>
  </si>
  <si>
    <t>１．日時　　2024年1月21日(日) 午後6時00分（18:00）～</t>
  </si>
  <si>
    <t>２．場所　　大分市　レゾナック ドーム大分 B-1 406会議室予定</t>
  </si>
  <si>
    <t>３．参加チーム</t>
  </si>
  <si>
    <t>チーム</t>
  </si>
  <si>
    <t>Aブロック(フリー)</t>
  </si>
  <si>
    <t>Bブロック(奇数)</t>
  </si>
  <si>
    <t>抽選順</t>
  </si>
  <si>
    <t>地区</t>
  </si>
  <si>
    <t>チーム名</t>
  </si>
  <si>
    <t>申込</t>
  </si>
  <si>
    <t>参加料</t>
  </si>
  <si>
    <t>抽選会</t>
  </si>
  <si>
    <t>大分</t>
  </si>
  <si>
    <t>リノスフットボールクラブ　Ｕ－１２</t>
  </si>
  <si>
    <t>○</t>
  </si>
  <si>
    <t>中津</t>
  </si>
  <si>
    <t>鶴居ＳＳＳ</t>
  </si>
  <si>
    <t>ドリームキッズフットボールクラブ</t>
  </si>
  <si>
    <t>下毛ＦＣ</t>
  </si>
  <si>
    <t>ＫＩＮＧＳ　ＦＯＯＴＢＡＬＬＣＬＵＢ　Ｕ－１２</t>
  </si>
  <si>
    <t>ＦＣ中津ジュニア</t>
  </si>
  <si>
    <t>大分トリニータＵ－１２</t>
  </si>
  <si>
    <t>ＦＣ　ＪＵＮＩＯＲＳ</t>
  </si>
  <si>
    <t>Ｍ．Ｓ．Ｓ</t>
  </si>
  <si>
    <t>速杵国東</t>
  </si>
  <si>
    <t>きつきＦＣ</t>
  </si>
  <si>
    <t>宗方サッカークラブ</t>
  </si>
  <si>
    <t>国東ジュニアサッカークラブ</t>
  </si>
  <si>
    <t>北郡坂ノ市サッカースポーツ少年団</t>
  </si>
  <si>
    <t>ＯＫＹ山香サッカークラブ</t>
  </si>
  <si>
    <t>東陽フットボールクラブ</t>
  </si>
  <si>
    <t>別府</t>
  </si>
  <si>
    <t>スマイス・セレソン</t>
  </si>
  <si>
    <t>戸次吉野ＳＳＳ</t>
  </si>
  <si>
    <t>別府フットボールクラブ．ミネルバＵ－１２</t>
  </si>
  <si>
    <t>スマイス　セレソン　スポーツクラブ</t>
  </si>
  <si>
    <t>鶴見ジュニアサッカークラブ</t>
  </si>
  <si>
    <t>ブルーウイングフットボールクラブ</t>
  </si>
  <si>
    <t>日田・玖珠</t>
  </si>
  <si>
    <t>玖珠サッカースポーツ少年団</t>
  </si>
  <si>
    <t>金池長浜サッカースポーツ少年団</t>
  </si>
  <si>
    <t>太陽スポーツクラブ大分西</t>
  </si>
  <si>
    <t>豊府サッカースポーツ少年団</t>
  </si>
  <si>
    <t>三芳少年サッカースクール</t>
  </si>
  <si>
    <t>明治サッカースポーツ少年団</t>
  </si>
  <si>
    <t>宇佐高田</t>
  </si>
  <si>
    <t>四日市南ＳＳＣ</t>
  </si>
  <si>
    <t>寒田．敷戸ＦＣ</t>
  </si>
  <si>
    <t>ＦＣ　ＷＡＹＳ</t>
  </si>
  <si>
    <t>桃園サッカースポーツ少年団</t>
  </si>
  <si>
    <t>佐伯</t>
  </si>
  <si>
    <t>渡町台サッカークラブ</t>
  </si>
  <si>
    <t>大道サッカースポーツ少年団</t>
  </si>
  <si>
    <t>鶴岡Ｓ―ｐｌａｙ・ＭＩＮＡＭＩ</t>
  </si>
  <si>
    <t>豊肥</t>
  </si>
  <si>
    <t>竹田直入ＦＣ</t>
  </si>
  <si>
    <t>臼杵・津久見</t>
  </si>
  <si>
    <t>臼杵ＳＳＳ</t>
  </si>
  <si>
    <t>４．会議次第</t>
  </si>
  <si>
    <t>　　①ジュニア委員長あいさつ</t>
  </si>
  <si>
    <t>　　②要項の確認、質問、諸注意</t>
  </si>
  <si>
    <t>　　③審判部より</t>
  </si>
  <si>
    <r>
      <t>　　</t>
    </r>
    <r>
      <rPr>
        <b/>
        <sz val="11"/>
        <color indexed="10"/>
        <rFont val="Meiryo UI"/>
        <family val="3"/>
      </rPr>
      <t>　・1次リーグ/2次リーグは、帯同審判員（大分県協会所属の3級以上）を帯同する事。</t>
    </r>
  </si>
  <si>
    <r>
      <t>　　　　</t>
    </r>
    <r>
      <rPr>
        <b/>
        <sz val="11"/>
        <color indexed="10"/>
        <rFont val="Meiryo UI"/>
        <family val="3"/>
      </rPr>
      <t>（各チームにて責任を持って準備しておく事。）</t>
    </r>
  </si>
  <si>
    <t>　　④抽選</t>
  </si>
  <si>
    <t>５．その他</t>
  </si>
  <si>
    <t>　　①大会期間中は、常に選手証及び、指導者資格証、審判資格証を携帯し、必要に応じて提示すること。</t>
  </si>
  <si>
    <t>　　　指導者資格証、審判資格証を有していない、ベンチ入り予定の指導者については、顔写真の確認出来る証明書(免許証等)を携帯しておく事。</t>
  </si>
  <si>
    <t>　　②領収証は、｢振込みの際の領収証」にかえさせていただきます。</t>
  </si>
  <si>
    <t>　　③「駐車証」を」車内に表示すること。</t>
  </si>
  <si>
    <r>
      <rPr>
        <sz val="11"/>
        <color indexed="10"/>
        <rFont val="Meiryo UI"/>
        <family val="3"/>
      </rPr>
      <t>　　④</t>
    </r>
    <r>
      <rPr>
        <b/>
        <sz val="11"/>
        <color indexed="10"/>
        <rFont val="Meiryo UI"/>
        <family val="3"/>
      </rPr>
      <t>各会場にて、各パートの第1試合開始70分前に、各パートのマッチコーディネーションミーティング(MCM)を、3チーム同時に行います。</t>
    </r>
  </si>
  <si>
    <t xml:space="preserve">       チーム代表者は必ずユニホームを持参(FP/GKの正副全て現物を。写真等不可。)にて参加願います。</t>
  </si>
  <si>
    <t>６．試合会場</t>
  </si>
  <si>
    <t>会場</t>
  </si>
  <si>
    <t>住所</t>
  </si>
  <si>
    <t>1次ﾘｰｸﾞ</t>
  </si>
  <si>
    <t>ディーアクト（D-ACT）スポーツパーク永添(永添運動公園)
人工芝多目的グラウンド</t>
  </si>
  <si>
    <t>中津市大字永添2065番地の1</t>
  </si>
  <si>
    <t>玖珠町総合運動公園</t>
  </si>
  <si>
    <t>玖珠町大字山田90番地</t>
  </si>
  <si>
    <t>宇佐市平成令和の森スポーツ公園</t>
  </si>
  <si>
    <t>宇佐市院内町原口146-1</t>
  </si>
  <si>
    <t>実相寺サッカー競技場(人工芝)</t>
  </si>
  <si>
    <t>別府市大字鶴見3705番地</t>
  </si>
  <si>
    <t>大分県サッカー協会人工芝グラウンド</t>
  </si>
  <si>
    <t>大分市大字松岡6841番地</t>
  </si>
  <si>
    <t>吉四六ランド陸上競技場</t>
  </si>
  <si>
    <t>臼杵市野津町大字原326番地</t>
  </si>
  <si>
    <t>2次ﾘｰｸﾞ</t>
  </si>
  <si>
    <t>恵藤建設サン・スポーツランド(サン・スポーツランドみえ)</t>
  </si>
  <si>
    <t>豊後大野市三重町百枝1086番地273</t>
  </si>
  <si>
    <t>佐伯市総合運動公園人工芝グラウンド</t>
  </si>
  <si>
    <t>佐伯市大字長谷2614番地</t>
  </si>
  <si>
    <t>準決勝・決勝</t>
  </si>
  <si>
    <t>サブA</t>
  </si>
  <si>
    <t>大分スポーツ公園 レゾナック サッカー・ラグビー場 Aコート</t>
  </si>
  <si>
    <t>　マッチコーディネーションミーティング</t>
  </si>
  <si>
    <t>　　OFA 第 55 回大分県U-12サッカー大会　兼
KYFA 九州U-12サッカー大会大分県大会</t>
  </si>
  <si>
    <r>
      <rPr>
        <sz val="11"/>
        <color indexed="10"/>
        <rFont val="ＭＳ Ｐゴシック"/>
        <family val="3"/>
      </rPr>
      <t>　　</t>
    </r>
    <r>
      <rPr>
        <b/>
        <sz val="11"/>
        <color indexed="10"/>
        <rFont val="ＭＳ Ｐゴシック"/>
        <family val="3"/>
      </rPr>
      <t>各会場にて、試合開始70分前にマッチコーディネーションミーティング(MCM)を行います。</t>
    </r>
  </si>
  <si>
    <t>１次リーグ　／　２次リーグ　　統一資料</t>
  </si>
  <si>
    <t>組み合わせ左側チーム</t>
  </si>
  <si>
    <t>（</t>
  </si>
  <si>
    <t>市）</t>
  </si>
  <si>
    <t>ｖｓ</t>
  </si>
  <si>
    <t>組み合わせ右側チーム</t>
  </si>
  <si>
    <t>＜日程＞</t>
  </si>
  <si>
    <t>＜会場＞</t>
  </si>
  <si>
    <t>２次リーグ</t>
  </si>
  <si>
    <t>2/5（日）</t>
  </si>
  <si>
    <t>１次リーグ</t>
  </si>
  <si>
    <t>1/29（日）</t>
  </si>
  <si>
    <t>Kickoff　①10：00/②11：00/③12：00/④13：00/⑤14：00/⑥15：00</t>
  </si>
  <si>
    <t xml:space="preserve"> 挨拶および出席者の確認</t>
  </si>
  <si>
    <t>主管協会（　一般社団法人　大分県サッカー協会　）</t>
  </si>
  <si>
    <t>マッチコミッショナー、対戦チームの両監督、主審</t>
  </si>
  <si>
    <t>1次、2次リーグで副審は、担当試合の10分前までに主審と打合せを必ず行うこと。</t>
  </si>
  <si>
    <t>競技関連事項</t>
  </si>
  <si>
    <t>マッチコミッショナー</t>
  </si>
  <si>
    <t>）</t>
  </si>
  <si>
    <t>（1）</t>
  </si>
  <si>
    <r>
      <t>累積警告選手</t>
    </r>
    <r>
      <rPr>
        <b/>
        <sz val="11"/>
        <rFont val="ＭＳ Ｐゴシック"/>
        <family val="3"/>
      </rPr>
      <t>等の確認</t>
    </r>
  </si>
  <si>
    <t>（本大会実施要項　9）試合方法　⑧に該当する選手）</t>
  </si>
  <si>
    <t>：</t>
  </si>
  <si>
    <r>
      <t>（大会期間中、２回（累計）の警告または、退場を宣告された</t>
    </r>
    <r>
      <rPr>
        <b/>
        <sz val="11"/>
        <rFont val="HG丸ｺﾞｼｯｸM-PRO"/>
        <family val="3"/>
      </rPr>
      <t>選手等</t>
    </r>
    <r>
      <rPr>
        <sz val="11"/>
        <rFont val="HG丸ｺﾞｼｯｸM-PRO"/>
        <family val="3"/>
      </rPr>
      <t>は次回戦に出場できないものとする。）</t>
    </r>
  </si>
  <si>
    <t>（2）</t>
  </si>
  <si>
    <t>ユニフォームの色の決定</t>
  </si>
  <si>
    <t>チーム代表者は必ずユニフォームを持参(正・副全て)</t>
  </si>
  <si>
    <t>（3）</t>
  </si>
  <si>
    <t>試合登録メンバー（選手および役員）の確認</t>
  </si>
  <si>
    <t>（４）</t>
  </si>
  <si>
    <t>試合時間</t>
  </si>
  <si>
    <t>試合時間は 40分（20分ハーフ）とし、ハーフタイムのインターバル（前半終了から後半開始まで）は原則として10分とする。</t>
  </si>
  <si>
    <t>飲水タイムをとる場合は、「その他の理由」により空費された時間として追加する。</t>
  </si>
  <si>
    <t>アディッショナルタイムの標記:</t>
  </si>
  <si>
    <t>行う（口頭もしくは、表示用ボード）</t>
  </si>
  <si>
    <t>（5）</t>
  </si>
  <si>
    <t>次回戦進出チームの決定方法</t>
  </si>
  <si>
    <r>
      <t xml:space="preserve">次回戦進出チームの決定方法は、1次リーグ・2次リーグにおいては、Ⅰ:勝点（勝3点　分け1点　負0点）　Ⅱ:当該チームの戦績　Ⅲ:PK戦の順で順位を決定する。1次リーグ・2次リーグにおいて、3チーム共に同率時のPK戦を行う場合は、2連勝したチームが次回戦進出とする。
</t>
    </r>
    <r>
      <rPr>
        <sz val="10"/>
        <rFont val="HG丸ｺﾞｼｯｸM-PRO"/>
        <family val="3"/>
      </rPr>
      <t>（次回戦進出チームを決定するPK方式においてフィールドプレーヤーをゴールキーパーとする場合、その選手と同番号のゴールキーパーユニフォームまたはサブユニフォームのシャツを着用させる。）</t>
    </r>
  </si>
  <si>
    <t>（6）</t>
  </si>
  <si>
    <t>競技者の数</t>
  </si>
  <si>
    <t>試合開始時の人数は、8対8（内１人はゴールキーパー）とし、６人未満となった場合０－５の負けとする。</t>
  </si>
  <si>
    <t>競技中、怪我人が出た場合は、交代要員から補充すること。</t>
  </si>
  <si>
    <t>退場者が出た場合は、交代要員から補充し、退場者のベンチ戻入は認めない。</t>
  </si>
  <si>
    <t>競技者の数がアンバランスになるのは、該当チームに交代要員がいなくなった時に限る。</t>
  </si>
  <si>
    <t>（7）</t>
  </si>
  <si>
    <t>選手の交代</t>
  </si>
  <si>
    <t>競技開始前に登録した最大10名の交代要員の中から、自由な交代が認められ、交代して退いた競技者は交代要員となり、再び出場することができる。（交代の回数は制限されない。）</t>
  </si>
  <si>
    <t>交代は、ボールがインプレー中、アウトオブプレー中にかかわらず行うことができ、チームの指導者、もしくは選手は「第4審」に交代選手の番号を口頭で報告し、用具チェックを受けた後、交代ゾーンから行う。ただし、交代で退く競技者が負傷している場合は、主審の承認を得た上でどこからフィールドを離れてもよい。また、ゴールキーパーが交代する場合はアウトプレー時に主審を通じ行う。</t>
  </si>
  <si>
    <t>（8）</t>
  </si>
  <si>
    <t>チームベンチへの人数</t>
  </si>
  <si>
    <t>ベンチに入るスタッフは、大会申込のスタッフ情報に申請した者の中から1名以上、３名以内とする。（内１名はJFA公認指導者ライセンスを有すること）また、交代要員となる選手は、10名を最大とする。</t>
  </si>
  <si>
    <t>※大会登録書（メンバー表）に記載された選手及び監督・役員以外のベンチ入りは認めない。</t>
  </si>
  <si>
    <t>（9）</t>
  </si>
  <si>
    <t>ウォーミングアップ</t>
  </si>
  <si>
    <t>※　会場責任者の指示に従うこと！</t>
  </si>
  <si>
    <t>***試合前***</t>
  </si>
  <si>
    <t>場所：</t>
  </si>
  <si>
    <t>時間：</t>
  </si>
  <si>
    <t>ボール使用の可否：</t>
  </si>
  <si>
    <t>可</t>
  </si>
  <si>
    <t>着衣：</t>
  </si>
  <si>
    <t>アップする選手は、前試合の両チームのユニおよび審判のユニと明確に異なる色の着衣（ビブス等）を身につけること。</t>
  </si>
  <si>
    <t>***試合中***</t>
  </si>
  <si>
    <t>ベンチ横または後ろ</t>
  </si>
  <si>
    <t>否</t>
  </si>
  <si>
    <t>交代要員の選手は、両チームのユニおよび審判のユニと明確に異なる色の着衣（ビブス等）を身につけること。</t>
  </si>
  <si>
    <t>（10）</t>
  </si>
  <si>
    <t>コーチング</t>
  </si>
  <si>
    <r>
      <t>戦術的指示を与える際は、その都度ただ1名の</t>
    </r>
    <r>
      <rPr>
        <sz val="10"/>
        <color theme="1"/>
        <rFont val="HG丸ｺﾞｼｯｸM-PRO"/>
        <family val="3"/>
      </rPr>
      <t>役員(監督に限定されない)のみが、テクニカルエリア(ベンチの両端から１メ－トルとタッチラインから1メ－トル)内で行うこと。</t>
    </r>
  </si>
  <si>
    <t xml:space="preserve">選手への厳しい叱責や体罰等があったと認められ，主審から一度注意を受けた後に再度同様な行為があった場合は，主審の判断により退席処分とし，それ以降はベンチからのコーチングを不可とする。それ以降の試合については，規律・フェアプレー委員会において協議し，処分することもある。
</t>
  </si>
  <si>
    <t>（11）</t>
  </si>
  <si>
    <t>選手のけがの治療</t>
  </si>
  <si>
    <t>レフェリ－が認める特別な場合でないかぎり、フィ－ルド内での医療処置は一切認められない。</t>
  </si>
  <si>
    <t>ケガをした選手が運び出されたり、主審の許可によりフィ－ルドを出ることが認められる場合、医療担当者は医療処置をフィ－ルドの外で行う。</t>
  </si>
  <si>
    <t>主審の指示を受けた場合にのみ、2名以内のチ－ム役員と担架がフィ－ルドに入ることができる。</t>
  </si>
  <si>
    <t>ゴ－ルキ－パ－がケガをした場合は試合を中断し、フィ－ルド内で手当てを受けることが許される。手当てが終わってから試合は再開される。</t>
  </si>
  <si>
    <t>負傷により出血した選手は、出血が止まったことを審判が確認し、主審の合図を受けてからフィールドに復帰することができる。</t>
  </si>
  <si>
    <t>負傷した選手が交代ゾーン以外からピッチを離れ、交替する場合は交替ゾーンから交替する選手は入場する。負傷した選手が治療をおえ、再度交替し入場する場合も交替ゾーンから行う。</t>
  </si>
  <si>
    <t>（12）</t>
  </si>
  <si>
    <t>選手の品行</t>
  </si>
  <si>
    <t>フェアプレー</t>
  </si>
  <si>
    <t>サッカーのイメージアップ</t>
  </si>
  <si>
    <t>ソックスを引き上げる</t>
  </si>
  <si>
    <t>シャツをショーツの中に入れる</t>
  </si>
  <si>
    <t>試合開始前および終了後のセレモニー</t>
  </si>
  <si>
    <t>（13）</t>
  </si>
  <si>
    <t>試合球</t>
  </si>
  <si>
    <t>「4号検定球　各チーム持ち寄り」</t>
  </si>
  <si>
    <t>（14）</t>
  </si>
  <si>
    <t>選手の用具　　</t>
  </si>
  <si>
    <t>大会実施要項　11)その他　⑤ユニフォームについて</t>
  </si>
  <si>
    <t>・</t>
  </si>
  <si>
    <t>シャツについては、胸番号/背番号必須で一致していることとし、色彩は、審判員が通常着用する黒色と明確に判別し得るものでなければならない。</t>
  </si>
  <si>
    <t>ユニフォームのデザイン、ロゴ等が異なっていても、本競技会主催者が認める場合、主たる色が同系色であれば着用することができる。</t>
  </si>
  <si>
    <t>ゴールキーパーのユニフォームについて、ショーツ、ソックスはフィールドプレーヤーと同色系でも良いものとする。</t>
  </si>
  <si>
    <t xml:space="preserve">ソックスにテープまたはその他の材質のものを貼り付ける、または外部に着用する場合、ソックスと同色でなくても良い。 </t>
  </si>
  <si>
    <t>アンダーシャツの色は問わない。ただし原則としてチーム内で同色のものを着用する。</t>
  </si>
  <si>
    <t>アンダーショーツおよびタイツの色は問わない。ただし原則としてチーム内で同色のものを着用する。</t>
  </si>
  <si>
    <t>すねあてを必ず着用。</t>
  </si>
  <si>
    <t>ゴ－ルキ－パ－は、フィ－ルドの状態、天候によってはトラックスーツを着用しても良い。</t>
  </si>
  <si>
    <t>（15）</t>
  </si>
  <si>
    <t>選手集合</t>
  </si>
  <si>
    <t>用具及びメンバーチェック　　キックオフ10分前</t>
  </si>
  <si>
    <t>（16）</t>
  </si>
  <si>
    <t>キックオフ前のセレモニー</t>
  </si>
  <si>
    <t>キックオフ5分前</t>
  </si>
  <si>
    <t>以下のように整列し、本部側に礼をした後、プレーの開始方法を確認する。（握手は行わない）</t>
  </si>
  <si>
    <t>《</t>
  </si>
  <si>
    <t>》</t>
  </si>
  <si>
    <t>＜審判団＞</t>
  </si>
  <si>
    <t>本部</t>
  </si>
  <si>
    <t>その他</t>
  </si>
  <si>
    <r>
      <t>①大会期間中は、常に選手証及び、指導者資格証、審判資格証を携帯し、必要に応じて提示すること。
　指導者資格証、審判資格証を有していない、ベンチ入り予定の指導者については、顔写真の確認が出来る証明書(運転免
　許証等)を携帯し、必要に応じて提示すること。 
　</t>
    </r>
    <r>
      <rPr>
        <sz val="9"/>
        <color indexed="10"/>
        <rFont val="HG丸ｺﾞｼｯｸM-PRO"/>
        <family val="3"/>
      </rPr>
      <t>また、ベンチ入りする指導者は、指導者を識別するためのIDプレートを大会本部より配布する。
　選手への戦術的な指示やコーチングを行う際は、必ずIDプレートを着用すること。尚、IDを配布される指導者はD級以
　上の有資格者とし、無資格者のベンチ入りは認めるが戦術的指示は認めない。</t>
    </r>
  </si>
  <si>
    <t>②本大会実施要項　11）その他　⑦の事項を、役員・保護者に周知徹底し、大会運営及びコロナ感染対策に協力すること。</t>
  </si>
  <si>
    <t>No,</t>
  </si>
  <si>
    <t>2次リーグ開催の</t>
  </si>
  <si>
    <t>豊肥①</t>
  </si>
  <si>
    <t>を　＊3の</t>
  </si>
  <si>
    <t>で、2ブロックで分ける</t>
  </si>
  <si>
    <t>佐伯①</t>
  </si>
  <si>
    <t>佐伯②</t>
  </si>
  <si>
    <t>2,3</t>
  </si>
  <si>
    <t>各地区地元開催の</t>
  </si>
  <si>
    <t>①</t>
  </si>
  <si>
    <t>②</t>
  </si>
  <si>
    <t>を　＊1の</t>
  </si>
  <si>
    <t>4～12</t>
  </si>
  <si>
    <t>地元開催無しの</t>
  </si>
  <si>
    <t>速杵国東①</t>
  </si>
  <si>
    <t>速杵国東②</t>
  </si>
  <si>
    <t>で、4ブロックで分ける</t>
  </si>
  <si>
    <t>13,14</t>
  </si>
  <si>
    <t>全枠空きにならないように、長考しながら調整</t>
  </si>
  <si>
    <t>の空白の所に、大分以外が入るように</t>
  </si>
  <si>
    <t>中津③</t>
  </si>
  <si>
    <t>中津④</t>
  </si>
  <si>
    <t>15,16</t>
  </si>
  <si>
    <t>速杵国東③</t>
  </si>
  <si>
    <t>日田・玖珠③</t>
  </si>
  <si>
    <t>別府③</t>
  </si>
  <si>
    <t>大分①</t>
  </si>
  <si>
    <t>大分②</t>
  </si>
  <si>
    <t>20,21</t>
  </si>
  <si>
    <t>余りの枠の</t>
  </si>
  <si>
    <t>を、臼杵・津久見会場に設定する</t>
  </si>
  <si>
    <t>大分③</t>
  </si>
  <si>
    <t>大分④</t>
  </si>
  <si>
    <t>を</t>
  </si>
  <si>
    <t>大分①②とブロックを分ける</t>
  </si>
  <si>
    <t>22,23</t>
  </si>
  <si>
    <t>大分⑤～⑰</t>
  </si>
  <si>
    <t>を　フリー抽選</t>
  </si>
  <si>
    <t>組み合わせ</t>
  </si>
  <si>
    <t>期日：2024（令和6）年1月28日（日）・2月4日（日）・11日（日）</t>
  </si>
  <si>
    <t>《会場》</t>
  </si>
  <si>
    <t>決勝・準決勝</t>
  </si>
  <si>
    <t>→</t>
  </si>
  <si>
    <t>2次リーグ</t>
  </si>
  <si>
    <t>1次リーグ</t>
  </si>
  <si>
    <t>2/11（日）
決勝
準決勝
大会3日目</t>
  </si>
  <si>
    <t>＜優勝＞</t>
  </si>
  <si>
    <t>＜準優勝＞</t>
  </si>
  <si>
    <t>＜３位＞</t>
  </si>
  <si>
    <t>13:30～</t>
  </si>
  <si>
    <t>前半</t>
  </si>
  <si>
    <t>（　玖珠　郡）</t>
  </si>
  <si>
    <t>後半</t>
  </si>
  <si>
    <t>（　大分　市）</t>
  </si>
  <si>
    <t>PK</t>
  </si>
  <si>
    <t>9:30～</t>
  </si>
  <si>
    <t>10:55～</t>
  </si>
  <si>
    <t>Aパート
1位</t>
  </si>
  <si>
    <t>Bパート
1位</t>
  </si>
  <si>
    <t>Cパート
1位</t>
  </si>
  <si>
    <t>Dパート
1位</t>
  </si>
  <si>
    <t>2/4（日）
2次リーグ
大会2日目</t>
  </si>
  <si>
    <t>（　別府　市）</t>
  </si>
  <si>
    <t>延前</t>
  </si>
  <si>
    <t>2次リーグ　Aパート</t>
  </si>
  <si>
    <t>2次リーグ　Bパート</t>
  </si>
  <si>
    <t>2次リーグ　Cパート</t>
  </si>
  <si>
    <t>2次リーグ　Dパート</t>
  </si>
  <si>
    <t>会場：</t>
  </si>
  <si>
    <t>延後</t>
  </si>
  <si>
    <t>A</t>
  </si>
  <si>
    <t>D</t>
  </si>
  <si>
    <t>G</t>
  </si>
  <si>
    <t>J</t>
  </si>
  <si>
    <t>B</t>
  </si>
  <si>
    <t>E</t>
  </si>
  <si>
    <t>H</t>
  </si>
  <si>
    <t>K</t>
  </si>
  <si>
    <t>C</t>
  </si>
  <si>
    <t>F</t>
  </si>
  <si>
    <t>I</t>
  </si>
  <si>
    <t>L</t>
  </si>
  <si>
    <t>1/28（日）
1次リーグ
大会1日目</t>
  </si>
  <si>
    <t>A1</t>
  </si>
  <si>
    <t>A2</t>
  </si>
  <si>
    <t>A3</t>
  </si>
  <si>
    <t>B1</t>
  </si>
  <si>
    <t>B2</t>
  </si>
  <si>
    <t>B3</t>
  </si>
  <si>
    <t>C1</t>
  </si>
  <si>
    <t>C2</t>
  </si>
  <si>
    <t>C3</t>
  </si>
  <si>
    <t>D1</t>
  </si>
  <si>
    <t>D2</t>
  </si>
  <si>
    <t>D3</t>
  </si>
  <si>
    <t>E1</t>
  </si>
  <si>
    <t>E2</t>
  </si>
  <si>
    <t>E3</t>
  </si>
  <si>
    <t>F1</t>
  </si>
  <si>
    <t>F2</t>
  </si>
  <si>
    <t>F3</t>
  </si>
  <si>
    <t>G1</t>
  </si>
  <si>
    <t>G2</t>
  </si>
  <si>
    <t>G3</t>
  </si>
  <si>
    <t>H1</t>
  </si>
  <si>
    <t>H2</t>
  </si>
  <si>
    <t>H3</t>
  </si>
  <si>
    <t>I1</t>
  </si>
  <si>
    <t>I2</t>
  </si>
  <si>
    <t>I3</t>
  </si>
  <si>
    <t>J1</t>
  </si>
  <si>
    <t>J2</t>
  </si>
  <si>
    <t>J3</t>
  </si>
  <si>
    <t>K1</t>
  </si>
  <si>
    <t>K2</t>
  </si>
  <si>
    <t>K3</t>
  </si>
  <si>
    <t>L1</t>
  </si>
  <si>
    <t>L2</t>
  </si>
  <si>
    <t>L3</t>
  </si>
  <si>
    <t>抽選番号入力</t>
  </si>
  <si>
    <t>チーム名入力（偶数）</t>
  </si>
  <si>
    <t>地区入力</t>
  </si>
  <si>
    <t>チーム名入力（奇数）</t>
  </si>
  <si>
    <t>パート</t>
  </si>
  <si>
    <t>全日程スケジュール</t>
  </si>
  <si>
    <t>（１）期日</t>
  </si>
  <si>
    <t>1月28日（日）1次リーグ</t>
  </si>
  <si>
    <t>（２）日程</t>
  </si>
  <si>
    <t>各会場にて、各パートの第1試合開始70分前に、各パートのマッチコーディネーションミーティング(MCM)を、3チーム同時に行います。</t>
  </si>
  <si>
    <t>８：３０～</t>
  </si>
  <si>
    <t>会場設営</t>
  </si>
  <si>
    <t>設営担当者or対応協会</t>
  </si>
  <si>
    <t>審判員</t>
  </si>
  <si>
    <t>１０：００～</t>
  </si>
  <si>
    <t>R：本部</t>
  </si>
  <si>
    <t>A1：②帯同</t>
  </si>
  <si>
    <t>vs</t>
  </si>
  <si>
    <t>4th：本部</t>
  </si>
  <si>
    <t>A2：②帯同</t>
  </si>
  <si>
    <t>１１：００～</t>
  </si>
  <si>
    <t>〃</t>
  </si>
  <si>
    <t>A1：①帯同</t>
  </si>
  <si>
    <t>A2：①帯同</t>
  </si>
  <si>
    <t>③</t>
  </si>
  <si>
    <t>１２：００～</t>
  </si>
  <si>
    <t>A1：④帯同</t>
  </si>
  <si>
    <t>A2：④帯同</t>
  </si>
  <si>
    <t>④</t>
  </si>
  <si>
    <t>１３：００～</t>
  </si>
  <si>
    <t>A1：③帯同</t>
  </si>
  <si>
    <t>A2：③帯同</t>
  </si>
  <si>
    <t>⑤</t>
  </si>
  <si>
    <t>１４：００～</t>
  </si>
  <si>
    <t>A1：⑥帯同</t>
  </si>
  <si>
    <t>A2：⑥帯同</t>
  </si>
  <si>
    <t>⑥</t>
  </si>
  <si>
    <t>１５：００～</t>
  </si>
  <si>
    <t>A1：⑤帯同</t>
  </si>
  <si>
    <t>A2：⑤帯同</t>
  </si>
  <si>
    <t>片付け</t>
  </si>
  <si>
    <t>⑥で試合をしたチームでフラッグ・本部・ゴール等を片付けます。</t>
  </si>
  <si>
    <t>2月4日（日）2次リーグ</t>
  </si>
  <si>
    <t>2月11日（日）準決勝(代表決定戦) / 決勝(順位決定戦)</t>
  </si>
  <si>
    <t>８：００～</t>
  </si>
  <si>
    <t>大会役員でしますが、ゴール移動など加勢をチーム関係者にもお願いします。</t>
  </si>
  <si>
    <t>８：２０～</t>
  </si>
  <si>
    <t>MCM</t>
  </si>
  <si>
    <t>準決勝①【Match No,49】マッチコーディネーションミーティング</t>
  </si>
  <si>
    <t>９：２０～</t>
  </si>
  <si>
    <t>準決勝②【Match No,50】マッチコーディネーションミーティング</t>
  </si>
  <si>
    <t>９：３０～</t>
  </si>
  <si>
    <t>準決勝
①</t>
  </si>
  <si>
    <t>【Match No,49】</t>
  </si>
  <si>
    <t>主審</t>
  </si>
  <si>
    <t>審判委員会</t>
  </si>
  <si>
    <t>副審</t>
  </si>
  <si>
    <t>4審</t>
  </si>
  <si>
    <t>１０：５５～</t>
  </si>
  <si>
    <t>準決勝
②</t>
  </si>
  <si>
    <t>【Match No,50】</t>
  </si>
  <si>
    <t>１２：２０～</t>
  </si>
  <si>
    <t>決勝【Match No,51】マッチコーディネーションミーティング</t>
  </si>
  <si>
    <t>１３：３０～</t>
  </si>
  <si>
    <t>決勝</t>
  </si>
  <si>
    <t>【Match No,51】</t>
  </si>
  <si>
    <t>表彰</t>
  </si>
  <si>
    <t>優勝・準優勝・３位チーム・優秀選手の表彰をします。</t>
  </si>
  <si>
    <t>《問い合わせ》委員長　仲野　携帯　０９０－８６６１−３５６０</t>
  </si>
  <si>
    <t>※指導者以外の問い合わせは、ご遠慮願います。</t>
  </si>
  <si>
    <t>×</t>
  </si>
  <si>
    <t>警告/退場</t>
  </si>
  <si>
    <t>＜警告選択肢＞</t>
  </si>
  <si>
    <t>警告</t>
  </si>
  <si>
    <t>反スポ</t>
  </si>
  <si>
    <t>地区大会</t>
  </si>
  <si>
    <t>1次ﾘｰｸﾞ①</t>
  </si>
  <si>
    <t>1次ﾘｰｸﾞ②</t>
  </si>
  <si>
    <t>2次ﾘｰｸﾞ①</t>
  </si>
  <si>
    <t>2次ﾘｰｸﾞ②</t>
  </si>
  <si>
    <t>準決勝</t>
  </si>
  <si>
    <t>退場</t>
  </si>
  <si>
    <t>ラフ</t>
  </si>
  <si>
    <t>敗戦</t>
  </si>
  <si>
    <t>背番号</t>
  </si>
  <si>
    <t>氏名</t>
  </si>
  <si>
    <t>内容</t>
  </si>
  <si>
    <t>警告(累積2枚目次節出場停止）</t>
  </si>
  <si>
    <t>異議</t>
  </si>
  <si>
    <t>繰り返し</t>
  </si>
  <si>
    <t>遅延</t>
  </si>
  <si>
    <t>距離</t>
  </si>
  <si>
    <t>無断入</t>
  </si>
  <si>
    <t>無断去</t>
  </si>
  <si>
    <t>＜退場選択肢＞</t>
  </si>
  <si>
    <t>不正</t>
  </si>
  <si>
    <t>乱暴</t>
  </si>
  <si>
    <t>つば</t>
  </si>
  <si>
    <t>阻止(手)</t>
  </si>
  <si>
    <t>阻止(他)</t>
  </si>
  <si>
    <t>暴言</t>
  </si>
  <si>
    <t>警告2</t>
  </si>
  <si>
    <t>（一社）大分県サッカー協会　ジュニア委員会</t>
  </si>
  <si>
    <t>2023年度　優秀選手名簿</t>
  </si>
  <si>
    <t>女子</t>
  </si>
  <si>
    <t>№</t>
  </si>
  <si>
    <t>選手氏名</t>
  </si>
  <si>
    <t>ふりがな</t>
  </si>
  <si>
    <t>所属チーム</t>
  </si>
  <si>
    <t>秋月　凛太</t>
  </si>
  <si>
    <t>あきづき　りんた</t>
  </si>
  <si>
    <t>西の台ＪＦＣ</t>
  </si>
  <si>
    <t>小野　蓮華</t>
  </si>
  <si>
    <t>おの　れんか</t>
  </si>
  <si>
    <t>アトレチコエラン横瀬</t>
  </si>
  <si>
    <t>工藤　貫太</t>
  </si>
  <si>
    <t>くどう　かんた</t>
  </si>
  <si>
    <t>森崎　聖菜</t>
  </si>
  <si>
    <t>もりさき　せいな</t>
  </si>
  <si>
    <t>横瀬西ＦＣ．ＲｏｓａＣｌａｒｏ</t>
  </si>
  <si>
    <t>田金　晴葵</t>
  </si>
  <si>
    <t>たがね　はるき</t>
  </si>
  <si>
    <t>堀　夢希</t>
  </si>
  <si>
    <t>ほり　ゆのん</t>
  </si>
  <si>
    <t>横山　成毅</t>
  </si>
  <si>
    <t>よこやま　なるき</t>
  </si>
  <si>
    <t>實方　萌莉</t>
  </si>
  <si>
    <t>じつかた　めり</t>
  </si>
  <si>
    <t>カティオーラフットボールクラブＵ－１２</t>
  </si>
  <si>
    <t>甲斐　凜太郎</t>
  </si>
  <si>
    <t>かい　りんたろう</t>
  </si>
  <si>
    <t>西本　楓</t>
  </si>
  <si>
    <t>にしもと　かえで</t>
  </si>
  <si>
    <t>間　隆成</t>
  </si>
  <si>
    <t>はざま　りゅうせい</t>
  </si>
  <si>
    <t>本多　美月</t>
  </si>
  <si>
    <t>ほんだ　みつき</t>
  </si>
  <si>
    <t>ＭＦＣ三花少年サッカー教室</t>
  </si>
  <si>
    <t>三浦　健</t>
  </si>
  <si>
    <t>みうら　たける</t>
  </si>
  <si>
    <t>加藤　茉梨百</t>
  </si>
  <si>
    <t>かとう　まりも</t>
  </si>
  <si>
    <t>ＦＣ　ＵＮＩＴＥ</t>
  </si>
  <si>
    <t>高倉　怜臣</t>
  </si>
  <si>
    <t>たかくら　れお</t>
  </si>
  <si>
    <t>山本　璃彩</t>
  </si>
  <si>
    <t>やまもと　りあ</t>
  </si>
  <si>
    <t>那賀　敦輝</t>
  </si>
  <si>
    <t>なか　あつき</t>
  </si>
  <si>
    <t>福本　明衣</t>
  </si>
  <si>
    <t>ふくもと　めい</t>
  </si>
  <si>
    <t>宇野　藤獅郎</t>
  </si>
  <si>
    <t>うの　とうしろう</t>
  </si>
  <si>
    <t>小林　里奈</t>
  </si>
  <si>
    <t>こばやし　りな</t>
  </si>
  <si>
    <t>原　直人</t>
  </si>
  <si>
    <t>はら　なおと</t>
  </si>
  <si>
    <t>板井　一花</t>
  </si>
  <si>
    <t>いたい　いちか</t>
  </si>
  <si>
    <t>市浜レッドソックス</t>
  </si>
  <si>
    <t>瀬戸　夢人</t>
  </si>
  <si>
    <t>せと　ゆめと</t>
  </si>
  <si>
    <t>松岡　蓮音</t>
  </si>
  <si>
    <t>まつおか　れんと</t>
  </si>
  <si>
    <t>ＦＣアリアーレ</t>
  </si>
  <si>
    <t>荒木　崇秀</t>
  </si>
  <si>
    <t>あらき　たかひで</t>
  </si>
  <si>
    <t>内藤　士穏</t>
  </si>
  <si>
    <t>ないとう　しおん</t>
  </si>
  <si>
    <t>立脇　蓮惟</t>
  </si>
  <si>
    <t>たてわき　れい</t>
  </si>
  <si>
    <t>石垣 天</t>
  </si>
  <si>
    <t>いしがき　そら</t>
  </si>
  <si>
    <t>松田 煌</t>
  </si>
  <si>
    <t>まつだ　こう</t>
  </si>
  <si>
    <t>岡部　龍大</t>
  </si>
  <si>
    <t>おかべ　りゅうだい</t>
  </si>
  <si>
    <t>後藤　侑大</t>
  </si>
  <si>
    <t>ごとう　ゆうた</t>
  </si>
  <si>
    <t>大戸 隆成</t>
  </si>
  <si>
    <t>ねぎ　りゅうせい</t>
  </si>
  <si>
    <t>安藤　岳</t>
  </si>
  <si>
    <t>あんどう　がく</t>
  </si>
  <si>
    <t>公式記録</t>
  </si>
  <si>
    <t>Match No：</t>
  </si>
  <si>
    <t>大</t>
  </si>
  <si>
    <t>OFA 第 55 回大分県U-12サッカー大会
　兼　KYFA 九州U-12サッカー大会大分県大会</t>
  </si>
  <si>
    <t>第</t>
  </si>
  <si>
    <t>日</t>
  </si>
  <si>
    <t>競技</t>
  </si>
  <si>
    <t>40分</t>
  </si>
  <si>
    <t>記</t>
  </si>
  <si>
    <t>会</t>
  </si>
  <si>
    <t>1回戦</t>
  </si>
  <si>
    <t>2回戦</t>
  </si>
  <si>
    <t>2024年　2月11日（日）</t>
  </si>
  <si>
    <t>時間</t>
  </si>
  <si>
    <t>録</t>
  </si>
  <si>
    <t>松下　省吾</t>
  </si>
  <si>
    <t>名</t>
  </si>
  <si>
    <t>試合開始　13時30分～</t>
  </si>
  <si>
    <t>延長</t>
  </si>
  <si>
    <t>者</t>
  </si>
  <si>
    <t>磯村　信一</t>
  </si>
  <si>
    <t>大分スポーツ公園
レゾナック サッカー・ラグビー場
Aコート</t>
  </si>
  <si>
    <t>天</t>
  </si>
  <si>
    <t>晴</t>
  </si>
  <si>
    <t>風</t>
  </si>
  <si>
    <t>強</t>
  </si>
  <si>
    <t>弱</t>
  </si>
  <si>
    <t>無</t>
  </si>
  <si>
    <t>芝</t>
  </si>
  <si>
    <t>状</t>
  </si>
  <si>
    <t>良好</t>
  </si>
  <si>
    <t>審</t>
  </si>
  <si>
    <t>第4の審判員</t>
  </si>
  <si>
    <t>曇</t>
  </si>
  <si>
    <t>気温</t>
  </si>
  <si>
    <t>℃</t>
  </si>
  <si>
    <t>不良</t>
  </si>
  <si>
    <t>宇髙　篤史</t>
  </si>
  <si>
    <t>中倉　咲姫</t>
  </si>
  <si>
    <t>大塚　浩司</t>
  </si>
  <si>
    <t>場</t>
  </si>
  <si>
    <t>候</t>
  </si>
  <si>
    <t>雨</t>
  </si>
  <si>
    <t>湿度</t>
  </si>
  <si>
    <t>％</t>
  </si>
  <si>
    <t>土</t>
  </si>
  <si>
    <t>態</t>
  </si>
  <si>
    <t>泥沼</t>
  </si>
  <si>
    <t>判</t>
  </si>
  <si>
    <t>寺次　良生</t>
  </si>
  <si>
    <t>【チーム名】</t>
  </si>
  <si>
    <t>kick off</t>
  </si>
  <si>
    <t>先</t>
  </si>
  <si>
    <t>後</t>
  </si>
  <si>
    <t>ＰＫ戦</t>
  </si>
  <si>
    <t>シュート（得点者は○印）</t>
  </si>
  <si>
    <t>学</t>
  </si>
  <si>
    <t>背</t>
  </si>
  <si>
    <t>合</t>
  </si>
  <si>
    <t>延</t>
  </si>
  <si>
    <t>前</t>
  </si>
  <si>
    <t>選</t>
  </si>
  <si>
    <t>手</t>
  </si>
  <si>
    <t>番</t>
  </si>
  <si>
    <t>位置</t>
  </si>
  <si>
    <t>計</t>
  </si>
  <si>
    <t>半</t>
  </si>
  <si>
    <t>年</t>
  </si>
  <si>
    <t>号</t>
  </si>
  <si>
    <t>交替要員</t>
  </si>
  <si>
    <t>小計</t>
  </si>
  <si>
    <t>合計</t>
  </si>
  <si>
    <t>シュート数</t>
  </si>
  <si>
    <t>OUT</t>
  </si>
  <si>
    <t>IN</t>
  </si>
  <si>
    <t>交代</t>
  </si>
  <si>
    <t>選手</t>
  </si>
  <si>
    <t>分</t>
  </si>
  <si>
    <t>警告（Ｃ）・退場（Ｓ）など</t>
  </si>
  <si>
    <t>チーム
合計</t>
  </si>
  <si>
    <t>Ｇ</t>
  </si>
  <si>
    <t>Ｋ</t>
  </si>
  <si>
    <t>Ｃ</t>
  </si>
  <si>
    <t>直接</t>
  </si>
  <si>
    <t>ＦＫ</t>
  </si>
  <si>
    <t>間接</t>
  </si>
  <si>
    <t>Ｐ</t>
  </si>
  <si>
    <t>得点者</t>
  </si>
  <si>
    <t>得　　点　　経　　過</t>
  </si>
  <si>
    <t>14  →  10 S</t>
  </si>
  <si>
    <t>1  ∩  10 S</t>
  </si>
  <si>
    <t>6  →  14 S</t>
  </si>
  <si>
    <t>14 S ×  4 S</t>
  </si>
  <si>
    <t xml:space="preserve"> </t>
  </si>
  <si>
    <t>《略号例》</t>
  </si>
  <si>
    <t>ドリブル</t>
  </si>
  <si>
    <t>～</t>
  </si>
  <si>
    <t>ゴロのパス</t>
  </si>
  <si>
    <t>浮き球</t>
  </si>
  <si>
    <t>∩</t>
  </si>
  <si>
    <t>混戦</t>
  </si>
  <si>
    <t>ヘディング</t>
  </si>
  <si>
    <t>シュート</t>
  </si>
  <si>
    <t>S</t>
  </si>
  <si>
    <t>[警告理由]C1：反スポーツ的行為，C2：ラフプレー，C3：異議，C4：繰り返し違反，C5：遅延行為，C6：距離不足，C7：無許可入，C8：無許可去</t>
  </si>
  <si>
    <t>[退場理由]S1：著しく不正なプレー，S2：乱暴な行為，S3：つば吐き，S4：得点機会阻止(ハンド)，S5：得点機会阻止(他)，S6：侮辱的発言，CS：警告2回による退場</t>
  </si>
  <si>
    <t>戦評者氏名</t>
  </si>
  <si>
    <t>勤務先または所属</t>
  </si>
  <si>
    <t>　）</t>
  </si>
  <si>
    <t>M   C</t>
  </si>
  <si>
    <t>ウェルフェアオフィサー</t>
  </si>
  <si>
    <t>会　場　長</t>
  </si>
  <si>
    <t>主　　審</t>
  </si>
  <si>
    <t>中原　圭介</t>
  </si>
  <si>
    <t>安東　信二</t>
  </si>
  <si>
    <t>佐々木　秀樹</t>
  </si>
  <si>
    <t>試合開始　10時55分～</t>
  </si>
  <si>
    <t>10分</t>
  </si>
  <si>
    <t>14.0</t>
  </si>
  <si>
    <t>須藤　健二</t>
  </si>
  <si>
    <t>岩崎　浩也</t>
  </si>
  <si>
    <t>延長戦kick off</t>
  </si>
  <si>
    <t>GK   ×  4 S</t>
  </si>
  <si>
    <t>田尻　貴志</t>
  </si>
  <si>
    <t>羽田野　亘</t>
  </si>
  <si>
    <t>試合開始　9時30分～</t>
  </si>
  <si>
    <t>酒井　駿</t>
  </si>
  <si>
    <t>清家　大介</t>
  </si>
  <si>
    <t>14  ∩  8 HS</t>
  </si>
  <si>
    <t>9 CK   ∩  7 HS</t>
  </si>
  <si>
    <t>榊　謙治</t>
  </si>
  <si>
    <t>甲斐　直樹</t>
  </si>
  <si>
    <t>＜２次リーグ組み合わせ・結果＞</t>
  </si>
  <si>
    <t>グループ</t>
  </si>
  <si>
    <t>【組合せ・時間割】</t>
  </si>
  <si>
    <t>対戦相手</t>
  </si>
  <si>
    <t>-</t>
  </si>
  <si>
    <t>得失点</t>
  </si>
  <si>
    <t>勝点表</t>
  </si>
  <si>
    <t>勝</t>
  </si>
  <si>
    <t>引分</t>
  </si>
  <si>
    <t>負</t>
  </si>
  <si>
    <t>引
分</t>
  </si>
  <si>
    <t>敗</t>
  </si>
  <si>
    <t>得
点</t>
  </si>
  <si>
    <t>失
点</t>
  </si>
  <si>
    <t>勝
点</t>
  </si>
  <si>
    <t>勝点
順位</t>
  </si>
  <si>
    <t>得失
点差</t>
  </si>
  <si>
    <t>得失
順位</t>
  </si>
  <si>
    <t>ﾄｰﾀﾙ
順位</t>
  </si>
  <si>
    <t>星取表</t>
  </si>
  <si>
    <t>位</t>
  </si>
  <si>
    <t>＜１次リーグ組み合わせ・結果＞</t>
  </si>
  <si>
    <t>※大会規定によるPK結果</t>
  </si>
  <si>
    <t>※ 1</t>
  </si>
  <si>
    <t>※ 2</t>
  </si>
  <si>
    <t>２次リーグ結果　報告用紙</t>
  </si>
  <si>
    <t>＜時間割＞　①10:00～　②11:00～　③12:00～　④13:00～　⑤14:00～　⑥15:00～</t>
  </si>
  <si>
    <t>⇒</t>
  </si>
  <si>
    <t>8：50～ＭＣＭ</t>
  </si>
  <si>
    <t>9：50～ＭＣＭ</t>
  </si>
  <si>
    <t>①
10:00～</t>
  </si>
  <si>
    <t>②
11:00～</t>
  </si>
  <si>
    <t>MC</t>
  </si>
  <si>
    <t>岡部　司</t>
  </si>
  <si>
    <t>所属協会</t>
  </si>
  <si>
    <t>一般社団法人大分県サッカー協会</t>
  </si>
  <si>
    <t>廣瀬　尚人</t>
  </si>
  <si>
    <t>豊肥地区サッカー協会</t>
  </si>
  <si>
    <t>PK
勝</t>
  </si>
  <si>
    <t>PK
負</t>
  </si>
  <si>
    <t>得点</t>
  </si>
  <si>
    <t>失点</t>
  </si>
  <si>
    <t>勝点</t>
  </si>
  <si>
    <t>総
順位</t>
  </si>
  <si>
    <t>WelfareOfficer</t>
  </si>
  <si>
    <t>記録</t>
  </si>
  <si>
    <t>安藤　大生</t>
  </si>
  <si>
    <t>工藤　大昌</t>
  </si>
  <si>
    <t>R:</t>
  </si>
  <si>
    <t>級</t>
  </si>
  <si>
    <t>資格番号</t>
  </si>
  <si>
    <t>R001256402</t>
  </si>
  <si>
    <t>R001264304</t>
  </si>
  <si>
    <t>AR1:</t>
  </si>
  <si>
    <t>R010599590</t>
  </si>
  <si>
    <t>R001264854</t>
  </si>
  <si>
    <t>AR2:</t>
  </si>
  <si>
    <t>R010546292</t>
  </si>
  <si>
    <t>R010256872</t>
  </si>
  <si>
    <t>4th:</t>
  </si>
  <si>
    <t>R001264164</t>
  </si>
  <si>
    <t>R010120117</t>
  </si>
  <si>
    <t>―</t>
  </si>
  <si>
    <t>③
12:00～</t>
  </si>
  <si>
    <t>④
13:00～</t>
  </si>
  <si>
    <t>仲野　昭博</t>
  </si>
  <si>
    <t>R010638053</t>
  </si>
  <si>
    <t>R001255193</t>
  </si>
  <si>
    <t>R010376269</t>
  </si>
  <si>
    <t>R001263350</t>
  </si>
  <si>
    <t>R001264401</t>
  </si>
  <si>
    <t>Ⅰ勝点（勝３点　ＰＫ勝２点　ＰＫ負１点　負０点）　Ⅱ当該チームの戦績　Ⅲ得失点差　Ⅳ多得点　Ⅴ抽選の順で順位を決定する。</t>
  </si>
  <si>
    <t>△</t>
  </si>
  <si>
    <t>▲</t>
  </si>
  <si>
    <t>●</t>
  </si>
  <si>
    <t>⑤
14:00～</t>
  </si>
  <si>
    <t>⑥
15:00～</t>
  </si>
  <si>
    <t>佐藤　昭生</t>
  </si>
  <si>
    <t>R001263448</t>
  </si>
  <si>
    <t>R009408904</t>
  </si>
  <si>
    <t>久保田　英樹</t>
  </si>
  <si>
    <t>佐伯市サッカー協会</t>
  </si>
  <si>
    <t>戸髙　博秋</t>
  </si>
  <si>
    <t>廣瀬　光雄</t>
  </si>
  <si>
    <t>高原　良幸</t>
  </si>
  <si>
    <t>秋元　貴生</t>
  </si>
  <si>
    <t>横山　幸司</t>
  </si>
  <si>
    <t>R010093443</t>
  </si>
  <si>
    <t>R006093738</t>
  </si>
  <si>
    <t>R007002733</t>
  </si>
  <si>
    <t>R010538391</t>
  </si>
  <si>
    <t>R001262698</t>
  </si>
  <si>
    <t>R007075261</t>
  </si>
  <si>
    <t>R010027823</t>
  </si>
  <si>
    <t>R010538358</t>
  </si>
  <si>
    <t>R009554780</t>
  </si>
  <si>
    <t>R009197594</t>
  </si>
  <si>
    <t>R001252196</t>
  </si>
  <si>
    <t>R003421338</t>
  </si>
  <si>
    <t>R002938017</t>
  </si>
  <si>
    <t>R010352999</t>
  </si>
  <si>
    <t>１次リーグ結果　報告用紙</t>
  </si>
  <si>
    <t>和才　幸司</t>
  </si>
  <si>
    <t>中津市サッカー協会</t>
  </si>
  <si>
    <t>真鍋　裕一</t>
  </si>
  <si>
    <t>下原　優一</t>
  </si>
  <si>
    <t>原田　詠視</t>
  </si>
  <si>
    <t>R001262379</t>
  </si>
  <si>
    <t>R010250271</t>
  </si>
  <si>
    <t>R006147145</t>
  </si>
  <si>
    <t>R003972391</t>
  </si>
  <si>
    <t>R010542171</t>
  </si>
  <si>
    <t>R010513889</t>
  </si>
  <si>
    <t>R010347358</t>
  </si>
  <si>
    <t>清原　勇二</t>
  </si>
  <si>
    <t>朝吹　嵩宏</t>
  </si>
  <si>
    <t>R001264359</t>
  </si>
  <si>
    <t>R010214556</t>
  </si>
  <si>
    <t>R001264580</t>
  </si>
  <si>
    <t>R010189067</t>
  </si>
  <si>
    <t>高畑　智秀</t>
  </si>
  <si>
    <t>香川　豊</t>
  </si>
  <si>
    <t>別府市サッカー協会</t>
  </si>
  <si>
    <t>横尾　茂</t>
  </si>
  <si>
    <t>河野　勝</t>
  </si>
  <si>
    <t>平松　敬章</t>
  </si>
  <si>
    <t>藤原　翔平</t>
  </si>
  <si>
    <t>R001265376</t>
  </si>
  <si>
    <t>R001265190</t>
  </si>
  <si>
    <t>R010120124</t>
  </si>
  <si>
    <t>R001262731</t>
  </si>
  <si>
    <t>R010542204</t>
  </si>
  <si>
    <t>R001254477</t>
  </si>
  <si>
    <t>R001259870</t>
  </si>
  <si>
    <t>R009197619</t>
  </si>
  <si>
    <t>仲　恭平</t>
  </si>
  <si>
    <t>日田市サッカー協会</t>
  </si>
  <si>
    <t>諌本　秀樹</t>
  </si>
  <si>
    <t>合谷　佑木</t>
  </si>
  <si>
    <t>福田　知行</t>
  </si>
  <si>
    <t>R001265552</t>
  </si>
  <si>
    <t>R001258871</t>
  </si>
  <si>
    <t>R010376324</t>
  </si>
  <si>
    <t>R010093456</t>
  </si>
  <si>
    <t>R010189260</t>
  </si>
  <si>
    <t>R006173919</t>
  </si>
  <si>
    <t>R001255616</t>
  </si>
  <si>
    <t>三浦　龍一</t>
  </si>
  <si>
    <t>川井　勇介</t>
  </si>
  <si>
    <t>R010538360</t>
  </si>
  <si>
    <t>R003256053</t>
  </si>
  <si>
    <t>R010209402</t>
  </si>
  <si>
    <t>大分市サッカー協会</t>
  </si>
  <si>
    <t>福元　研治</t>
  </si>
  <si>
    <t>平尾　彰敏</t>
  </si>
  <si>
    <t>後藤　寿</t>
  </si>
  <si>
    <t>R007890271</t>
  </si>
  <si>
    <t>R001254051</t>
  </si>
  <si>
    <t>R009670176</t>
  </si>
  <si>
    <t>R006573784</t>
  </si>
  <si>
    <t>R006901613</t>
  </si>
  <si>
    <t>R010027876</t>
  </si>
  <si>
    <t>安東　幹雄</t>
  </si>
  <si>
    <t>榊　研治</t>
  </si>
  <si>
    <t>R010448251</t>
  </si>
  <si>
    <t>R005405699</t>
  </si>
  <si>
    <t>R009460551</t>
  </si>
  <si>
    <t>木下　秀紀</t>
  </si>
  <si>
    <t>宇佐高田地区サッカー協会</t>
  </si>
  <si>
    <t>柳本　剛</t>
  </si>
  <si>
    <t>近藤　孝司</t>
  </si>
  <si>
    <t>坂井　祐介</t>
  </si>
  <si>
    <t>R001256943</t>
  </si>
  <si>
    <t>R004793649</t>
  </si>
  <si>
    <t>R010396589</t>
  </si>
  <si>
    <t>R010599588</t>
  </si>
  <si>
    <t>R007728512</t>
  </si>
  <si>
    <t>R010448235</t>
  </si>
  <si>
    <t>R006664864</t>
  </si>
  <si>
    <t>山田　宏和</t>
  </si>
  <si>
    <t>安倍　俊之</t>
  </si>
  <si>
    <t>稲葉　和博</t>
  </si>
  <si>
    <t>R001259287</t>
  </si>
  <si>
    <t>R010546291</t>
  </si>
  <si>
    <t>R008634487</t>
  </si>
  <si>
    <t>中原　笙</t>
  </si>
  <si>
    <t>上原　保</t>
  </si>
  <si>
    <t>R010613629</t>
  </si>
  <si>
    <t>R010552555</t>
  </si>
  <si>
    <t>R001261477</t>
  </si>
  <si>
    <t>津久見市サッカー協会</t>
  </si>
  <si>
    <t>酒井　清行</t>
  </si>
  <si>
    <t>赤嶺　隆志</t>
  </si>
  <si>
    <t>植田　圭介</t>
  </si>
  <si>
    <t>臼杵市サッカー協会</t>
  </si>
  <si>
    <t>R001262546</t>
  </si>
  <si>
    <t>R006093835</t>
  </si>
  <si>
    <t>R008634706</t>
  </si>
  <si>
    <t>R010281871</t>
  </si>
  <si>
    <t>R001257322</t>
  </si>
  <si>
    <t>R010396582</t>
  </si>
  <si>
    <t>吉良　和明</t>
  </si>
  <si>
    <t>R010682436</t>
  </si>
  <si>
    <t>R010498317</t>
  </si>
  <si>
    <t>R010064829</t>
  </si>
  <si>
    <t>大会参加チーム名</t>
  </si>
  <si>
    <t>ポジション</t>
  </si>
  <si>
    <t>選手名漢字</t>
  </si>
  <si>
    <t>選手名カナ</t>
  </si>
  <si>
    <t>学年</t>
  </si>
  <si>
    <t>男女区分</t>
  </si>
  <si>
    <t>キャプテン</t>
  </si>
  <si>
    <t>DF</t>
  </si>
  <si>
    <t>上田　暖</t>
  </si>
  <si>
    <t>ウエダ　ハル</t>
  </si>
  <si>
    <t>男子</t>
  </si>
  <si>
    <t>MF</t>
  </si>
  <si>
    <t>安達　由維</t>
  </si>
  <si>
    <t>アダチ　ユイ</t>
  </si>
  <si>
    <t>女子小学生</t>
  </si>
  <si>
    <t>小野　颯真</t>
  </si>
  <si>
    <t>オノ　ソウマ</t>
  </si>
  <si>
    <t>FW</t>
  </si>
  <si>
    <t>高村　琉琥</t>
  </si>
  <si>
    <t>タカムラ　リク</t>
  </si>
  <si>
    <t>ホンダ　ミツキ</t>
  </si>
  <si>
    <t>渡邉　弥々</t>
  </si>
  <si>
    <t>ワタナベ　ヤヤ</t>
  </si>
  <si>
    <t>小野　紘弥</t>
  </si>
  <si>
    <t>オノ　ヒロヤ</t>
  </si>
  <si>
    <t>内海　輝月</t>
  </si>
  <si>
    <t>ウツミ　ヒマル</t>
  </si>
  <si>
    <t>内海　太輝</t>
  </si>
  <si>
    <t>ウツミ　タイヨウ</t>
  </si>
  <si>
    <t>佐藤　理一</t>
  </si>
  <si>
    <t>サトウ　リイチ</t>
  </si>
  <si>
    <t>椋野　凌生</t>
  </si>
  <si>
    <t>ムクノ　リュウ</t>
  </si>
  <si>
    <t>本多　太惺</t>
  </si>
  <si>
    <t>ホンダ　タイセイ</t>
  </si>
  <si>
    <t>千原　颯天</t>
  </si>
  <si>
    <t>チハラ　ハヤテ</t>
  </si>
  <si>
    <t>阿南　綾祐</t>
  </si>
  <si>
    <t>アナン　リョウスケ</t>
  </si>
  <si>
    <t>GK</t>
  </si>
  <si>
    <t>川井　新太</t>
  </si>
  <si>
    <t>カワイ　アラタ</t>
  </si>
  <si>
    <t>宮崎　大珠</t>
  </si>
  <si>
    <t>ミヤザキ　タイジュ</t>
  </si>
  <si>
    <t>若宮サッカースポーツ少年団</t>
  </si>
  <si>
    <t>堀江　優志</t>
  </si>
  <si>
    <t>ホリエ　ユウシ</t>
  </si>
  <si>
    <t>綾部　瑛太</t>
  </si>
  <si>
    <t>アヤベ　エイタ</t>
  </si>
  <si>
    <t>野瀬　幹太</t>
  </si>
  <si>
    <t>ノセ　カンタ</t>
  </si>
  <si>
    <t>末竹　光健</t>
  </si>
  <si>
    <t>スエタケ　コウケン</t>
  </si>
  <si>
    <t>大田　聖那</t>
  </si>
  <si>
    <t>オオタ　セナ</t>
  </si>
  <si>
    <t>伊藤　朔麻</t>
  </si>
  <si>
    <t>イトウ　サクマ</t>
  </si>
  <si>
    <t>千原　蓮己</t>
  </si>
  <si>
    <t>チハラ　レンゴ</t>
  </si>
  <si>
    <t>矢幡　宝貴</t>
  </si>
  <si>
    <t>ヤワタ　タカキ</t>
  </si>
  <si>
    <t>黒木　丈介</t>
  </si>
  <si>
    <t>クロキ　ジョウスケ</t>
  </si>
  <si>
    <t>千原　凛士</t>
  </si>
  <si>
    <t>チハラ　リント</t>
  </si>
  <si>
    <t>井上　大馳</t>
  </si>
  <si>
    <t>イノウエ　タイチ</t>
  </si>
  <si>
    <t>加藤　剛志</t>
  </si>
  <si>
    <t>カトウ　ゴウシ</t>
  </si>
  <si>
    <t>渡邉　聡典</t>
  </si>
  <si>
    <t>ワタナベ　ソウスケ</t>
  </si>
  <si>
    <t>鷲頭　時希</t>
  </si>
  <si>
    <t>ワシズ　トキ</t>
  </si>
  <si>
    <t>吉谷　海翔</t>
  </si>
  <si>
    <t>ヨシタニ　カイト</t>
  </si>
  <si>
    <t>咸宜ＳＣ</t>
  </si>
  <si>
    <t>高倉　里桜</t>
  </si>
  <si>
    <t>タカクラ　リオ</t>
  </si>
  <si>
    <t>松場　優斗</t>
  </si>
  <si>
    <t>マツバ　ユウト</t>
  </si>
  <si>
    <t>安養寺　徳真</t>
  </si>
  <si>
    <t>アンヨウジ　トクマ</t>
  </si>
  <si>
    <t>三笘　叶華</t>
  </si>
  <si>
    <t>ミトマ　カノカ</t>
  </si>
  <si>
    <t>幸　翔太</t>
  </si>
  <si>
    <t>ユキ　ショウタ</t>
  </si>
  <si>
    <t>幸　龍弥</t>
  </si>
  <si>
    <t>ユキ　タツヤ</t>
  </si>
  <si>
    <t>原田　修成</t>
  </si>
  <si>
    <t>ハラダ　シュウセイ</t>
  </si>
  <si>
    <t>田邉　輝一</t>
  </si>
  <si>
    <t>タナベ　キイチ</t>
  </si>
  <si>
    <t>三苫　弥咲</t>
  </si>
  <si>
    <t>ミトマ　ミサキ</t>
  </si>
  <si>
    <t>伊藤　翠</t>
  </si>
  <si>
    <t>イトウ　スイ</t>
  </si>
  <si>
    <t>小山　清志郎</t>
  </si>
  <si>
    <t>コヤマ　セイシロウ</t>
  </si>
  <si>
    <t>尾形　智希</t>
  </si>
  <si>
    <t>オガタ　トモキ</t>
  </si>
  <si>
    <t>古賀　丈太郎</t>
  </si>
  <si>
    <t>コガ　ジョウタロウ</t>
  </si>
  <si>
    <t>日野　快玲</t>
  </si>
  <si>
    <t>ヒノ　カイリ</t>
  </si>
  <si>
    <t>井上　凛央</t>
  </si>
  <si>
    <t>イノウエ　リオ</t>
  </si>
  <si>
    <t>松尾　俊輝</t>
  </si>
  <si>
    <t>マツオ　トシキ</t>
  </si>
  <si>
    <t>小田　徳大</t>
  </si>
  <si>
    <t>オダ　トクダイ</t>
  </si>
  <si>
    <t>高瀬　風緒</t>
  </si>
  <si>
    <t>タカセ　カオ</t>
  </si>
  <si>
    <t>マツオカ　レント</t>
  </si>
  <si>
    <t>串尾　遼馬</t>
  </si>
  <si>
    <t>クシオ　ハルマ</t>
  </si>
  <si>
    <t>今井　琉雅</t>
  </si>
  <si>
    <t>イマイ　リュウガ</t>
  </si>
  <si>
    <t>右近　剛聖</t>
  </si>
  <si>
    <t>ウコン　ゴウセイ</t>
  </si>
  <si>
    <t>木下　誠喜</t>
  </si>
  <si>
    <t>キノシタ　マコ</t>
  </si>
  <si>
    <t>横田　聡佑</t>
  </si>
  <si>
    <t>ヨコタ　ソウスケ</t>
  </si>
  <si>
    <t>高倉　佑心</t>
  </si>
  <si>
    <t>タカクラ　ユウシン</t>
  </si>
  <si>
    <t>建　来和</t>
  </si>
  <si>
    <t>タテ　ライト</t>
  </si>
  <si>
    <t>佐藤　銀</t>
  </si>
  <si>
    <t>サトウ　ギン</t>
  </si>
  <si>
    <t>小山　泉粋</t>
  </si>
  <si>
    <t>コヤマ　センスイ</t>
  </si>
  <si>
    <t>坂本　海史</t>
  </si>
  <si>
    <t>サカモト　カイリ</t>
  </si>
  <si>
    <t>松木　悠歩</t>
  </si>
  <si>
    <t>マツキ　ユウホ</t>
  </si>
  <si>
    <t>河津　壮真</t>
  </si>
  <si>
    <t>カワヅ　ソウマ</t>
  </si>
  <si>
    <t>佐藤　煌汰</t>
  </si>
  <si>
    <t>サトウ　コウタ</t>
  </si>
  <si>
    <t>萬　善</t>
  </si>
  <si>
    <t>ヨロズ　ゼン</t>
  </si>
  <si>
    <t>高森　優暉</t>
  </si>
  <si>
    <t>タカモリ　ユウキ</t>
  </si>
  <si>
    <t>藤原　竜心</t>
  </si>
  <si>
    <t>フジワラ　リュウシン</t>
  </si>
  <si>
    <t>大鶴　拳志郎</t>
  </si>
  <si>
    <t>オオツル　ケンシロウ</t>
  </si>
  <si>
    <t>椎原　佑太</t>
  </si>
  <si>
    <t>シイハラ　ユウタ</t>
  </si>
  <si>
    <t>江田　陽向</t>
  </si>
  <si>
    <t>コウダ　ヒュウガ</t>
  </si>
  <si>
    <t>吉光　威人</t>
  </si>
  <si>
    <t>ヨシミツ　タケト</t>
  </si>
  <si>
    <t>藤原　聖希</t>
  </si>
  <si>
    <t>フジワラ　イブキ</t>
  </si>
  <si>
    <t>山本　真輝</t>
  </si>
  <si>
    <t>ヤマモト　マナキ</t>
  </si>
  <si>
    <t>梶原　慶</t>
  </si>
  <si>
    <t>カジワラ　ケイ</t>
  </si>
  <si>
    <t>江藤　隆太</t>
  </si>
  <si>
    <t>エトウ　リュウタ</t>
  </si>
  <si>
    <t>財津　洸希</t>
  </si>
  <si>
    <t>ザイツ　コウキ</t>
  </si>
  <si>
    <t>アラキ　タカヒデ</t>
  </si>
  <si>
    <t>清藤　槙斗</t>
  </si>
  <si>
    <t>キヨフジ　マキト</t>
  </si>
  <si>
    <t>佐古　慎之助</t>
  </si>
  <si>
    <t>サコ　シンノスケ</t>
  </si>
  <si>
    <t>小幡　玲治</t>
  </si>
  <si>
    <t>オバタ　レイジ</t>
  </si>
  <si>
    <t>吉武　龍玄</t>
  </si>
  <si>
    <t>ヨシタケ　リュウゲン</t>
  </si>
  <si>
    <t>安部　叶音</t>
  </si>
  <si>
    <t>アベ　カナト</t>
  </si>
  <si>
    <t>佐藤　龍輝</t>
  </si>
  <si>
    <t>サトウ　リュウキ</t>
  </si>
  <si>
    <t>嶋末　大地</t>
  </si>
  <si>
    <t>シマスエ　ダイチ</t>
  </si>
  <si>
    <t>河津　杏瑠</t>
  </si>
  <si>
    <t>カワヅ　アンル</t>
  </si>
  <si>
    <t>衛藤　昇</t>
  </si>
  <si>
    <t>エトウ　ショウ</t>
  </si>
  <si>
    <t>江隈　涼星</t>
  </si>
  <si>
    <t>エグマ　リョウセイ</t>
  </si>
  <si>
    <t>太郎良　遥翔</t>
  </si>
  <si>
    <t>タロウラ　ハルト</t>
  </si>
  <si>
    <t>松岡　瑞季</t>
  </si>
  <si>
    <t>マツオカ　ミズキ</t>
  </si>
  <si>
    <t>山上　修吾</t>
  </si>
  <si>
    <t>ヤマカミ　シュウゴ</t>
  </si>
  <si>
    <t>太田　悠仁</t>
  </si>
  <si>
    <t>オオタ　ユウト</t>
  </si>
  <si>
    <t>平川　要</t>
  </si>
  <si>
    <t>ヒラカワ　カナメ</t>
  </si>
  <si>
    <t>有馬　琉翔</t>
  </si>
  <si>
    <t>アリマ　ルイト</t>
  </si>
  <si>
    <t>衛藤　新</t>
  </si>
  <si>
    <t>エトウ　シン</t>
  </si>
  <si>
    <t>ＦＣ．ＵＳＡ</t>
  </si>
  <si>
    <t>山井　大成</t>
  </si>
  <si>
    <t>ヤマイ　タイセイ</t>
  </si>
  <si>
    <t>吉松　龍生</t>
  </si>
  <si>
    <t>ヨシマツ　リュウショウ</t>
  </si>
  <si>
    <t>桐畑　奈儀徒</t>
  </si>
  <si>
    <t>キリハタ　ナギト</t>
  </si>
  <si>
    <t>大力　翼</t>
  </si>
  <si>
    <t>ダイリキ　ツバサ</t>
  </si>
  <si>
    <t>吉井　颯</t>
  </si>
  <si>
    <t>ヨシイ　ハヤテ</t>
  </si>
  <si>
    <t>今永　瑛仁</t>
  </si>
  <si>
    <t>イマナガ　エイト</t>
  </si>
  <si>
    <t>礒辺　翔</t>
  </si>
  <si>
    <t>イソベ　ショウ</t>
  </si>
  <si>
    <t>土谷　蓮音</t>
  </si>
  <si>
    <t>ツチヤ　レオン</t>
  </si>
  <si>
    <t>光長　颯大</t>
  </si>
  <si>
    <t>ミツナガ　ソウタ</t>
  </si>
  <si>
    <t>大力　隼翔</t>
  </si>
  <si>
    <t>ダイリキ　ハヤト</t>
  </si>
  <si>
    <t>豊永　優人</t>
  </si>
  <si>
    <t>トヨナガ　ユウト</t>
  </si>
  <si>
    <t>髙橋　旺太郎</t>
  </si>
  <si>
    <t>タカハシ　オウタロウ</t>
  </si>
  <si>
    <t>吉田　幸永</t>
  </si>
  <si>
    <t>ヨシダ　ユキヒサ</t>
  </si>
  <si>
    <t>平川　蒼士郎</t>
  </si>
  <si>
    <t>ヒラカワ　ソウジロウ</t>
  </si>
  <si>
    <t>今仁　桃南</t>
  </si>
  <si>
    <t>イマニ　モモナ</t>
  </si>
  <si>
    <t>長岡　宗志</t>
  </si>
  <si>
    <t>ナガオカ　ソウシ</t>
  </si>
  <si>
    <t>荒牧　悠斗</t>
  </si>
  <si>
    <t>アラマキ　ハルト</t>
  </si>
  <si>
    <t>吉田　和季</t>
  </si>
  <si>
    <t>ヨシダ　カズ</t>
  </si>
  <si>
    <t>三ヶ尻　悠莉</t>
  </si>
  <si>
    <t>ミカジリ　ユウリ</t>
  </si>
  <si>
    <t>桑原　煌弥</t>
  </si>
  <si>
    <t>クワハラ　コウヤ</t>
  </si>
  <si>
    <t>福田　貴玄</t>
  </si>
  <si>
    <t>フクダ　タカトラ</t>
  </si>
  <si>
    <t>岩男　一吹</t>
  </si>
  <si>
    <t>イワオ　イブキ</t>
  </si>
  <si>
    <t>佐藤　稜真</t>
  </si>
  <si>
    <t>サトウ　リオマ</t>
  </si>
  <si>
    <t>江口　蒼佑</t>
  </si>
  <si>
    <t>エグチ　ソウスケ</t>
  </si>
  <si>
    <t>高野　羽琉</t>
  </si>
  <si>
    <t>タカノ　ハル</t>
  </si>
  <si>
    <t>小山　千慧</t>
  </si>
  <si>
    <t>コヤマ　チサト</t>
  </si>
  <si>
    <t>榊原　佑心</t>
  </si>
  <si>
    <t>サカキバラ　ユウシン</t>
  </si>
  <si>
    <t>清永　龍臣</t>
  </si>
  <si>
    <t>キヨナガ　タツオミ</t>
  </si>
  <si>
    <t>田口　恭平</t>
  </si>
  <si>
    <t>タグチ　キョウヘイ</t>
  </si>
  <si>
    <t>副島　碧斗</t>
  </si>
  <si>
    <t>ソエジマ　アオト</t>
  </si>
  <si>
    <t>阿部　絢斗</t>
  </si>
  <si>
    <t>アベ　アヤト</t>
  </si>
  <si>
    <t>吉田　祭人</t>
  </si>
  <si>
    <t>ヨシダ　マイト</t>
  </si>
  <si>
    <t>川端　一誓</t>
  </si>
  <si>
    <t>カワバタ　イッセイ</t>
  </si>
  <si>
    <t>池永　千俐</t>
  </si>
  <si>
    <t>イケナガ　センリ</t>
  </si>
  <si>
    <t>和田　大里</t>
  </si>
  <si>
    <t>ワダ　ダイリ</t>
  </si>
  <si>
    <t>田村　優真</t>
  </si>
  <si>
    <t>タムラ　ユウマ</t>
  </si>
  <si>
    <t>幡手　蓮</t>
  </si>
  <si>
    <t>ハタデ　レン</t>
  </si>
  <si>
    <t>高畑　敦仁</t>
  </si>
  <si>
    <t>タカハタ　アツヒト</t>
  </si>
  <si>
    <t>川野　樹</t>
  </si>
  <si>
    <t>カワノ　イツキ</t>
  </si>
  <si>
    <t>合原　竜毅</t>
  </si>
  <si>
    <t>ゴウバル　リュウキ</t>
  </si>
  <si>
    <t>銅野　男児</t>
  </si>
  <si>
    <t>ドウノ　ダンジ</t>
  </si>
  <si>
    <t>オカベ　リュウダイ</t>
  </si>
  <si>
    <t>是恒　夢月</t>
  </si>
  <si>
    <t>コレツネ　ユヅキ</t>
  </si>
  <si>
    <t>権藤　羽菜</t>
  </si>
  <si>
    <t>ゴンドウ　ハナ</t>
  </si>
  <si>
    <t>蓮輪　蒼真</t>
  </si>
  <si>
    <t>ハスワ　ソウマ</t>
  </si>
  <si>
    <t>樋田　結都</t>
  </si>
  <si>
    <t>ヒダ　ユイト</t>
  </si>
  <si>
    <t>東　心音</t>
  </si>
  <si>
    <t>ヒガシ　ミオト</t>
  </si>
  <si>
    <t>和気　悠輝</t>
  </si>
  <si>
    <t>ワキ　ユウキ</t>
  </si>
  <si>
    <t>四日市北ＪＦＣ</t>
  </si>
  <si>
    <t>高橋　陸</t>
  </si>
  <si>
    <t>タカハシ　リク</t>
  </si>
  <si>
    <t>河野　広空</t>
  </si>
  <si>
    <t>カワノ　ヒロタカ</t>
  </si>
  <si>
    <t>戸上　維人</t>
  </si>
  <si>
    <t>トウエ　ユイト</t>
  </si>
  <si>
    <t>竹島　琉生</t>
  </si>
  <si>
    <t>タケシマ　ルイ</t>
  </si>
  <si>
    <t>原田　将臣</t>
  </si>
  <si>
    <t>ハラダ　マサオミ</t>
  </si>
  <si>
    <t>中野　嬉生</t>
  </si>
  <si>
    <t>ナカノ　キオ</t>
  </si>
  <si>
    <t>高橋　なな子</t>
  </si>
  <si>
    <t>タカハシ　ナナコ</t>
  </si>
  <si>
    <t>徳永　晴菜</t>
  </si>
  <si>
    <t>トクナガ　ハルナ</t>
  </si>
  <si>
    <t>庄部　ユリナ</t>
  </si>
  <si>
    <t>ショウブ　ユリナ</t>
  </si>
  <si>
    <t>安倍　翔空</t>
  </si>
  <si>
    <t>アベ　トア</t>
  </si>
  <si>
    <t>伴　龍之介</t>
  </si>
  <si>
    <t>バン　リュウノスケ</t>
  </si>
  <si>
    <t>羽賀　遼太郎</t>
  </si>
  <si>
    <t>ハガ　リョウタロウ</t>
  </si>
  <si>
    <t>西園　優翔</t>
  </si>
  <si>
    <t>ニシゾノ　ユウト</t>
  </si>
  <si>
    <t>衛藤　紘太</t>
  </si>
  <si>
    <t>エトウ　コウタ</t>
  </si>
  <si>
    <t>佐加良　颯真</t>
  </si>
  <si>
    <t>サガラ　ソウマ</t>
  </si>
  <si>
    <t>佐藤　心乃助</t>
  </si>
  <si>
    <t>サトウ　シンノスケ</t>
  </si>
  <si>
    <t>ヤマモト　リア</t>
  </si>
  <si>
    <t>タテワキ　レイ</t>
  </si>
  <si>
    <t>植村　清十郎</t>
  </si>
  <si>
    <t>ウエムラ　セイジュウロウ</t>
  </si>
  <si>
    <t>亀井　凌</t>
  </si>
  <si>
    <t>カメイ　リョウ</t>
  </si>
  <si>
    <t>ナイトウ　シオン</t>
  </si>
  <si>
    <t>伊藤　天雅</t>
  </si>
  <si>
    <t>イトウ　テンマ</t>
  </si>
  <si>
    <t>徳丸　緒憧</t>
  </si>
  <si>
    <t>トクマル　ショア</t>
  </si>
  <si>
    <t>蘆苅　結人</t>
  </si>
  <si>
    <t>アシカリ　ユイト</t>
  </si>
  <si>
    <t>東　Ｆ．Ｃ．</t>
  </si>
  <si>
    <t>川野　葵翔</t>
  </si>
  <si>
    <t>カワノ　アオト</t>
  </si>
  <si>
    <t>合原　秀馬</t>
  </si>
  <si>
    <t>ゴウバラ　シュウマ</t>
  </si>
  <si>
    <t>量山　慶宗</t>
  </si>
  <si>
    <t>リョウザン　ヨシムネ</t>
  </si>
  <si>
    <t>是永　琉愛</t>
  </si>
  <si>
    <t>コレナガ　ルナ</t>
  </si>
  <si>
    <t>長谷雄　銀士</t>
  </si>
  <si>
    <t>ハセオ　ギンジ</t>
  </si>
  <si>
    <t>中野　洸希</t>
  </si>
  <si>
    <t>ナカノ　コオキ</t>
  </si>
  <si>
    <t>岡　奏太</t>
  </si>
  <si>
    <t>オカ　ソウタ</t>
  </si>
  <si>
    <t>下田　萌乃果</t>
  </si>
  <si>
    <t>シモダ　ホノカ</t>
  </si>
  <si>
    <t>川野　颯亮</t>
  </si>
  <si>
    <t>カワノ　ソウスケ</t>
  </si>
  <si>
    <t>是永　愛翔</t>
  </si>
  <si>
    <t>コレナガ　マナト</t>
  </si>
  <si>
    <t>浅井　仁成</t>
  </si>
  <si>
    <t>アザイ　ジンセイ</t>
  </si>
  <si>
    <t>荒巻　央琥</t>
  </si>
  <si>
    <t>アラマキ　オウガ</t>
  </si>
  <si>
    <t>酒井　脩翔</t>
  </si>
  <si>
    <t>サカイ　シュウト</t>
  </si>
  <si>
    <t>永尾　凜世</t>
  </si>
  <si>
    <t>ナガオ　リンジェ</t>
  </si>
  <si>
    <t>後藤　大陽</t>
  </si>
  <si>
    <t>ゴトウ　タイヨウ</t>
  </si>
  <si>
    <t>西村　康</t>
  </si>
  <si>
    <t>ニシムラ　コウ</t>
  </si>
  <si>
    <t>二宮　龍聖</t>
  </si>
  <si>
    <t>ニノミヤ　リュウセイ</t>
  </si>
  <si>
    <t>八坂少年サッカークラブ</t>
  </si>
  <si>
    <t>遠江　一平</t>
  </si>
  <si>
    <t>トウエ　イッペイ</t>
  </si>
  <si>
    <t>吉田　律</t>
  </si>
  <si>
    <t>ヨシダ　リツ</t>
  </si>
  <si>
    <t>藤原　羚佑</t>
  </si>
  <si>
    <t>フジワラ　リョウスケ</t>
  </si>
  <si>
    <t>中原　陽向</t>
  </si>
  <si>
    <t>ナカハラ　ヒナタ</t>
  </si>
  <si>
    <t>南　翔真</t>
  </si>
  <si>
    <t>ミナミ　ショウマ</t>
  </si>
  <si>
    <t>三浦　颯真</t>
  </si>
  <si>
    <t>ミウラ　ソウマ</t>
  </si>
  <si>
    <t>河野　結斗</t>
  </si>
  <si>
    <t>コウノ　ユイト</t>
  </si>
  <si>
    <t>本多　蓮雅</t>
  </si>
  <si>
    <t>ホンダ　レンマ</t>
  </si>
  <si>
    <t>冨来　柊介</t>
  </si>
  <si>
    <t>トミク　シュウスケ</t>
  </si>
  <si>
    <t>青野　良誠</t>
  </si>
  <si>
    <t>アオノ　リョウセイ</t>
  </si>
  <si>
    <t>大石　卓矢</t>
  </si>
  <si>
    <t>オオイシ　タクヤ</t>
  </si>
  <si>
    <t>三浦　稜汰</t>
  </si>
  <si>
    <t>ミウラ　リョウタ</t>
  </si>
  <si>
    <t>中磨　龍信</t>
  </si>
  <si>
    <t>ナカマ　リュウシン</t>
  </si>
  <si>
    <t>板井　月音</t>
  </si>
  <si>
    <t>イタイ　ツキノ</t>
  </si>
  <si>
    <t>中磨　詩乃</t>
  </si>
  <si>
    <t>ナカマ　シノ</t>
  </si>
  <si>
    <t>吉田　慶知</t>
  </si>
  <si>
    <t>ヨシダ　ケイジ</t>
  </si>
  <si>
    <t>箕迫　夏海</t>
  </si>
  <si>
    <t>ミイサコ　ナツミ</t>
  </si>
  <si>
    <t>吉武　真叶</t>
  </si>
  <si>
    <t>ヨシタケ　マサト</t>
  </si>
  <si>
    <t>萱嶋　颯太</t>
  </si>
  <si>
    <t>カヤシマ　ハヤタ</t>
  </si>
  <si>
    <t>難波　航平</t>
  </si>
  <si>
    <t>ナンバ　コウヘイ</t>
  </si>
  <si>
    <t>松本　絢斗</t>
  </si>
  <si>
    <t>マツモト　アヤト</t>
  </si>
  <si>
    <t>宮本　結生</t>
  </si>
  <si>
    <t>ミヤモト　ユウキ</t>
  </si>
  <si>
    <t>平野　嵩晴</t>
  </si>
  <si>
    <t>ヒラノ　スバル</t>
  </si>
  <si>
    <t>平野　亜紗妃</t>
  </si>
  <si>
    <t>ヒラノ　アサヒ</t>
  </si>
  <si>
    <t>河野　維月</t>
  </si>
  <si>
    <t>コウノ　イツキ</t>
  </si>
  <si>
    <t>宮本　成生</t>
  </si>
  <si>
    <t>ミヤモト　ナルキ</t>
  </si>
  <si>
    <t>金子　笑也</t>
  </si>
  <si>
    <t>カネコ　エミヤ</t>
  </si>
  <si>
    <t>山本　大樹</t>
  </si>
  <si>
    <t>ヤマモト　ダイキ</t>
  </si>
  <si>
    <t>はやぶさフットボールクラブ</t>
  </si>
  <si>
    <t>竹本　徠希</t>
  </si>
  <si>
    <t>タケモト　ライキ</t>
  </si>
  <si>
    <t>赤尾　虎愛</t>
  </si>
  <si>
    <t>アカオ　トア</t>
  </si>
  <si>
    <t>中村　輝人</t>
  </si>
  <si>
    <t>ナカムラ　アキヒト</t>
  </si>
  <si>
    <t>喜久里　怜央</t>
  </si>
  <si>
    <t>キクザト　レオ</t>
  </si>
  <si>
    <t>吉﨑　斗立</t>
  </si>
  <si>
    <t>ヨシザキ　トウリ</t>
  </si>
  <si>
    <t>竹本　琉希</t>
  </si>
  <si>
    <t>タケモト　リュウキ</t>
  </si>
  <si>
    <t>末廣　皇也</t>
  </si>
  <si>
    <t>スエヒロ　コウヤ</t>
  </si>
  <si>
    <t>上田　蒼空</t>
  </si>
  <si>
    <t>ウエダ　ソラ</t>
  </si>
  <si>
    <t>小谷瀬　悠</t>
  </si>
  <si>
    <t>コヤセ　ユウ</t>
  </si>
  <si>
    <t>今西　叶</t>
  </si>
  <si>
    <t>イマニシ　カナト</t>
  </si>
  <si>
    <t>高橋　悠太郎</t>
  </si>
  <si>
    <t>タカハシ　ユウタロウ</t>
  </si>
  <si>
    <t>平川　凛空</t>
  </si>
  <si>
    <t>ヒラカワ　リク</t>
  </si>
  <si>
    <t>松本　蒼介</t>
  </si>
  <si>
    <t>マツモト　ソウスケ</t>
  </si>
  <si>
    <t>稲用　泰士</t>
  </si>
  <si>
    <t>イナモチ　タイシ</t>
  </si>
  <si>
    <t>麻生　大暉</t>
  </si>
  <si>
    <t>アソウ　ダイキ</t>
  </si>
  <si>
    <t>末廣　三樹也</t>
  </si>
  <si>
    <t>スエヒロ　ミキヤ</t>
  </si>
  <si>
    <t>坂内　陸斗</t>
  </si>
  <si>
    <t>サカウチ　リクト</t>
  </si>
  <si>
    <t>中川　友喜</t>
  </si>
  <si>
    <t>ナカガワ　トモキ</t>
  </si>
  <si>
    <t>波多野　勇利</t>
  </si>
  <si>
    <t>ハタノ　ハヤト</t>
  </si>
  <si>
    <t>尾川　勇冴</t>
  </si>
  <si>
    <t>オガワ　ユウゴ</t>
  </si>
  <si>
    <t>ハラ　ナオト</t>
  </si>
  <si>
    <t>稲吉　夢月</t>
  </si>
  <si>
    <t>イナヨシ　ムツキ</t>
  </si>
  <si>
    <t>松野　大地</t>
  </si>
  <si>
    <t>マツノ　ダイチ</t>
  </si>
  <si>
    <t>上川　颯太</t>
  </si>
  <si>
    <t>カミカワ　ソウタ</t>
  </si>
  <si>
    <t>上家　伯斗</t>
  </si>
  <si>
    <t>カミイエ　ハクト</t>
  </si>
  <si>
    <t>舞弓　龍愛</t>
  </si>
  <si>
    <t>マユミ　リュウア</t>
  </si>
  <si>
    <t>セト　ユメト</t>
  </si>
  <si>
    <t>迫　大輔</t>
  </si>
  <si>
    <t>サコ　ダイスケ</t>
  </si>
  <si>
    <t>小川　悠斗</t>
  </si>
  <si>
    <t>オガワ　ユウト</t>
  </si>
  <si>
    <t>竹山　碧人</t>
  </si>
  <si>
    <t>タケヤマ　アオト</t>
  </si>
  <si>
    <t>吉田　悠真</t>
  </si>
  <si>
    <t>ヨシダ　ハルマ</t>
  </si>
  <si>
    <t>ＦＣ大野</t>
  </si>
  <si>
    <t>後藤　好誠</t>
  </si>
  <si>
    <t>ゴトウ　コウセイ</t>
  </si>
  <si>
    <t>麻生　倫太</t>
  </si>
  <si>
    <t>アソウ　ミチタ</t>
  </si>
  <si>
    <t>麻生　結実</t>
  </si>
  <si>
    <t>アソウ　ユウミ</t>
  </si>
  <si>
    <t>南部　莞志</t>
  </si>
  <si>
    <t>ナンブ　カンジ</t>
  </si>
  <si>
    <t>小野　雄稀</t>
  </si>
  <si>
    <t>オノ　ユウキ</t>
  </si>
  <si>
    <t>土居　蒔詩</t>
  </si>
  <si>
    <t>ドイ　マキシ</t>
  </si>
  <si>
    <t>廣瀬　叶真</t>
  </si>
  <si>
    <t>ヒロセ　トウマ</t>
  </si>
  <si>
    <t>遠矢　朔斗</t>
  </si>
  <si>
    <t>トオヤ　サクト</t>
  </si>
  <si>
    <t>遠矢　楓斗</t>
  </si>
  <si>
    <t>トオヤ　フウト</t>
  </si>
  <si>
    <t>荻本　拓摩</t>
  </si>
  <si>
    <t>オギモト　タクマ</t>
  </si>
  <si>
    <t>高橋　颯志</t>
  </si>
  <si>
    <t>タカハシ　ソウシ</t>
  </si>
  <si>
    <t>足立　昊之輔</t>
  </si>
  <si>
    <t>アダチ　コウノスケ</t>
  </si>
  <si>
    <t>三代　大誠</t>
  </si>
  <si>
    <t>ミシロ　タイセイ</t>
  </si>
  <si>
    <t>廣瀬　健支</t>
  </si>
  <si>
    <t>ヒロセ　ケンシ</t>
  </si>
  <si>
    <t>甲斐　晶</t>
  </si>
  <si>
    <t>カイ　アキラ</t>
  </si>
  <si>
    <t>東田　悠伸</t>
  </si>
  <si>
    <t>トウダ　ユウシン</t>
  </si>
  <si>
    <t>遠矢　隼人</t>
  </si>
  <si>
    <t>トオヤ　ハヤト</t>
  </si>
  <si>
    <t>十時　岳功</t>
  </si>
  <si>
    <t>トトキ　ガク</t>
  </si>
  <si>
    <t>大関　樹</t>
  </si>
  <si>
    <t>オオゼキ　タツキ</t>
  </si>
  <si>
    <t>平野　拓馬</t>
  </si>
  <si>
    <t>ヒラノ　タクマ</t>
  </si>
  <si>
    <t>後藤　彩羽</t>
  </si>
  <si>
    <t>ゴトウ　イロハ</t>
  </si>
  <si>
    <t>日名子　隼弥</t>
  </si>
  <si>
    <t>ヒナゴ　シュンヤ</t>
  </si>
  <si>
    <t>矢治　颯馬</t>
  </si>
  <si>
    <t>ヤジ　ソウマ</t>
  </si>
  <si>
    <t>フクモト　メイ</t>
  </si>
  <si>
    <t>中澤　幹翔</t>
  </si>
  <si>
    <t>ナカザワ　ミキト</t>
  </si>
  <si>
    <t>山田　翔太</t>
  </si>
  <si>
    <t>ヤマダ　ショウタ</t>
  </si>
  <si>
    <t>田川　咲麗</t>
  </si>
  <si>
    <t>タガワ　エレン</t>
  </si>
  <si>
    <t>中澤　愛</t>
  </si>
  <si>
    <t>ナカザワ　アイ</t>
  </si>
  <si>
    <t>横飛　歩</t>
  </si>
  <si>
    <t>ヨコトビ　アユム</t>
  </si>
  <si>
    <t>前田　麟</t>
  </si>
  <si>
    <t>マエダ　リン</t>
  </si>
  <si>
    <t>後藤　優大</t>
  </si>
  <si>
    <t>ゴトウ　ユウダイ</t>
  </si>
  <si>
    <t>繁昌　璃斗</t>
  </si>
  <si>
    <t>ハンジョウ　リト</t>
  </si>
  <si>
    <t>後藤　蒼空</t>
  </si>
  <si>
    <t>ゴトウ　ソラ</t>
  </si>
  <si>
    <t>大関　尚春</t>
  </si>
  <si>
    <t>オオゼキ　ナオハル</t>
  </si>
  <si>
    <t>古屋　輝優</t>
  </si>
  <si>
    <t>コヤ　ソウマ</t>
  </si>
  <si>
    <t>斉藤　大翔</t>
  </si>
  <si>
    <t>サイトウ　ヒロト</t>
  </si>
  <si>
    <t>大平山アソシエーション式フットボールクラブ</t>
  </si>
  <si>
    <t>工藤　桜志</t>
  </si>
  <si>
    <t>クドウ　オウシ</t>
  </si>
  <si>
    <t>吉田　湊</t>
  </si>
  <si>
    <t>ヨシダ　ミナト</t>
  </si>
  <si>
    <t>重黒木　翔士</t>
  </si>
  <si>
    <t>ジュウクロギ　ショウジ</t>
  </si>
  <si>
    <t>林　翔大</t>
  </si>
  <si>
    <t>ハヤシ　ショウタ</t>
  </si>
  <si>
    <t>後藤　志劉</t>
  </si>
  <si>
    <t>ゴトウ　シリュウ</t>
  </si>
  <si>
    <t>櫻井　仁士</t>
  </si>
  <si>
    <t>サクライ　トシ</t>
  </si>
  <si>
    <t>宗岡　周護郎</t>
  </si>
  <si>
    <t>ムナオカ　シュウゴロウ</t>
  </si>
  <si>
    <t>和田　一真</t>
  </si>
  <si>
    <t>ワダ　カズマ</t>
  </si>
  <si>
    <t>坂本　蓮</t>
  </si>
  <si>
    <t>サカモト　レン</t>
  </si>
  <si>
    <t>工藤　豪汰</t>
  </si>
  <si>
    <t>クドウ　ゴウタ</t>
  </si>
  <si>
    <t>宮本　龍之介</t>
  </si>
  <si>
    <t>ミヤモト　リュウノスケ</t>
  </si>
  <si>
    <t>吉田　結希人</t>
  </si>
  <si>
    <t>ヨシダ　ユキヒト</t>
  </si>
  <si>
    <t>坂本　愛斗</t>
  </si>
  <si>
    <t>サカモト　マナト</t>
  </si>
  <si>
    <t>大野　陽平</t>
  </si>
  <si>
    <t>オオノ　ヨウヘイ</t>
  </si>
  <si>
    <t>犬塚　鉄生</t>
  </si>
  <si>
    <t>イヌヅカ　テッショウ</t>
  </si>
  <si>
    <t>中原　一華</t>
  </si>
  <si>
    <t>ナカハラ　イチカ</t>
  </si>
  <si>
    <t>坂本　華</t>
  </si>
  <si>
    <t>サカモト　ハナ</t>
  </si>
  <si>
    <t>首藤　優貴</t>
  </si>
  <si>
    <t>シュトウ　ユウキ</t>
  </si>
  <si>
    <t>緑丘サッカースポーツ少年団</t>
  </si>
  <si>
    <t>江藤　蒼介</t>
  </si>
  <si>
    <t>エトウ　ソウスケ</t>
  </si>
  <si>
    <t>加藤　海光</t>
  </si>
  <si>
    <t>カトウ　カイリ</t>
  </si>
  <si>
    <t>河野　凌駕</t>
  </si>
  <si>
    <t>カワノ　リョウガ</t>
  </si>
  <si>
    <t>杉本　航聖</t>
  </si>
  <si>
    <t>スギモト　コウセイ</t>
  </si>
  <si>
    <t>数野　太祷</t>
  </si>
  <si>
    <t>カズノ　タイト</t>
  </si>
  <si>
    <t>三村　英人</t>
  </si>
  <si>
    <t>ミムラ　エイト</t>
  </si>
  <si>
    <t>平松　篤仁</t>
  </si>
  <si>
    <t>ヒラマツ　アツヒト</t>
  </si>
  <si>
    <t>黒田　陸</t>
  </si>
  <si>
    <t>クロダ　リク</t>
  </si>
  <si>
    <t>坂田　琉仁</t>
  </si>
  <si>
    <t>サカタ　リュウト</t>
  </si>
  <si>
    <t>荒金　ひより</t>
  </si>
  <si>
    <t>アラカネ　ヒヨリ</t>
  </si>
  <si>
    <t>岡田　蒼央</t>
  </si>
  <si>
    <t>オカダ　アオ</t>
  </si>
  <si>
    <t>田原　颯冴</t>
  </si>
  <si>
    <t>タハラ　ソウゴ</t>
  </si>
  <si>
    <t>杉本　開聖</t>
  </si>
  <si>
    <t>スギモト　カイセイ</t>
  </si>
  <si>
    <t>杉本　統聖</t>
  </si>
  <si>
    <t>スギモト　トウセイ</t>
  </si>
  <si>
    <t>田原　隼輝</t>
  </si>
  <si>
    <t>タハラ　ハヤテ</t>
  </si>
  <si>
    <t>香川　柊真</t>
  </si>
  <si>
    <t>カガワ　トウマ</t>
  </si>
  <si>
    <t>桑野　鉄世</t>
  </si>
  <si>
    <t>クワノ　テッセイ</t>
  </si>
  <si>
    <t>加藤　叶希</t>
  </si>
  <si>
    <t>カトウ　カノン</t>
  </si>
  <si>
    <t>Ｓｈｙｎｔ　ＦＣ</t>
  </si>
  <si>
    <t>能瀬　力輝斗</t>
  </si>
  <si>
    <t>ノセ　リキト</t>
  </si>
  <si>
    <t>岩谷　羽琉</t>
  </si>
  <si>
    <t>イワヤ　ハル</t>
  </si>
  <si>
    <t>田中　修斗</t>
  </si>
  <si>
    <t>タナカ　シュウト</t>
  </si>
  <si>
    <t>東　玲來</t>
  </si>
  <si>
    <t>ヒガシ　レイナ</t>
  </si>
  <si>
    <t>山田　晴香</t>
  </si>
  <si>
    <t>ヤマダ　ハルカ</t>
  </si>
  <si>
    <t>三原　琉誠</t>
  </si>
  <si>
    <t>ミハラ　リュウセイ</t>
  </si>
  <si>
    <t>山本　拓真</t>
  </si>
  <si>
    <t>ヤマモト　タクマ</t>
  </si>
  <si>
    <t>田中　遥翔</t>
  </si>
  <si>
    <t>タナカ　ハルト</t>
  </si>
  <si>
    <t>清水　琉季士</t>
  </si>
  <si>
    <t>シミズ　ルキト</t>
  </si>
  <si>
    <t>小原　晴太</t>
  </si>
  <si>
    <t>コハラ　ハルタ</t>
  </si>
  <si>
    <t>山本　悠誠</t>
  </si>
  <si>
    <t>ヤマモト　ユウセイ</t>
  </si>
  <si>
    <t>東　蒼太</t>
  </si>
  <si>
    <t>ヒガシ　ソウタ</t>
  </si>
  <si>
    <t>堤　瑛太</t>
  </si>
  <si>
    <t>ツツミ　エイタ</t>
  </si>
  <si>
    <t>鈴木　勇羅</t>
  </si>
  <si>
    <t>スズキ　ユウラ</t>
  </si>
  <si>
    <t>和田少年サッカークラブ</t>
  </si>
  <si>
    <t>堤　竜之介</t>
  </si>
  <si>
    <t>ツツミ　リュウノスケ</t>
  </si>
  <si>
    <t>江口　佳樹</t>
  </si>
  <si>
    <t>エグチ　ヨシキ</t>
  </si>
  <si>
    <t>宮脇　匠志</t>
  </si>
  <si>
    <t>ミヤワキ　ショウジ</t>
  </si>
  <si>
    <t>和間　凛翔</t>
  </si>
  <si>
    <t>ワマ　リクト</t>
  </si>
  <si>
    <t>岩渕　大陸</t>
  </si>
  <si>
    <t>イワブチ　タイリク</t>
  </si>
  <si>
    <t>奥　蒼太</t>
  </si>
  <si>
    <t>オク　ソウタ</t>
  </si>
  <si>
    <t>古間地　櫻咲</t>
  </si>
  <si>
    <t>フルマジ　ハル</t>
  </si>
  <si>
    <t>倉方　颯杜</t>
  </si>
  <si>
    <t>クラカタ　ハヤト</t>
  </si>
  <si>
    <t>邑本　一真</t>
  </si>
  <si>
    <t>ムラモト　カズマ</t>
  </si>
  <si>
    <t>小野田　楓真</t>
  </si>
  <si>
    <t>オノダ　フウマ</t>
  </si>
  <si>
    <t>吉田　陽日冬</t>
  </si>
  <si>
    <t>ヨシダ　ヒビト</t>
  </si>
  <si>
    <t>前田　悠翔</t>
  </si>
  <si>
    <t>マエダ　ユウト</t>
  </si>
  <si>
    <t>古間地　悠愛</t>
  </si>
  <si>
    <t>フルマジ　ユウア</t>
  </si>
  <si>
    <t>伊東　琉彩</t>
  </si>
  <si>
    <t>イトウ　リュウア</t>
  </si>
  <si>
    <t>畑辺　杏</t>
  </si>
  <si>
    <t>ハタベ　アン</t>
  </si>
  <si>
    <t>池田　蒼月</t>
  </si>
  <si>
    <t>イケダ　アツキ</t>
  </si>
  <si>
    <t>山本　寿輝</t>
  </si>
  <si>
    <t>ヤマモト　トシキ</t>
  </si>
  <si>
    <t>元木　蓮哉</t>
  </si>
  <si>
    <t>モトキ　レンヤ</t>
  </si>
  <si>
    <t>岩尾　奈瑞菜</t>
  </si>
  <si>
    <t>イワオ　ナズナ</t>
  </si>
  <si>
    <t>堀内　瑛嗣</t>
  </si>
  <si>
    <t>ホリウチ　エイシ</t>
  </si>
  <si>
    <t>岡山　銀臣</t>
  </si>
  <si>
    <t>オカヤマ　ギンジ</t>
  </si>
  <si>
    <t>元木　来哉</t>
  </si>
  <si>
    <t>モトキ　ライヤ</t>
  </si>
  <si>
    <t>山崎　歩夢</t>
  </si>
  <si>
    <t>ヤマサキ　アユム</t>
  </si>
  <si>
    <t>塔元　想弥</t>
  </si>
  <si>
    <t>トウモト　ソウヤ</t>
  </si>
  <si>
    <t>岩尾　岳東</t>
  </si>
  <si>
    <t>イワオ　ガクト</t>
  </si>
  <si>
    <t>森脇　琥太郎</t>
  </si>
  <si>
    <t>モリワキ　コタロウ</t>
  </si>
  <si>
    <t>堀内　琥嗣</t>
  </si>
  <si>
    <t>ホリウチ　コウシ</t>
  </si>
  <si>
    <t>林　稜久</t>
  </si>
  <si>
    <t>ハヤシ　リク</t>
  </si>
  <si>
    <t>塔元　陽南太</t>
  </si>
  <si>
    <t>トウモト　ヒナタ</t>
  </si>
  <si>
    <t>曽我　歩夢</t>
  </si>
  <si>
    <t>ソガ　アユム</t>
  </si>
  <si>
    <t>佐野　湊斗</t>
  </si>
  <si>
    <t>サノ　ミナト</t>
  </si>
  <si>
    <t>増田　山人</t>
  </si>
  <si>
    <t>マスダ　ヤマト</t>
  </si>
  <si>
    <t>中津豊南ＦＣ</t>
  </si>
  <si>
    <t>末廣　敬斗</t>
  </si>
  <si>
    <t>スエヒロ　ケイト</t>
  </si>
  <si>
    <t>古谷　柚季奈</t>
  </si>
  <si>
    <t>フルヤ　ユキナ</t>
  </si>
  <si>
    <t>貴戸　晟吾</t>
  </si>
  <si>
    <t>キド　セイゴ</t>
  </si>
  <si>
    <t>菅野　悠翔</t>
  </si>
  <si>
    <t>スガノ　ユウト</t>
  </si>
  <si>
    <t>秋吉　太耀</t>
  </si>
  <si>
    <t>アキヨシ　タイヨウ</t>
  </si>
  <si>
    <t>川野　智大</t>
  </si>
  <si>
    <t>カワノ　トモヒロ</t>
  </si>
  <si>
    <t>森本　峻太</t>
  </si>
  <si>
    <t>モリモト　シュンタ</t>
  </si>
  <si>
    <t>平山　聖佳</t>
  </si>
  <si>
    <t>ヒラヤマ　キヨカ</t>
  </si>
  <si>
    <t>岩田　千諒</t>
  </si>
  <si>
    <t>イワタ　チアキ</t>
  </si>
  <si>
    <t>宮崎　敦寛</t>
  </si>
  <si>
    <t>ミヤザキ　アツヒロ</t>
  </si>
  <si>
    <t>松尾　耕成</t>
  </si>
  <si>
    <t>マツオ　コウセイ</t>
  </si>
  <si>
    <t>平山　丈</t>
  </si>
  <si>
    <t>ヒラヤマ　ジョウ</t>
  </si>
  <si>
    <t>近砂　宏信</t>
  </si>
  <si>
    <t>チカスナ　ヒロノブ</t>
  </si>
  <si>
    <t>中津沖代ジュニアサッカークラブ</t>
  </si>
  <si>
    <t>小崎　大翔</t>
  </si>
  <si>
    <t>コザキ　ヒロト</t>
  </si>
  <si>
    <t>卯花　慶太</t>
  </si>
  <si>
    <t>ウノハナ　ケイト</t>
  </si>
  <si>
    <t>飯干　響</t>
  </si>
  <si>
    <t>イイホシ　ヒビキ</t>
  </si>
  <si>
    <t>田中　怜旺</t>
  </si>
  <si>
    <t>タナカ　レオ</t>
  </si>
  <si>
    <t>藤丸　敦毅</t>
  </si>
  <si>
    <t>フジマル　アツキ</t>
  </si>
  <si>
    <t>植山　碧</t>
  </si>
  <si>
    <t>ウエヤマ　アオイ</t>
  </si>
  <si>
    <t>堀部　翔太</t>
  </si>
  <si>
    <t>ホリベ　ショウタ</t>
  </si>
  <si>
    <t>白石　大翔</t>
  </si>
  <si>
    <t>シライシ　ヒロト</t>
  </si>
  <si>
    <t>笠原　惇希</t>
  </si>
  <si>
    <t>カサハラ　アツキ</t>
  </si>
  <si>
    <t>守口　輝哉</t>
  </si>
  <si>
    <t>モリグチ　ライヤ</t>
  </si>
  <si>
    <t>栗山　夕弦</t>
  </si>
  <si>
    <t>クリヤマ　ユヅル</t>
  </si>
  <si>
    <t>井手　奏太</t>
  </si>
  <si>
    <t>イデ　カナタ</t>
  </si>
  <si>
    <t>山下　誠人</t>
  </si>
  <si>
    <t>ヤマシタ　マサト</t>
  </si>
  <si>
    <t>宇土　碧波</t>
  </si>
  <si>
    <t>ウト　アオバ</t>
  </si>
  <si>
    <t>田中　友梧</t>
  </si>
  <si>
    <t>タナカ　ユウゴ</t>
  </si>
  <si>
    <t>堀部　心桜</t>
  </si>
  <si>
    <t>ホリベ　コハル</t>
  </si>
  <si>
    <t>恒任　結斗</t>
  </si>
  <si>
    <t>ツネトウ　ユイト</t>
  </si>
  <si>
    <t>恒成　大智</t>
  </si>
  <si>
    <t>ツネナリ　ダイチ</t>
  </si>
  <si>
    <t>千怒サッカースポーツ少年団</t>
  </si>
  <si>
    <t>内藤　尚音</t>
  </si>
  <si>
    <t>ナイトウ　ショウオン</t>
  </si>
  <si>
    <t>上田　晄斗</t>
  </si>
  <si>
    <t>ウエダ　アキト</t>
  </si>
  <si>
    <t>伊賀上　智竣</t>
  </si>
  <si>
    <t>イガウエ　チハヤ</t>
  </si>
  <si>
    <t>中平　龍希</t>
  </si>
  <si>
    <t>ナカヒラ　リュウキ</t>
  </si>
  <si>
    <t>山田　花凜</t>
  </si>
  <si>
    <t>ヤマダ　カリン</t>
  </si>
  <si>
    <t>中津留　蓮飛</t>
  </si>
  <si>
    <t>ナカツル　レント</t>
  </si>
  <si>
    <t>深津　空斗</t>
  </si>
  <si>
    <t>フカヅ　ソラト</t>
  </si>
  <si>
    <t>島田　京弥</t>
  </si>
  <si>
    <t>シマダ　キョウヤ</t>
  </si>
  <si>
    <t>小手川　海人</t>
  </si>
  <si>
    <t>コテガワ　カイト</t>
  </si>
  <si>
    <t>有永　睦基</t>
  </si>
  <si>
    <t>アリナガ　ムツキ</t>
  </si>
  <si>
    <t>上田　真絆斗</t>
  </si>
  <si>
    <t>ウエダ　マナト</t>
  </si>
  <si>
    <t>高司　蓮</t>
  </si>
  <si>
    <t>タカツカ　レン</t>
  </si>
  <si>
    <t>岡村　茉白</t>
  </si>
  <si>
    <t>オカムラ　マシロ</t>
  </si>
  <si>
    <t>鶴見少年サッカークラブ</t>
  </si>
  <si>
    <t>益留　尊志郎</t>
  </si>
  <si>
    <t>マスドメ　トウシロウ</t>
  </si>
  <si>
    <t>佐脇　暖斗</t>
  </si>
  <si>
    <t>サワキ　ハルト</t>
  </si>
  <si>
    <t>金野　勇人</t>
  </si>
  <si>
    <t>カネノ　ユウト</t>
  </si>
  <si>
    <t>清家　世良</t>
  </si>
  <si>
    <t>セイケ　セラ</t>
  </si>
  <si>
    <t>八藤　晴那</t>
  </si>
  <si>
    <t>ヤフジ　セナ</t>
  </si>
  <si>
    <t>甲斐　煌大</t>
  </si>
  <si>
    <t>カイ　キラト</t>
  </si>
  <si>
    <t>安部　千輝</t>
  </si>
  <si>
    <t>アベ　カズキ</t>
  </si>
  <si>
    <t>梶西　惺凪</t>
  </si>
  <si>
    <t>カジニシ　セナ</t>
  </si>
  <si>
    <t>清家　羽輝</t>
  </si>
  <si>
    <t>セイケ　ウキ</t>
  </si>
  <si>
    <t>谷川　颯太</t>
  </si>
  <si>
    <t>タニガワ　ソウタ</t>
  </si>
  <si>
    <t>小川　颯介</t>
  </si>
  <si>
    <t>オガワ　ソウスケ</t>
  </si>
  <si>
    <t>塩月　宗右</t>
  </si>
  <si>
    <t>シオツキ　ソウ</t>
  </si>
  <si>
    <t>矢石　皇惺</t>
  </si>
  <si>
    <t>ヤイシ　コウセイ</t>
  </si>
  <si>
    <t>渡邉　雅功</t>
  </si>
  <si>
    <t>ワタナベ　ガク</t>
  </si>
  <si>
    <t>黒岩　伴次</t>
  </si>
  <si>
    <t>クロイワ　ハンジ</t>
  </si>
  <si>
    <t>弥生少年サッカークラブ</t>
  </si>
  <si>
    <t>安達　嘉人</t>
  </si>
  <si>
    <t>アダチ　ヨシト</t>
  </si>
  <si>
    <t>柴田　柚希</t>
  </si>
  <si>
    <t>シバタ　ユズキ</t>
  </si>
  <si>
    <t>神田　純快</t>
  </si>
  <si>
    <t>カンダ　アツヨシ</t>
  </si>
  <si>
    <t>江藤　陽</t>
  </si>
  <si>
    <t>エトウ　ヒナタ</t>
  </si>
  <si>
    <t>松下　和樹</t>
  </si>
  <si>
    <t>マツシタ　カズキ</t>
  </si>
  <si>
    <t>橋井　航</t>
  </si>
  <si>
    <t>ハシイ　ワタル</t>
  </si>
  <si>
    <t>岡田　琉希</t>
  </si>
  <si>
    <t>オカダ　ルキ</t>
  </si>
  <si>
    <t>工藤　栄伸</t>
  </si>
  <si>
    <t>クドウ　シゲノブ</t>
  </si>
  <si>
    <t>宮脇　陸人</t>
  </si>
  <si>
    <t>ミヤワキ　リクト</t>
  </si>
  <si>
    <t>角崎　暖</t>
  </si>
  <si>
    <t>カクザキ　ハル</t>
  </si>
  <si>
    <t>山村　朔人</t>
  </si>
  <si>
    <t>ヤマムラ　サクト</t>
  </si>
  <si>
    <t>小野　平良</t>
  </si>
  <si>
    <t>オノ　タイラ</t>
  </si>
  <si>
    <t>岩本　悠希</t>
  </si>
  <si>
    <t>イワモト　ハルキ</t>
  </si>
  <si>
    <t>末永　廉</t>
  </si>
  <si>
    <t>スエナガ　レン</t>
  </si>
  <si>
    <t>三浦　健太朗</t>
  </si>
  <si>
    <t>ミウラ　ケンタロウ</t>
  </si>
  <si>
    <t>宗　孝志郎</t>
  </si>
  <si>
    <t>ソウ　コウシロウ</t>
  </si>
  <si>
    <t>川田　侑</t>
  </si>
  <si>
    <t>カワタ　アツム</t>
  </si>
  <si>
    <t>神河　晴希</t>
  </si>
  <si>
    <t>カミカワ　ハルキ</t>
  </si>
  <si>
    <t>上堅田少年サッカークラブ</t>
  </si>
  <si>
    <t>武田　七生</t>
  </si>
  <si>
    <t>タケダ　ナナオ</t>
  </si>
  <si>
    <t>福泉　咲希</t>
  </si>
  <si>
    <t>フクイズミ　サキ</t>
  </si>
  <si>
    <t>大島　佑太</t>
  </si>
  <si>
    <t>オオシマ　ユウタ</t>
  </si>
  <si>
    <t>横山　玲志</t>
  </si>
  <si>
    <t>ヨコヤマ　レイシ</t>
  </si>
  <si>
    <t>福泉　蓮介</t>
  </si>
  <si>
    <t>フクイズミ　レンスケ</t>
  </si>
  <si>
    <t>木許　真極人</t>
  </si>
  <si>
    <t>キモト　マキト</t>
  </si>
  <si>
    <t>木許　玲夢</t>
  </si>
  <si>
    <t>キモト　リム</t>
  </si>
  <si>
    <t>黒木　徠己</t>
  </si>
  <si>
    <t>クロキ　ライミ</t>
  </si>
  <si>
    <t>大島　湊</t>
  </si>
  <si>
    <t>オオシマ　ミナト</t>
  </si>
  <si>
    <t>柴田　賢十</t>
  </si>
  <si>
    <t>シバタ　ケント</t>
  </si>
  <si>
    <t>藤原　颯天</t>
  </si>
  <si>
    <t>フジワラ　ハヤテ</t>
  </si>
  <si>
    <t>塩月　悠叶</t>
  </si>
  <si>
    <t>シオツキ　ユウト</t>
  </si>
  <si>
    <t>古木　岬</t>
  </si>
  <si>
    <t>フルキ　ミサキ</t>
  </si>
  <si>
    <t>秋元　ほまれ</t>
  </si>
  <si>
    <t>アキモト　ホマレ</t>
  </si>
  <si>
    <t>矢野　海斗</t>
  </si>
  <si>
    <t>ヤノ　カイト</t>
  </si>
  <si>
    <t>兒玉　直樹</t>
  </si>
  <si>
    <t>コダマ　ナオキ</t>
  </si>
  <si>
    <t>市原　綾人</t>
  </si>
  <si>
    <t>イチハラ　リョウト</t>
  </si>
  <si>
    <t>津田　楓翔</t>
  </si>
  <si>
    <t>ツダ　フウト</t>
  </si>
  <si>
    <t>本田　一葵</t>
  </si>
  <si>
    <t>ホンダ　イツキ</t>
  </si>
  <si>
    <t>市原　蓮空</t>
  </si>
  <si>
    <t>イチハラ　レン</t>
  </si>
  <si>
    <t>大室　颯</t>
  </si>
  <si>
    <t>オオムロ　ハヤテ</t>
  </si>
  <si>
    <t>小花　遥陽</t>
  </si>
  <si>
    <t>オバナ　ハルヒ</t>
  </si>
  <si>
    <t>矢野　晶大</t>
  </si>
  <si>
    <t>ヤノ　ショウダイ</t>
  </si>
  <si>
    <t>児玉　隼人</t>
  </si>
  <si>
    <t>コダマ　ハヤト</t>
  </si>
  <si>
    <t>小野　藏之介</t>
  </si>
  <si>
    <t>オノ　クラノスケ</t>
  </si>
  <si>
    <t>伊東　隼汰</t>
  </si>
  <si>
    <t>イトウ　シュンタ</t>
  </si>
  <si>
    <t>小野　蕾星</t>
  </si>
  <si>
    <t>オノ　ライセイ</t>
  </si>
  <si>
    <t>小野　哲平</t>
  </si>
  <si>
    <t>オノ　テッペイ</t>
  </si>
  <si>
    <t>吉野内　歩真</t>
  </si>
  <si>
    <t>ヨシノウチ　アユマ</t>
  </si>
  <si>
    <t>新納　聡真</t>
  </si>
  <si>
    <t>ニイノ　ソウマ</t>
  </si>
  <si>
    <t>佐伯リベロフットボールクラブ</t>
  </si>
  <si>
    <t>冨澤　樹</t>
  </si>
  <si>
    <t>トミザワ　イツキ</t>
  </si>
  <si>
    <t>上野　杏莉</t>
  </si>
  <si>
    <t>ウエノ　アンリ</t>
  </si>
  <si>
    <t>日吉　獅恩</t>
  </si>
  <si>
    <t>ヒヨシ　シオン</t>
  </si>
  <si>
    <t>日吉　虎輔</t>
  </si>
  <si>
    <t>ヒヨシ　コスケ</t>
  </si>
  <si>
    <t>簀戸　洋翔</t>
  </si>
  <si>
    <t>スド　ヒロト</t>
  </si>
  <si>
    <t>河野　結人</t>
  </si>
  <si>
    <t>カワノ　ユイト</t>
  </si>
  <si>
    <t>神崎　陽貴</t>
  </si>
  <si>
    <t>カンザキ　ハルキ</t>
  </si>
  <si>
    <t>上野　蒼太</t>
  </si>
  <si>
    <t>ウエノ　ソウタ</t>
  </si>
  <si>
    <t>児玉　冴徠</t>
  </si>
  <si>
    <t>コダマ　サク</t>
  </si>
  <si>
    <t>山村　悠人</t>
  </si>
  <si>
    <t>ヤマムラ　ヒサト</t>
  </si>
  <si>
    <t>佐藤　陽斗</t>
  </si>
  <si>
    <t>サトウ　ハルト</t>
  </si>
  <si>
    <t>井野本　煌羽</t>
  </si>
  <si>
    <t>イノモト　コウ</t>
  </si>
  <si>
    <t>渡邉　翔太</t>
  </si>
  <si>
    <t>ワタナベ　ショウタ</t>
  </si>
  <si>
    <t>松尾　怜咲佑</t>
  </si>
  <si>
    <t>マツオ　レイショウ</t>
  </si>
  <si>
    <t>井野本　瑠羽</t>
  </si>
  <si>
    <t>イノモト　ルウ</t>
  </si>
  <si>
    <t>塚田　英翔</t>
  </si>
  <si>
    <t>ツカダ　アルト</t>
  </si>
  <si>
    <t>大石　凌久</t>
  </si>
  <si>
    <t>オオイシ　リク</t>
  </si>
  <si>
    <t>増田　理久</t>
  </si>
  <si>
    <t>マスダ　リク</t>
  </si>
  <si>
    <t>加藤　葵登</t>
  </si>
  <si>
    <t>カトウ　アオト</t>
  </si>
  <si>
    <t>溝部　隼斗</t>
  </si>
  <si>
    <t>ミゾベ　シュント</t>
  </si>
  <si>
    <t>小石　遥斗</t>
  </si>
  <si>
    <t>コイシ　ハルト</t>
  </si>
  <si>
    <t>西林　貴臣</t>
  </si>
  <si>
    <t>ニシバヤシ　タカオミ</t>
  </si>
  <si>
    <t>和田　みなみ</t>
  </si>
  <si>
    <t>ワダ　ミナミ</t>
  </si>
  <si>
    <t>古賀　結景</t>
  </si>
  <si>
    <t>コガ　ユウケイ</t>
  </si>
  <si>
    <t>林　蔵人</t>
  </si>
  <si>
    <t>ハヤシ　クロウド</t>
  </si>
  <si>
    <t>富山　太陽</t>
  </si>
  <si>
    <t>トミヤマ　タイヨウ</t>
  </si>
  <si>
    <t>佐藤　嗣翔</t>
  </si>
  <si>
    <t>サトウ　ツグト</t>
  </si>
  <si>
    <t>坂本　圭之輔</t>
  </si>
  <si>
    <t>サカモト　ケイノスケ</t>
  </si>
  <si>
    <t>山下　葵斗</t>
  </si>
  <si>
    <t>ヤマシタ　アオト</t>
  </si>
  <si>
    <t>藤田　頼人</t>
  </si>
  <si>
    <t>フジタ　ライト</t>
  </si>
  <si>
    <t>西　寛太郎</t>
  </si>
  <si>
    <t>ニシ　カンタロウ</t>
  </si>
  <si>
    <t>別保ＳＦＣ</t>
  </si>
  <si>
    <t>小嶋　蓮</t>
  </si>
  <si>
    <t>コジマ　レン</t>
  </si>
  <si>
    <t>庄司　幸平</t>
  </si>
  <si>
    <t>ショウジ　コウヘイ</t>
  </si>
  <si>
    <t>岩尾　結夏</t>
  </si>
  <si>
    <t>イワオ　ユイナ</t>
  </si>
  <si>
    <t>市原　旦陽</t>
  </si>
  <si>
    <t>イチハラ　アサヒ</t>
  </si>
  <si>
    <t>岩尾　幸芽</t>
  </si>
  <si>
    <t>イワオ　コウメ</t>
  </si>
  <si>
    <t>森　篤志</t>
  </si>
  <si>
    <t>モリ　アツシ</t>
  </si>
  <si>
    <t>平井　澄昂</t>
  </si>
  <si>
    <t>ヒライ　キヨタカ</t>
  </si>
  <si>
    <t>小野　めい</t>
  </si>
  <si>
    <t>オノ　メイ</t>
  </si>
  <si>
    <t>佐藤　蓮</t>
  </si>
  <si>
    <t>サトウ　レン</t>
  </si>
  <si>
    <t>坂本　海晟</t>
  </si>
  <si>
    <t>サカモト　カイセイ</t>
  </si>
  <si>
    <t>北村　竜月</t>
  </si>
  <si>
    <t>キタムラ　タツキ</t>
  </si>
  <si>
    <t>藤下　悠惺</t>
  </si>
  <si>
    <t>フジシタ　ユウセイ</t>
  </si>
  <si>
    <t>仲道　悠雅</t>
  </si>
  <si>
    <t>ナカミチ　ユウガ</t>
  </si>
  <si>
    <t>山本　峻</t>
  </si>
  <si>
    <t>ヤマモト　シュン</t>
  </si>
  <si>
    <t>森　健留</t>
  </si>
  <si>
    <t>モリ　タケル</t>
  </si>
  <si>
    <t>平井　晃暉</t>
  </si>
  <si>
    <t>ヒライ　コウキ</t>
  </si>
  <si>
    <t>大在サッカースポーツ少年団</t>
  </si>
  <si>
    <t>戎野　琉</t>
  </si>
  <si>
    <t>エビスノ　リュウ</t>
  </si>
  <si>
    <t>加藤　大和</t>
  </si>
  <si>
    <t>カトウ　ヤマト</t>
  </si>
  <si>
    <t>間藤　七翔</t>
  </si>
  <si>
    <t>マトウ　ナナト</t>
  </si>
  <si>
    <t>水永　陽花太</t>
  </si>
  <si>
    <t>ミズナガ　ユウタ</t>
  </si>
  <si>
    <t>岩尾　奏志</t>
  </si>
  <si>
    <t>イワオ　ソウシ</t>
  </si>
  <si>
    <t>藤内　陸叶</t>
  </si>
  <si>
    <t>トウナイ　リクト</t>
  </si>
  <si>
    <t>衛藤　叶人</t>
  </si>
  <si>
    <t>エトウ　カナト</t>
  </si>
  <si>
    <t>小野　葵翔</t>
  </si>
  <si>
    <t>オノ　アオト</t>
  </si>
  <si>
    <t>今山　勝市</t>
  </si>
  <si>
    <t>イマヤマ　ショウイチ</t>
  </si>
  <si>
    <t>姫野　遥登</t>
  </si>
  <si>
    <t>ヒメノ　ハルト</t>
  </si>
  <si>
    <t>下川　蓮</t>
  </si>
  <si>
    <t>シモカワ　レン</t>
  </si>
  <si>
    <t>梶原　琉翔</t>
  </si>
  <si>
    <t>カジワラ　リュウト</t>
  </si>
  <si>
    <t>三代　鈴太郎</t>
  </si>
  <si>
    <t>ミシロ　リンタロウ</t>
  </si>
  <si>
    <t>法川　成輝</t>
  </si>
  <si>
    <t>ノリカワ　ナルキ</t>
  </si>
  <si>
    <t>法川　光輝</t>
  </si>
  <si>
    <t>ノリカワ　コウキ</t>
  </si>
  <si>
    <t>貝嶋　悠月</t>
  </si>
  <si>
    <t>カイジマ　ユヅキ</t>
  </si>
  <si>
    <t>井上　颯太</t>
  </si>
  <si>
    <t>イノウエ　ソウタ</t>
  </si>
  <si>
    <t>橋本　万璃</t>
  </si>
  <si>
    <t>ハシモト　バンリ</t>
  </si>
  <si>
    <t>北田　汰佑</t>
  </si>
  <si>
    <t>キタダ　タイスケ</t>
  </si>
  <si>
    <t>湯之原　旺輔</t>
  </si>
  <si>
    <t>ユノハラ　オウスケ</t>
  </si>
  <si>
    <t>藤原　頼翔</t>
  </si>
  <si>
    <t>フジワラ　ライト</t>
  </si>
  <si>
    <t>木許　賀琥</t>
  </si>
  <si>
    <t>キモト　ガク</t>
  </si>
  <si>
    <t>高橋　新ノ介</t>
  </si>
  <si>
    <t>タカハシ　シンノスケ</t>
  </si>
  <si>
    <t>小林　咲翔</t>
  </si>
  <si>
    <t>コバヤシ　サクト</t>
  </si>
  <si>
    <t>山﨑　凱斗</t>
  </si>
  <si>
    <t>ヤマザキ　カイト</t>
  </si>
  <si>
    <t>クドウ　カンタ</t>
  </si>
  <si>
    <t>タガネ　ハルキ</t>
  </si>
  <si>
    <t>上杉　結希</t>
  </si>
  <si>
    <t>ウエスギ　ユウキ</t>
  </si>
  <si>
    <t>福田　翔大</t>
  </si>
  <si>
    <t>フクダ　ショウダイ</t>
  </si>
  <si>
    <t>有村　泰史郎</t>
  </si>
  <si>
    <t>アリムラ　タイシロウ</t>
  </si>
  <si>
    <t>野上　翔太郎</t>
  </si>
  <si>
    <t>ノカミ　ショウタロウ</t>
  </si>
  <si>
    <t>黒木　颯馬</t>
  </si>
  <si>
    <t>クロキ　ソウマ</t>
  </si>
  <si>
    <t>髙橋　和真</t>
  </si>
  <si>
    <t>タカハシ　カズマ</t>
  </si>
  <si>
    <t>松永　透空</t>
  </si>
  <si>
    <t>マツナガ　トア</t>
  </si>
  <si>
    <t>碩田サッカースポーツ少年団</t>
  </si>
  <si>
    <t>汐月　春斗</t>
  </si>
  <si>
    <t>シオツキ　ハルト</t>
  </si>
  <si>
    <t>久冨　かりん</t>
  </si>
  <si>
    <t>ヒサトミ　カリン</t>
  </si>
  <si>
    <t>安部　咲</t>
  </si>
  <si>
    <t>アベ　サキ</t>
  </si>
  <si>
    <t>天﨑　圭太朗</t>
  </si>
  <si>
    <t>アマザキ　ケイタロウ</t>
  </si>
  <si>
    <t>竹内　順之丞</t>
  </si>
  <si>
    <t>タケウチ　ジュンノスケ</t>
  </si>
  <si>
    <t>西村　翔舞</t>
  </si>
  <si>
    <t>ニシムラ　ショウマ</t>
  </si>
  <si>
    <t>村上　遙飛</t>
  </si>
  <si>
    <t>ムラカミ　ハルト</t>
  </si>
  <si>
    <t>阿部　覇亜斗</t>
  </si>
  <si>
    <t>アベ　ハアト</t>
  </si>
  <si>
    <t>村山　陽詩</t>
  </si>
  <si>
    <t>ムラヤマ　ヒナタ</t>
  </si>
  <si>
    <t>楢橋　拓斗</t>
  </si>
  <si>
    <t>ナラハシ　タクト</t>
  </si>
  <si>
    <t>岩尾　賢尚</t>
  </si>
  <si>
    <t>イワオ　タカヒサ</t>
  </si>
  <si>
    <t>宮脇　黄鈴</t>
  </si>
  <si>
    <t>ミヤワキ　キリン</t>
  </si>
  <si>
    <t>楢橋　心羽</t>
  </si>
  <si>
    <t>ナラハシ　コハネ</t>
  </si>
  <si>
    <t>岩村　周真</t>
  </si>
  <si>
    <t>イワムラ　シュウマ</t>
  </si>
  <si>
    <t>佐藤　友柊</t>
  </si>
  <si>
    <t>サトウ　ユウヒ</t>
  </si>
  <si>
    <t>江藤　翼</t>
  </si>
  <si>
    <t>エトウ　ツバサ</t>
  </si>
  <si>
    <t>川谷　仁</t>
  </si>
  <si>
    <t>カワタニ　ジン</t>
  </si>
  <si>
    <t>松木　希々香</t>
  </si>
  <si>
    <t>マツキ　ノノカ</t>
  </si>
  <si>
    <t>南大分サッカー少年団</t>
  </si>
  <si>
    <t>首藤　健慎</t>
  </si>
  <si>
    <t>シュトウ　ケンシン</t>
  </si>
  <si>
    <t>佐藤　大地</t>
  </si>
  <si>
    <t>サトウ　ダイチ</t>
  </si>
  <si>
    <t>安部　雄翔</t>
  </si>
  <si>
    <t>アベ　ユウト</t>
  </si>
  <si>
    <t>河野　安璃</t>
  </si>
  <si>
    <t>カワノ　アンリ</t>
  </si>
  <si>
    <t>山﨑　碧真</t>
  </si>
  <si>
    <t>ヤマサキ　アオマ</t>
  </si>
  <si>
    <t>大塚　柚乃</t>
  </si>
  <si>
    <t>オオツカ　ユノ</t>
  </si>
  <si>
    <t>安部　栞奈</t>
  </si>
  <si>
    <t>アベ　カンナ</t>
  </si>
  <si>
    <t>山﨑　颯真</t>
  </si>
  <si>
    <t>ヤマサキ　ソウマ</t>
  </si>
  <si>
    <t>小野　烈魁</t>
  </si>
  <si>
    <t>オノ　レッカ</t>
  </si>
  <si>
    <t>伊藤　瑞</t>
  </si>
  <si>
    <t>イトウ　ミズキ</t>
  </si>
  <si>
    <t>草野　煌太</t>
  </si>
  <si>
    <t>クサノ　コウタ</t>
  </si>
  <si>
    <t>岡原　瑞月</t>
  </si>
  <si>
    <t>オカハラ　ミヅキ</t>
  </si>
  <si>
    <t>二ノ宮　颯太</t>
  </si>
  <si>
    <t>ニノミヤ　ソウタ</t>
  </si>
  <si>
    <t>財津　凱吏</t>
  </si>
  <si>
    <t>ザイツ　カイリ</t>
  </si>
  <si>
    <t>三澤　碧空</t>
  </si>
  <si>
    <t>ミサワ　ソラ</t>
  </si>
  <si>
    <t>佐藤　大夢</t>
  </si>
  <si>
    <t>サトウ　ヒロム</t>
  </si>
  <si>
    <t>鈴木　玲央</t>
  </si>
  <si>
    <t>スズキ　レオ</t>
  </si>
  <si>
    <t>阿部　唯信</t>
  </si>
  <si>
    <t>アベ　ユイシン</t>
  </si>
  <si>
    <t>元島　拓海</t>
  </si>
  <si>
    <t>モトシマ　タクミ</t>
  </si>
  <si>
    <t>仁部屋　友希</t>
  </si>
  <si>
    <t>ニブヤ　ユウキ</t>
  </si>
  <si>
    <t>平野　聖樹</t>
  </si>
  <si>
    <t>ヒラノ　イブキ</t>
  </si>
  <si>
    <t>日野　結翔</t>
  </si>
  <si>
    <t>ヒノ　ユイト</t>
  </si>
  <si>
    <t>オノ　レンカ</t>
  </si>
  <si>
    <t>渡邉　洸太</t>
  </si>
  <si>
    <t>ワタナベ　コウタ</t>
  </si>
  <si>
    <t>吉永　虎太郎</t>
  </si>
  <si>
    <t>ヨシナガ　コタロウ</t>
  </si>
  <si>
    <t>三浦　颯斗</t>
  </si>
  <si>
    <t>ミウラ　ハヤト</t>
  </si>
  <si>
    <t>松下　新</t>
  </si>
  <si>
    <t>マツシタ　アラタ</t>
  </si>
  <si>
    <t>和田　湊樹</t>
  </si>
  <si>
    <t>ワダ　ソウキ</t>
  </si>
  <si>
    <t>林　瑛斗</t>
  </si>
  <si>
    <t>ハヤシ　アキト</t>
  </si>
  <si>
    <t>森山　琉亜</t>
  </si>
  <si>
    <t>モリヤマ　リュウア</t>
  </si>
  <si>
    <t>髙木　翔央</t>
  </si>
  <si>
    <t>タカギ　ショウ</t>
  </si>
  <si>
    <t>明野北フットボールクラブ</t>
  </si>
  <si>
    <t>藤原　鉄心</t>
  </si>
  <si>
    <t>フジワラ　テッシン</t>
  </si>
  <si>
    <t>玉井　翔太</t>
  </si>
  <si>
    <t>タマイ　ショウタ</t>
  </si>
  <si>
    <t>中野　幹太</t>
  </si>
  <si>
    <t>ナカノ　カンタ</t>
  </si>
  <si>
    <t>中津留　桜吏</t>
  </si>
  <si>
    <t>ナカツル　オウリ</t>
  </si>
  <si>
    <t>斉木　美由紀</t>
  </si>
  <si>
    <t>サイキ　ミユキ</t>
  </si>
  <si>
    <t>黒川　壱綺</t>
  </si>
  <si>
    <t>クロカワ　イチギ</t>
  </si>
  <si>
    <t>嶌田　徠煌</t>
  </si>
  <si>
    <t>シマダ　ライキ</t>
  </si>
  <si>
    <t>高山　蓮</t>
  </si>
  <si>
    <t>タカヤマ　レン</t>
  </si>
  <si>
    <t>石田　航太郎</t>
  </si>
  <si>
    <t>イシダ　コウタロウ</t>
  </si>
  <si>
    <t>清田　蒼介</t>
  </si>
  <si>
    <t>キヨタ　ソウスケ</t>
  </si>
  <si>
    <t>三代　葉</t>
  </si>
  <si>
    <t>ミシロ　ヨウ</t>
  </si>
  <si>
    <t>衛藤　大輝</t>
  </si>
  <si>
    <t>エトウ　ヒロキ</t>
  </si>
  <si>
    <t>楠　由希</t>
  </si>
  <si>
    <t>クスノキ　ユキ</t>
  </si>
  <si>
    <t>平山　幸歩</t>
  </si>
  <si>
    <t>ヒラヤマ　ユキホ</t>
  </si>
  <si>
    <t>豊福　朔斗</t>
  </si>
  <si>
    <t>トヨフク　サクト</t>
  </si>
  <si>
    <t>明治北ＳＳＣ</t>
  </si>
  <si>
    <t>後藤　龍太</t>
  </si>
  <si>
    <t>ゴトウ　リュウタ</t>
  </si>
  <si>
    <t>衞藤　光佑</t>
  </si>
  <si>
    <t>エトウ　コウスケ</t>
  </si>
  <si>
    <t>佐藤　快奏</t>
  </si>
  <si>
    <t>サトウ　カナデ</t>
  </si>
  <si>
    <t>阿孫　悠琉</t>
  </si>
  <si>
    <t>アソン　ハル</t>
  </si>
  <si>
    <t>井上　椋太</t>
  </si>
  <si>
    <t>イノウエ　リョウタ</t>
  </si>
  <si>
    <t>石黒　大智</t>
  </si>
  <si>
    <t>イシグロ　ダイチ</t>
  </si>
  <si>
    <t>小川　英志</t>
  </si>
  <si>
    <t>オガワ　エイジ</t>
  </si>
  <si>
    <t>中村　一心</t>
  </si>
  <si>
    <t>ナカムラ　イッシン</t>
  </si>
  <si>
    <t>森田　亘英</t>
  </si>
  <si>
    <t>モリタ　ノブヒデ</t>
  </si>
  <si>
    <t>古川　絋平</t>
  </si>
  <si>
    <t>フルカワ　コウヘイ</t>
  </si>
  <si>
    <t>山村　夏樹</t>
  </si>
  <si>
    <t>ヤマムラ　ナツキ</t>
  </si>
  <si>
    <t>廣岡　光楓</t>
  </si>
  <si>
    <t>ヒロオカ　ヒカル</t>
  </si>
  <si>
    <t>長野　廉</t>
  </si>
  <si>
    <t>ナガノ　レン</t>
  </si>
  <si>
    <t>緒方　唯翔</t>
  </si>
  <si>
    <t>オガタ　ユウト</t>
  </si>
  <si>
    <t>一万田　蓮</t>
  </si>
  <si>
    <t>イチマンダ　レン</t>
  </si>
  <si>
    <t>西村　央</t>
  </si>
  <si>
    <t>ニシムラ　オウ</t>
  </si>
  <si>
    <t>吉水　康介</t>
  </si>
  <si>
    <t>ヨシミズ　コウスケ</t>
  </si>
  <si>
    <t>明野東サッカースポーツ少年団</t>
  </si>
  <si>
    <t>藤山　陸斗</t>
  </si>
  <si>
    <t>フジヤマ　リクト</t>
  </si>
  <si>
    <t>後藤　拓海</t>
  </si>
  <si>
    <t>ゴトウ　タクミ</t>
  </si>
  <si>
    <t>山田　芽依</t>
  </si>
  <si>
    <t>ヤマダ　メイ</t>
  </si>
  <si>
    <t>小野　央士郞</t>
  </si>
  <si>
    <t>オノ　オウシロウ</t>
  </si>
  <si>
    <t>佐藤　魁音</t>
  </si>
  <si>
    <t>サトウ　カイト</t>
  </si>
  <si>
    <t>武田　陸人</t>
  </si>
  <si>
    <t>タケダ　リクト</t>
  </si>
  <si>
    <t>加藤　咲妃</t>
  </si>
  <si>
    <t>カトウ　サキ</t>
  </si>
  <si>
    <t>甲斐　錬介</t>
  </si>
  <si>
    <t>カイ　レンスケ</t>
  </si>
  <si>
    <t>宮﨑　風牙</t>
  </si>
  <si>
    <t>ミヤザキ　フウガ</t>
  </si>
  <si>
    <t>久保田　龍之介</t>
  </si>
  <si>
    <t>クボタ　リュウノスケ</t>
  </si>
  <si>
    <t>櫛間　椿</t>
  </si>
  <si>
    <t>クシマ　ツバキ</t>
  </si>
  <si>
    <t>岩尾　彩華</t>
  </si>
  <si>
    <t>イワオ　アヤカ</t>
  </si>
  <si>
    <t>山田　汐菜</t>
  </si>
  <si>
    <t>ヤマダ　セナ</t>
  </si>
  <si>
    <t>太田　宗佑</t>
  </si>
  <si>
    <t>オオタ　ソウスケ</t>
  </si>
  <si>
    <t>清原　睦貴</t>
  </si>
  <si>
    <t>キヨハラ　ムツキ</t>
  </si>
  <si>
    <t>武田　歩睦</t>
  </si>
  <si>
    <t>タケダ　アユム</t>
  </si>
  <si>
    <t>赤木　海音</t>
  </si>
  <si>
    <t>アカギ　カイト</t>
  </si>
  <si>
    <t>衞藤　壮眞</t>
  </si>
  <si>
    <t>エトウ　ソウマ</t>
  </si>
  <si>
    <t>赤木　学人</t>
  </si>
  <si>
    <t>アカギ　カグト</t>
  </si>
  <si>
    <t>坂本　凰心郎</t>
  </si>
  <si>
    <t>サカモト　オウシロウ</t>
  </si>
  <si>
    <t>大石　陸人</t>
  </si>
  <si>
    <t>オオイシ　リクト</t>
  </si>
  <si>
    <t>帆足　颯太</t>
  </si>
  <si>
    <t>ホアシ　ソウタ</t>
  </si>
  <si>
    <t>帆足　昂太</t>
  </si>
  <si>
    <t>ホアシ　コウタ</t>
  </si>
  <si>
    <t>須藤　暖望</t>
  </si>
  <si>
    <t>スドウ　アム</t>
  </si>
  <si>
    <t>山﨑　音和</t>
  </si>
  <si>
    <t>ヤマサキ　トオ</t>
  </si>
  <si>
    <t>佐藤　天晴</t>
  </si>
  <si>
    <t>サトウ　テンセイ</t>
  </si>
  <si>
    <t>松田　瑞規</t>
  </si>
  <si>
    <t>マツダ　ミズキ</t>
  </si>
  <si>
    <t>斎藤　尊</t>
  </si>
  <si>
    <t>サイトウ　タケル</t>
  </si>
  <si>
    <t>浦田　侑孝</t>
  </si>
  <si>
    <t>ウラタ　ユタカ</t>
  </si>
  <si>
    <t>山中　凜太郎</t>
  </si>
  <si>
    <t>ヤマナカ　リンタロウ</t>
  </si>
  <si>
    <t>豊田　亘</t>
  </si>
  <si>
    <t>トヨダ　ワタル</t>
  </si>
  <si>
    <t>帶刀　真太朗</t>
  </si>
  <si>
    <t>タテワキ　シンタロウ</t>
  </si>
  <si>
    <t>益子　隼</t>
  </si>
  <si>
    <t>マシコ　ハヤト</t>
  </si>
  <si>
    <t>三浦　琥太郎</t>
  </si>
  <si>
    <t>ミウラ　コタロウ</t>
  </si>
  <si>
    <t>林　雄誠</t>
  </si>
  <si>
    <t>ハヤシ　ユウマ</t>
  </si>
  <si>
    <t>穴井　幹太</t>
  </si>
  <si>
    <t>アナイ　カンタ</t>
  </si>
  <si>
    <t>重光　晴登</t>
  </si>
  <si>
    <t>シゲミツ　ハルト</t>
  </si>
  <si>
    <t>宮川　司</t>
  </si>
  <si>
    <t>ミヤガワ　ツカサ</t>
  </si>
  <si>
    <t>綾部　かのん</t>
  </si>
  <si>
    <t>アヤベ　カノン</t>
  </si>
  <si>
    <t>石井　智也</t>
  </si>
  <si>
    <t>イシイ　トモヤ</t>
  </si>
  <si>
    <t>朝倉　麗</t>
  </si>
  <si>
    <t>アサクラ　ウララ</t>
  </si>
  <si>
    <t>二宮　渉</t>
  </si>
  <si>
    <t>ニノミヤ　ワタル</t>
  </si>
  <si>
    <t>佐藤　想真</t>
  </si>
  <si>
    <t>サトウ　ソウマ</t>
  </si>
  <si>
    <t>益子　航</t>
  </si>
  <si>
    <t>マシコ　ワタル</t>
  </si>
  <si>
    <t>重光　泰良</t>
  </si>
  <si>
    <t>シゲミツ　タイラ</t>
  </si>
  <si>
    <t>都築　秀太郎</t>
  </si>
  <si>
    <t>ツヅキ　シュウタロウ</t>
  </si>
  <si>
    <t>東稙田サッカースポーツ少年団</t>
  </si>
  <si>
    <t>棚村　誠太</t>
  </si>
  <si>
    <t>タナムラ　セイタ</t>
  </si>
  <si>
    <t>松﨑　義英</t>
  </si>
  <si>
    <t>マツザキ　ヨシヒデ</t>
  </si>
  <si>
    <t>久保田　一平</t>
  </si>
  <si>
    <t>クボタ　イッペイ</t>
  </si>
  <si>
    <t>甲斐　海南斗</t>
  </si>
  <si>
    <t>カイ　ミナト</t>
  </si>
  <si>
    <t>中島　泰志</t>
  </si>
  <si>
    <t>ナカシマ　タイシ</t>
  </si>
  <si>
    <t>工藤　大輝</t>
  </si>
  <si>
    <t>クドウ　タイキ</t>
  </si>
  <si>
    <t>大津留　新</t>
  </si>
  <si>
    <t>オオツル　アラタ</t>
  </si>
  <si>
    <t>三浦　拓仁</t>
  </si>
  <si>
    <t>ミウラ　タクト</t>
  </si>
  <si>
    <t>髙畠　優</t>
  </si>
  <si>
    <t>タカハタ　ユウ</t>
  </si>
  <si>
    <t>名古屋　碧斗</t>
  </si>
  <si>
    <t>ナゴヤ　リクト</t>
  </si>
  <si>
    <t>後藤　優成</t>
  </si>
  <si>
    <t>ゴトウ　ユウセイ</t>
  </si>
  <si>
    <t>後藤　煌靖</t>
  </si>
  <si>
    <t>高原　瞭</t>
  </si>
  <si>
    <t>タカハラ　リョウ</t>
  </si>
  <si>
    <t>後藤　渚玖</t>
  </si>
  <si>
    <t>ゴトウ　サク</t>
  </si>
  <si>
    <t>首藤　彪</t>
  </si>
  <si>
    <t>シュトウ　ヒョウ</t>
  </si>
  <si>
    <t>工藤　竜也</t>
  </si>
  <si>
    <t>クドウ　タツヤ</t>
  </si>
  <si>
    <t>伊達　毅</t>
  </si>
  <si>
    <t>ダテ　ツヨシ</t>
  </si>
  <si>
    <t>斎藤　暖太</t>
  </si>
  <si>
    <t>サイトウ　ヒナタ</t>
  </si>
  <si>
    <t>太田　望夢</t>
  </si>
  <si>
    <t>オオタ　ノゾム</t>
  </si>
  <si>
    <t>菊地　弘人</t>
  </si>
  <si>
    <t>キクチ　ヒロト</t>
  </si>
  <si>
    <t>佐藤　礼佳</t>
  </si>
  <si>
    <t>サトウ　ライカ</t>
  </si>
  <si>
    <t>宮脇　百合愛</t>
  </si>
  <si>
    <t>ミヤワキ　リリア</t>
  </si>
  <si>
    <t>廣瀬　開</t>
  </si>
  <si>
    <t>ヒロセ　カイ</t>
  </si>
  <si>
    <t>ホリ　ユノン</t>
  </si>
  <si>
    <t>河野　蘭心</t>
  </si>
  <si>
    <t>カワノ　ラン</t>
  </si>
  <si>
    <t>北岡　龍彦</t>
  </si>
  <si>
    <t>キタオカ　タツヒコ</t>
  </si>
  <si>
    <t>福田　翔</t>
  </si>
  <si>
    <t>フクダ　ショウ</t>
  </si>
  <si>
    <t>伊東　空我</t>
  </si>
  <si>
    <t>イトウ　クウガ</t>
  </si>
  <si>
    <t>工藤　日向登</t>
  </si>
  <si>
    <t>クドウ　ヒナト</t>
  </si>
  <si>
    <t>廣瀬　圭</t>
  </si>
  <si>
    <t>ヒロセ　ケイ</t>
  </si>
  <si>
    <t>滝尾下郡サッカースポーツ少年団</t>
  </si>
  <si>
    <t>小栗　佑斗</t>
  </si>
  <si>
    <t>オグリ　ユウト</t>
  </si>
  <si>
    <t>円本　伯馬</t>
  </si>
  <si>
    <t>エンモト　ハクマ</t>
  </si>
  <si>
    <t>藤原　亜希斗</t>
  </si>
  <si>
    <t>フジワラ　アキト</t>
  </si>
  <si>
    <t>佐藤　叶羽</t>
  </si>
  <si>
    <t>サトウ　トワ</t>
  </si>
  <si>
    <t>池田　匠</t>
  </si>
  <si>
    <t>イケダ　タクミ</t>
  </si>
  <si>
    <t>竹本　陽</t>
  </si>
  <si>
    <t>タケモト　ハル</t>
  </si>
  <si>
    <t>小田　遥杏</t>
  </si>
  <si>
    <t>オダ　ハルア</t>
  </si>
  <si>
    <t>堀　萌々華</t>
  </si>
  <si>
    <t>ホリ　モモカ</t>
  </si>
  <si>
    <t>宮川　葵</t>
  </si>
  <si>
    <t>ミヤガワ　アオイ</t>
  </si>
  <si>
    <t>田上　楓貴</t>
  </si>
  <si>
    <t>タガミ　フウキ</t>
  </si>
  <si>
    <t>加藤　劉星</t>
  </si>
  <si>
    <t>カトウ　リュウセイ</t>
  </si>
  <si>
    <t>江良　逞</t>
  </si>
  <si>
    <t>エラ　タクマ</t>
  </si>
  <si>
    <t>井　成生</t>
  </si>
  <si>
    <t>イ　ナルキ</t>
  </si>
  <si>
    <t>菅野　琉斗</t>
  </si>
  <si>
    <t>スガノ　リュウト</t>
  </si>
  <si>
    <t>野村　航大</t>
  </si>
  <si>
    <t>ノムラ　コウタ</t>
  </si>
  <si>
    <t>岩田　光琉</t>
  </si>
  <si>
    <t>イワタ　ヒカル</t>
  </si>
  <si>
    <t>円本　桜瀬</t>
  </si>
  <si>
    <t>エンモト　オウセ</t>
  </si>
  <si>
    <t>友永　大翔</t>
  </si>
  <si>
    <t>トモナガ　ヒロト</t>
  </si>
  <si>
    <t>桑原　唯人</t>
  </si>
  <si>
    <t>クワハラ　ユイト</t>
  </si>
  <si>
    <t>小野　航大朗</t>
  </si>
  <si>
    <t>オノ　コウタロウ</t>
  </si>
  <si>
    <t>前田　隆之介</t>
  </si>
  <si>
    <t>マエダ　リュウノスケ</t>
  </si>
  <si>
    <t>松崎　叶大</t>
  </si>
  <si>
    <t>マツザキ　カナタ</t>
  </si>
  <si>
    <t>浜田　倫太郎</t>
  </si>
  <si>
    <t>ハマダ　リンタロウ</t>
  </si>
  <si>
    <t>土谷　兼世</t>
  </si>
  <si>
    <t>ツチヤ　ケンセイ</t>
  </si>
  <si>
    <t>植田　琉海</t>
  </si>
  <si>
    <t>ウエダ　ルイ</t>
  </si>
  <si>
    <t>木田　翔大郎</t>
  </si>
  <si>
    <t>キダ　ショウタロウ</t>
  </si>
  <si>
    <t>大野　広翔</t>
  </si>
  <si>
    <t>オオノ　ヒロト</t>
  </si>
  <si>
    <t>笠木　拓翔</t>
  </si>
  <si>
    <t>カサギ　タクト</t>
  </si>
  <si>
    <t>川村　圭</t>
  </si>
  <si>
    <t>カワムラ　ケイ</t>
  </si>
  <si>
    <t>亀山　竜聖</t>
  </si>
  <si>
    <t>カメヤマ　リュウセイ</t>
  </si>
  <si>
    <t>岩永　泰生</t>
  </si>
  <si>
    <t>イワナガ　タイセイ</t>
  </si>
  <si>
    <t>遠藤　征生</t>
  </si>
  <si>
    <t>エンドウ　マサキ</t>
  </si>
  <si>
    <t>濱岡　聖也</t>
  </si>
  <si>
    <t>ハマオカ　セイヤ</t>
  </si>
  <si>
    <t>釘宮　康人</t>
  </si>
  <si>
    <t>クギミヤ　コウト</t>
  </si>
  <si>
    <t>森　悠太</t>
  </si>
  <si>
    <t>モリ　ユウタ</t>
  </si>
  <si>
    <t>松尾　彩叶</t>
  </si>
  <si>
    <t>マツオ　アヤカ</t>
  </si>
  <si>
    <t>九鬼丸　あいり</t>
  </si>
  <si>
    <t>クキマル　アイリ</t>
  </si>
  <si>
    <t>矢野　凛空</t>
  </si>
  <si>
    <t>ヤノ　リク</t>
  </si>
  <si>
    <t>内田　麟太朗</t>
  </si>
  <si>
    <t>ウチダ　リンタロウ</t>
  </si>
  <si>
    <t>林　紘太</t>
  </si>
  <si>
    <t>ハヤシ　コウタ</t>
  </si>
  <si>
    <t>木本　悠太</t>
  </si>
  <si>
    <t>キモト　ユウタ</t>
  </si>
  <si>
    <t>山室　青空</t>
  </si>
  <si>
    <t>ヤマムロ　ソウ</t>
  </si>
  <si>
    <t>野尻　風羽</t>
  </si>
  <si>
    <t>ノジリ　フウ</t>
  </si>
  <si>
    <t>坂本　仁之丞</t>
  </si>
  <si>
    <t>サカモト　ジンノスケ</t>
  </si>
  <si>
    <t>小石　蓮</t>
  </si>
  <si>
    <t>コイシ　レン</t>
  </si>
  <si>
    <t>小村　翔琉</t>
  </si>
  <si>
    <t>コムラ　ハル</t>
  </si>
  <si>
    <t>九鬼丸　拓光</t>
  </si>
  <si>
    <t>クキマル　タクミ</t>
  </si>
  <si>
    <t>松尾　唯叶</t>
  </si>
  <si>
    <t>マツオ　ユイト</t>
  </si>
  <si>
    <t>吉浦　竣亮</t>
  </si>
  <si>
    <t>ヨシウラ　シュンスケ</t>
  </si>
  <si>
    <t>加藤　達稀</t>
  </si>
  <si>
    <t>カトウ　タツキ</t>
  </si>
  <si>
    <t>阿部　将大</t>
  </si>
  <si>
    <t>アベ　ショウダイ</t>
  </si>
  <si>
    <t>堀　煌夢</t>
  </si>
  <si>
    <t>ホリ　クレア</t>
  </si>
  <si>
    <t>江口　泰生</t>
  </si>
  <si>
    <t>エグチ　タイセイ</t>
  </si>
  <si>
    <t>相川　莉久</t>
  </si>
  <si>
    <t>アイカワ　リク</t>
  </si>
  <si>
    <t>船田　侑生</t>
  </si>
  <si>
    <t>フナダ　ユウ</t>
  </si>
  <si>
    <t>河野　桜晴</t>
  </si>
  <si>
    <t>カワノ　オウセイ</t>
  </si>
  <si>
    <t>福澤　煌雅</t>
  </si>
  <si>
    <t>フクザワ　オウガ</t>
  </si>
  <si>
    <t>金高　光哉</t>
  </si>
  <si>
    <t>カネタカ　コウヤ</t>
  </si>
  <si>
    <t>古澤　愛斗</t>
  </si>
  <si>
    <t>フルサワ　マナト</t>
  </si>
  <si>
    <t>ナカ　アツキ</t>
  </si>
  <si>
    <t>園田　蓮</t>
  </si>
  <si>
    <t>ソノダ　レン</t>
  </si>
  <si>
    <t>岡本　蓮音</t>
  </si>
  <si>
    <t>オカモト　レント</t>
  </si>
  <si>
    <t>阿部　哲大</t>
  </si>
  <si>
    <t>アベ　テツト</t>
  </si>
  <si>
    <t>大橋　歩生</t>
  </si>
  <si>
    <t>オオハシ　アユム</t>
  </si>
  <si>
    <t>今村　幸介</t>
  </si>
  <si>
    <t>イマムラ　コウスケ</t>
  </si>
  <si>
    <t>隈田原　湧真</t>
  </si>
  <si>
    <t>クマタバラ　ユウマ</t>
  </si>
  <si>
    <t>田中　悠聖</t>
  </si>
  <si>
    <t>タナカ　ユウセイ</t>
  </si>
  <si>
    <t>渡邉　彰太</t>
  </si>
  <si>
    <t>三佐サッカースポーツ少年団</t>
  </si>
  <si>
    <t>南　怜</t>
  </si>
  <si>
    <t>ミナミ　レイ</t>
  </si>
  <si>
    <t>永井　蓮斗</t>
  </si>
  <si>
    <t>ナガイ　レント</t>
  </si>
  <si>
    <t>村上　魁仁</t>
  </si>
  <si>
    <t>ムラカミ　カイト</t>
  </si>
  <si>
    <t>本久　旭</t>
  </si>
  <si>
    <t>モトヒサ　アサヒ</t>
  </si>
  <si>
    <t>南　絢斗</t>
  </si>
  <si>
    <t>ミナミ　アヤト</t>
  </si>
  <si>
    <t>嶋津　琥珀</t>
  </si>
  <si>
    <t>シマヅ　コハク</t>
  </si>
  <si>
    <t>古屋　直己</t>
  </si>
  <si>
    <t>コヤ　ナオキ</t>
  </si>
  <si>
    <t>藤澤　健琉</t>
  </si>
  <si>
    <t>フジサワ　タケル</t>
  </si>
  <si>
    <t>向井　照真</t>
  </si>
  <si>
    <t>ムカイ　テルマ</t>
  </si>
  <si>
    <t>植木　杏亮</t>
  </si>
  <si>
    <t>ウエキ　キョウウスケ</t>
  </si>
  <si>
    <t>河野　桜太</t>
  </si>
  <si>
    <t>コウノ　オウタ</t>
  </si>
  <si>
    <t>財前　遥仁</t>
  </si>
  <si>
    <t>ザイゼン　ハルト</t>
  </si>
  <si>
    <t>大庭　将暉</t>
  </si>
  <si>
    <t>オオバ　マサキ</t>
  </si>
  <si>
    <t>樋渡　ひかる</t>
  </si>
  <si>
    <t>ヒワタシ　ヒカル</t>
  </si>
  <si>
    <t>明野西ＪＦＣ</t>
  </si>
  <si>
    <t>吉成　優誠</t>
  </si>
  <si>
    <t>ヨシナリ　ユウセイ</t>
  </si>
  <si>
    <t>中村　龍星</t>
  </si>
  <si>
    <t>ナカムラ　リュウセイ</t>
  </si>
  <si>
    <t>喜多　陽喜</t>
  </si>
  <si>
    <t>キタ　ハルキ</t>
  </si>
  <si>
    <t>堀　晴翔</t>
  </si>
  <si>
    <t>ホリ　ハルト</t>
  </si>
  <si>
    <t>首藤　舞空</t>
  </si>
  <si>
    <t>シュトウ　マソラ</t>
  </si>
  <si>
    <t>松本　透空</t>
  </si>
  <si>
    <t>マツモト　トア</t>
  </si>
  <si>
    <t>足立　陸</t>
  </si>
  <si>
    <t>アダチ　リク</t>
  </si>
  <si>
    <t>加藤　隆将</t>
  </si>
  <si>
    <t>カトウ　タカマサ</t>
  </si>
  <si>
    <t>古川　雄惺</t>
  </si>
  <si>
    <t>フルカワ　ユウセイ</t>
  </si>
  <si>
    <t>中島　颯汰</t>
  </si>
  <si>
    <t>ナカシマ　ソウタ</t>
  </si>
  <si>
    <t>髙浪　遼馬</t>
  </si>
  <si>
    <t>タカナミ　リョウマ</t>
  </si>
  <si>
    <t>井上　篤志</t>
  </si>
  <si>
    <t>イノウエ　アツシ</t>
  </si>
  <si>
    <t>河辺　冬伍</t>
  </si>
  <si>
    <t>カワベ　トウゴ</t>
  </si>
  <si>
    <t>長澤　友輝</t>
  </si>
  <si>
    <t>ナガサワ　トモキ</t>
  </si>
  <si>
    <t>中西　眞翔</t>
  </si>
  <si>
    <t>ナカニシ　マナト</t>
  </si>
  <si>
    <t>中山　蓮珠</t>
  </si>
  <si>
    <t>ナカヤマ　レンジュ</t>
  </si>
  <si>
    <t>牧野　寛大</t>
  </si>
  <si>
    <t>マキノ　カンタ</t>
  </si>
  <si>
    <t>小野　湊人</t>
  </si>
  <si>
    <t>オノ　ミナト</t>
  </si>
  <si>
    <t>後藤　壮志</t>
  </si>
  <si>
    <t>ゴトウ　ソウシ</t>
  </si>
  <si>
    <t>佐藤　樹</t>
  </si>
  <si>
    <t>サトウ　イツキ</t>
  </si>
  <si>
    <t>西藤　顕吾</t>
  </si>
  <si>
    <t>サイトウ　ケンゴ</t>
  </si>
  <si>
    <t>山上　大智</t>
  </si>
  <si>
    <t>ヤマウエ　ダイチ</t>
  </si>
  <si>
    <t>安東　周平</t>
  </si>
  <si>
    <t>アンドウ　シュウヘイ</t>
  </si>
  <si>
    <t>丸田　恵也</t>
  </si>
  <si>
    <t>マルタ　ケイヤ</t>
  </si>
  <si>
    <t>藤田　修亮</t>
  </si>
  <si>
    <t>フジタ　シュウスケ</t>
  </si>
  <si>
    <t>阿部　聡介</t>
  </si>
  <si>
    <t>アベ　ソウスケ</t>
  </si>
  <si>
    <t>牛野　瑛太</t>
  </si>
  <si>
    <t>ウシノ　エイタ</t>
  </si>
  <si>
    <t>三ノ宮　作太郎</t>
  </si>
  <si>
    <t>サンノミヤ　サクタロウ</t>
  </si>
  <si>
    <t>釜元　こうき</t>
  </si>
  <si>
    <t>カマモト　コウキ</t>
  </si>
  <si>
    <t>坂本　麟太郎</t>
  </si>
  <si>
    <t>サカモト　リンタロウ</t>
  </si>
  <si>
    <t>井之上　奏</t>
  </si>
  <si>
    <t>イノウエ　カナデ</t>
  </si>
  <si>
    <t>野田　宗嗣</t>
  </si>
  <si>
    <t>ノダ　ソウシ</t>
  </si>
  <si>
    <t>岩田　優生</t>
  </si>
  <si>
    <t>イワタ　ユウセイ</t>
  </si>
  <si>
    <t>日岡サッカースポーツ少年団</t>
  </si>
  <si>
    <t>橋本　蓮</t>
  </si>
  <si>
    <t>ハシモト　レン</t>
  </si>
  <si>
    <t>柴田　光貴</t>
  </si>
  <si>
    <t>シバタ　コウキ</t>
  </si>
  <si>
    <t>是永　啓助</t>
  </si>
  <si>
    <t>コレナガ　ケイタ</t>
  </si>
  <si>
    <t>加藤　匠也</t>
  </si>
  <si>
    <t>カトウ　ショウヤ</t>
  </si>
  <si>
    <t>匹田　心絆</t>
  </si>
  <si>
    <t>ヒキタ　ココナ</t>
  </si>
  <si>
    <t>河原　岳</t>
  </si>
  <si>
    <t>カワハラ　ガク</t>
  </si>
  <si>
    <t>諌山　心空</t>
  </si>
  <si>
    <t>イサヤマ　コア</t>
  </si>
  <si>
    <t>北原　悠翔</t>
  </si>
  <si>
    <t>キタハラ　ユウト</t>
  </si>
  <si>
    <t>長尾　龍真</t>
  </si>
  <si>
    <t>ナガオ　リョウマ</t>
  </si>
  <si>
    <t>伊藤　大翔</t>
  </si>
  <si>
    <t>イトウ　ヤマト</t>
  </si>
  <si>
    <t>野上　颯太</t>
  </si>
  <si>
    <t>ノガミ　ソウタ</t>
  </si>
  <si>
    <t>豊饒　蓮斗</t>
  </si>
  <si>
    <t>ブニョウ　レント</t>
  </si>
  <si>
    <t>深田　絆人</t>
  </si>
  <si>
    <t>フカタ　ハント</t>
  </si>
  <si>
    <t>野上　航太</t>
  </si>
  <si>
    <t>ノガミ　コウタ</t>
  </si>
  <si>
    <t>矢野　佑伍</t>
  </si>
  <si>
    <t>ヤノ　ユウゴ</t>
  </si>
  <si>
    <t>野上　瑛太</t>
  </si>
  <si>
    <t>ノガミ　エイタ</t>
  </si>
  <si>
    <t>城南サッカースポーツ少年団</t>
  </si>
  <si>
    <t>下村　優斗</t>
  </si>
  <si>
    <t>シモムラ　ユウト</t>
  </si>
  <si>
    <t>阿南　櫂</t>
  </si>
  <si>
    <t>アナン　カイ</t>
  </si>
  <si>
    <t>足立　誠悟</t>
  </si>
  <si>
    <t>アダチ　セイゴ</t>
  </si>
  <si>
    <t>江藤　大稀</t>
  </si>
  <si>
    <t>エトウ　ダイキ</t>
  </si>
  <si>
    <t>西田　遼斗</t>
  </si>
  <si>
    <t>ニシダ　ハルト</t>
  </si>
  <si>
    <t>久保　絆人</t>
  </si>
  <si>
    <t>クボ　キト</t>
  </si>
  <si>
    <t>二宮　蓮王</t>
  </si>
  <si>
    <t>ニノミヤ　レオ</t>
  </si>
  <si>
    <t>松木　海耀</t>
  </si>
  <si>
    <t>マツキ　カイヨウ</t>
  </si>
  <si>
    <t>畑上　湊</t>
  </si>
  <si>
    <t>ハタガミ　ミナト</t>
  </si>
  <si>
    <t>山本　琢馬</t>
  </si>
  <si>
    <t>襖田　瑛人</t>
  </si>
  <si>
    <t>フスマダ　エイト</t>
  </si>
  <si>
    <t>岡部　友咲</t>
  </si>
  <si>
    <t>オカベ　ユウサク</t>
  </si>
  <si>
    <t>甲斐　悠聖</t>
  </si>
  <si>
    <t>カイ　ユウセイ</t>
  </si>
  <si>
    <t>小原　勇人</t>
  </si>
  <si>
    <t>コハラ　タケト</t>
  </si>
  <si>
    <t>稙田ＦＣサッカースポーツ少年団</t>
  </si>
  <si>
    <t>前田　知希</t>
  </si>
  <si>
    <t>マエダ　トモキ</t>
  </si>
  <si>
    <t>立川　風太</t>
  </si>
  <si>
    <t>タツカワ　フウタ</t>
  </si>
  <si>
    <t>澤谷　理来</t>
  </si>
  <si>
    <t>サワヤ　リク</t>
  </si>
  <si>
    <t>富来　奏多</t>
  </si>
  <si>
    <t>トミク　ソウタ</t>
  </si>
  <si>
    <t>松尾　滉大</t>
  </si>
  <si>
    <t>マツオ　コウダイ</t>
  </si>
  <si>
    <t>高倉　丈</t>
  </si>
  <si>
    <t>タカクラ　ジョウ</t>
  </si>
  <si>
    <t>奈須　翔</t>
  </si>
  <si>
    <t>ナス　カケル</t>
  </si>
  <si>
    <t>高橋　桜将</t>
  </si>
  <si>
    <t>タカハシ　オウスケ</t>
  </si>
  <si>
    <t>尾下　煌征</t>
  </si>
  <si>
    <t>オシタ　コウセイ</t>
  </si>
  <si>
    <t>小山　新太</t>
  </si>
  <si>
    <t>コヤマ　アラタ</t>
  </si>
  <si>
    <t>了戒　蒼空</t>
  </si>
  <si>
    <t>リョウカイ　ソラ</t>
  </si>
  <si>
    <t>安野　七音</t>
  </si>
  <si>
    <t>ヤスノ　ナオト</t>
  </si>
  <si>
    <t>了戒　煌空</t>
  </si>
  <si>
    <t>リョウカイ　キラ</t>
  </si>
  <si>
    <t>佐藤　蓮斗</t>
  </si>
  <si>
    <t>サトウ　レント</t>
  </si>
  <si>
    <t>衛本　翔</t>
  </si>
  <si>
    <t>エモト　ショウ</t>
  </si>
  <si>
    <t>川邊　蒼大</t>
  </si>
  <si>
    <t>カワベ　ソウタ</t>
  </si>
  <si>
    <t>篠田　健太</t>
  </si>
  <si>
    <t>シノダ　ケンタ</t>
  </si>
  <si>
    <t>弦本　雄太</t>
  </si>
  <si>
    <t>ツルモト　ユウタ</t>
  </si>
  <si>
    <t>弦本　康太</t>
  </si>
  <si>
    <t>ツルモト　コウタ</t>
  </si>
  <si>
    <t>釘宮　悠</t>
  </si>
  <si>
    <t>クギミヤ　ハル</t>
  </si>
  <si>
    <t>牧　凛生</t>
  </si>
  <si>
    <t>マキ　リオウ</t>
  </si>
  <si>
    <t>釘宮　蓮</t>
  </si>
  <si>
    <t>クギミヤ　レン</t>
  </si>
  <si>
    <t>日高　颯真</t>
  </si>
  <si>
    <t>ヒダカ　ソウマ</t>
  </si>
  <si>
    <t>太田　陽斗</t>
  </si>
  <si>
    <t>オオタ　ハルト</t>
  </si>
  <si>
    <t>小野　聖昇</t>
  </si>
  <si>
    <t>オノ　セイショウ</t>
  </si>
  <si>
    <t>敷嶋　健翔</t>
  </si>
  <si>
    <t>シキシマ　タケル</t>
  </si>
  <si>
    <t>藤澤　心優</t>
  </si>
  <si>
    <t>フジサワ　ミユウ</t>
  </si>
  <si>
    <t>大嶋　智敬</t>
  </si>
  <si>
    <t>オオシマ　トモノリ</t>
  </si>
  <si>
    <t>小野　遥翔</t>
  </si>
  <si>
    <t>オノ　ハルト</t>
  </si>
  <si>
    <t>田尻サッカースポーツ少年団</t>
  </si>
  <si>
    <t>原田　蒼汰</t>
  </si>
  <si>
    <t>ハラダ　ソウタ</t>
  </si>
  <si>
    <t>石崎　寧々</t>
  </si>
  <si>
    <t>イシザキ　ネネ</t>
  </si>
  <si>
    <t>後藤　生翔</t>
  </si>
  <si>
    <t>ゴトウ　イクト</t>
  </si>
  <si>
    <t>萱田　桜凰</t>
  </si>
  <si>
    <t>カヤタ　レオ</t>
  </si>
  <si>
    <t>後藤　蒼翔</t>
  </si>
  <si>
    <t>ゴトウ　アオバ</t>
  </si>
  <si>
    <t>下元　脩希</t>
  </si>
  <si>
    <t>シモモト　ハルキ</t>
  </si>
  <si>
    <t>油布　壮太郎</t>
  </si>
  <si>
    <t>ユフ　ソウタロウ</t>
  </si>
  <si>
    <t>小曽根　育太</t>
  </si>
  <si>
    <t>コゾネ　イクタ</t>
  </si>
  <si>
    <t>米田　壮志</t>
  </si>
  <si>
    <t>ヨネダ　ソウシ</t>
  </si>
  <si>
    <t>植木　大地</t>
  </si>
  <si>
    <t>ウエキ　ダイチ</t>
  </si>
  <si>
    <t>和田　彩人</t>
  </si>
  <si>
    <t>ワダ　アヤト</t>
  </si>
  <si>
    <t>山崎　璃道</t>
  </si>
  <si>
    <t>ヤマサキ　リドウ</t>
  </si>
  <si>
    <t>後藤　絢人</t>
  </si>
  <si>
    <t>ゴトウ　アヤト</t>
  </si>
  <si>
    <t>村山　ことね</t>
  </si>
  <si>
    <t>ムラヤマ　コトネ</t>
  </si>
  <si>
    <t>後藤　大翔</t>
  </si>
  <si>
    <t>ゴトウ　タイガ</t>
  </si>
  <si>
    <t>泉　琉希</t>
  </si>
  <si>
    <t>イズミ　リュウキ</t>
  </si>
  <si>
    <t>判田サッカースポーツ少年団</t>
  </si>
  <si>
    <t>佐藤　悠磨</t>
  </si>
  <si>
    <t>サトウ　ユウマ</t>
  </si>
  <si>
    <t>阿部　涼平</t>
  </si>
  <si>
    <t>アベ　リョウヘイ</t>
  </si>
  <si>
    <t>首藤　蒼世</t>
  </si>
  <si>
    <t>シュトウ　ソウセイ</t>
  </si>
  <si>
    <t>今永　和希</t>
  </si>
  <si>
    <t>イマナガ　カズキ</t>
  </si>
  <si>
    <t>原園　礼羽</t>
  </si>
  <si>
    <t>ハラゾノ　レワ</t>
  </si>
  <si>
    <t>進　蒼亮</t>
  </si>
  <si>
    <t>シン　ソウスケ</t>
  </si>
  <si>
    <t>幸　歩夢</t>
  </si>
  <si>
    <t>ユキ　アユム</t>
  </si>
  <si>
    <t>首藤　凛太郎</t>
  </si>
  <si>
    <t>シュトウ　リンタロウ</t>
  </si>
  <si>
    <t>渡邉　羽</t>
  </si>
  <si>
    <t>ワタナベ　ハク</t>
  </si>
  <si>
    <t>幸　空來</t>
  </si>
  <si>
    <t>ユキ　ソラ</t>
  </si>
  <si>
    <t>小川　駆琉</t>
  </si>
  <si>
    <t>オガワ　カケル</t>
  </si>
  <si>
    <t>山崎　柊太</t>
  </si>
  <si>
    <t>ヤマサキ　シュウタ</t>
  </si>
  <si>
    <t>吉田　優志</t>
  </si>
  <si>
    <t>ヨシダ　ユウジ</t>
  </si>
  <si>
    <t>池部　歩夢</t>
  </si>
  <si>
    <t>イケベ　アユム</t>
  </si>
  <si>
    <t>村上　陽哉</t>
  </si>
  <si>
    <t>ムラカミ　ハルヤ</t>
  </si>
  <si>
    <t>伊藤　春輝</t>
  </si>
  <si>
    <t>イトウ　ハルキ</t>
  </si>
  <si>
    <t>竹内　新汰</t>
  </si>
  <si>
    <t>タケウチ　アラタ</t>
  </si>
  <si>
    <t>三浦　悠生</t>
  </si>
  <si>
    <t>ミウラ　ハルキ</t>
  </si>
  <si>
    <t>長岡　武留</t>
  </si>
  <si>
    <t>ナガオカ　タケル</t>
  </si>
  <si>
    <t>岩本　乙花</t>
  </si>
  <si>
    <t>イワモト　オトカ</t>
  </si>
  <si>
    <t>衛藤　空樹</t>
  </si>
  <si>
    <t>エトウ　アイキ</t>
  </si>
  <si>
    <t>阿部　璃來</t>
  </si>
  <si>
    <t>アベ　リコ</t>
  </si>
  <si>
    <t>小畠　健</t>
  </si>
  <si>
    <t>オバタ　タケル</t>
  </si>
  <si>
    <t>西　琉汰</t>
  </si>
  <si>
    <t>ニシ　リュウタ</t>
  </si>
  <si>
    <t>匹田　太喜</t>
  </si>
  <si>
    <t>ヒキタ　タイキ</t>
  </si>
  <si>
    <t>馬場　栄汰</t>
  </si>
  <si>
    <t>ババ　エイタ</t>
  </si>
  <si>
    <t>竜田　蓮</t>
  </si>
  <si>
    <t>リュウタ　レン</t>
  </si>
  <si>
    <t>匹田　太祐</t>
  </si>
  <si>
    <t>ヒキタ　タイユウ</t>
  </si>
  <si>
    <t>野崎　佑斗</t>
  </si>
  <si>
    <t>ノザキ　ユウト</t>
  </si>
  <si>
    <t>荻原　そら</t>
  </si>
  <si>
    <t>オギワラ　ソラ</t>
  </si>
  <si>
    <t>日出サッカースポーツ少年団</t>
  </si>
  <si>
    <t>高月　祥真</t>
  </si>
  <si>
    <t>タカツキ　ショウシン</t>
  </si>
  <si>
    <t>本田　大知</t>
  </si>
  <si>
    <t>ホンダ　ダイチ</t>
  </si>
  <si>
    <t>赤山　侑希</t>
  </si>
  <si>
    <t>アカヤマ　ユキ</t>
  </si>
  <si>
    <t>上野　暖和</t>
  </si>
  <si>
    <t>ウエノ　ハルト</t>
  </si>
  <si>
    <t>山崎　遼太郎</t>
  </si>
  <si>
    <t>ヤマサキ　リョウタロウ</t>
  </si>
  <si>
    <t>高月　海真</t>
  </si>
  <si>
    <t>タカツキ　カイシン</t>
  </si>
  <si>
    <t>田口　心彩</t>
  </si>
  <si>
    <t>タグチ　ココロ</t>
  </si>
  <si>
    <t>萱嶋　優雅</t>
  </si>
  <si>
    <t>カヤシマ　ユウガ</t>
  </si>
  <si>
    <t>北川　優真</t>
  </si>
  <si>
    <t>キタガワ　ユウマ</t>
  </si>
  <si>
    <t>三浦　丈瑠</t>
  </si>
  <si>
    <t>ミウラ　タケル</t>
  </si>
  <si>
    <t>秋吉　結菜</t>
  </si>
  <si>
    <t>アキヨシ　ユイナ</t>
  </si>
  <si>
    <t>伊藤　美結</t>
  </si>
  <si>
    <t>イトウ　ミユ</t>
  </si>
  <si>
    <t>此本　晴仁</t>
  </si>
  <si>
    <t>コノモト　ハルヒト</t>
  </si>
  <si>
    <t>高井　琉雅</t>
  </si>
  <si>
    <t>タカイ　リュウガ</t>
  </si>
  <si>
    <t>神田　拓海</t>
  </si>
  <si>
    <t>カンダ　タクミ</t>
  </si>
  <si>
    <t>黒木　竣太</t>
  </si>
  <si>
    <t>クロキ　シュンタ</t>
  </si>
  <si>
    <t>多田　怜真</t>
  </si>
  <si>
    <t>タダ　リョウマ</t>
  </si>
  <si>
    <t>宮脇　遙冴</t>
  </si>
  <si>
    <t>ミヤワキ　ハルヒ</t>
  </si>
  <si>
    <t>三浦　龍星</t>
  </si>
  <si>
    <t>ミウラ　リュウセイ</t>
  </si>
  <si>
    <t>山本　悠真</t>
  </si>
  <si>
    <t>ヤマモト　ユウマ</t>
  </si>
  <si>
    <t>五十川　翼</t>
  </si>
  <si>
    <t>イソガワ　ツバサ</t>
  </si>
  <si>
    <t>青木　大和</t>
  </si>
  <si>
    <t>アオキ　ヤマト</t>
  </si>
  <si>
    <t>上杉　想真</t>
  </si>
  <si>
    <t>ウエスギ　ソウマ</t>
  </si>
  <si>
    <t>橋迫　大河</t>
  </si>
  <si>
    <t>ハシサコ　タイガ</t>
  </si>
  <si>
    <t>團塚　煌</t>
  </si>
  <si>
    <t>ダンヅカ　コウ</t>
  </si>
  <si>
    <t>アンドウ　ガク</t>
  </si>
  <si>
    <t>谷　廉太朗</t>
  </si>
  <si>
    <t>タニ　レンタロウ</t>
  </si>
  <si>
    <t>増井　蒼介</t>
  </si>
  <si>
    <t>マスイ　ソウスケ</t>
  </si>
  <si>
    <t>白江　朔麻</t>
  </si>
  <si>
    <t>シラエ　サクマ</t>
  </si>
  <si>
    <t>首藤　悠緋</t>
  </si>
  <si>
    <t>シュトウ　ユウヒ</t>
  </si>
  <si>
    <t>岩尾　康祐</t>
  </si>
  <si>
    <t>イワオ　コウスケ</t>
  </si>
  <si>
    <t>青木　稜羽</t>
  </si>
  <si>
    <t>アオキ　リウ</t>
  </si>
  <si>
    <t>松尾　瑛斗</t>
  </si>
  <si>
    <t>マツオ　エイト</t>
  </si>
  <si>
    <t>大茂　蓮人</t>
  </si>
  <si>
    <t>オオシゲ　レント</t>
  </si>
  <si>
    <t>手嶋　功士郎</t>
  </si>
  <si>
    <t>テシマ　コウシロウ</t>
  </si>
  <si>
    <t>江藤　大央</t>
  </si>
  <si>
    <t>エトウ　タオ</t>
  </si>
  <si>
    <t>幸野　駿汰</t>
  </si>
  <si>
    <t>コウノ　シュンタ</t>
  </si>
  <si>
    <t>アキヅキ　リンタ</t>
  </si>
  <si>
    <t>今山　俊ノ助</t>
  </si>
  <si>
    <t>イマヤマ　シュンノスケ</t>
  </si>
  <si>
    <t>小野　太誠</t>
  </si>
  <si>
    <t>オノ　タイセイ</t>
  </si>
  <si>
    <t>阿南　大和</t>
  </si>
  <si>
    <t>アナミ　ヤマト</t>
  </si>
  <si>
    <t>秋吉　侃太</t>
  </si>
  <si>
    <t>アキヨシ　カンタ</t>
  </si>
  <si>
    <t>大野　拓翔</t>
  </si>
  <si>
    <t>オオノ　タクト</t>
  </si>
  <si>
    <t>行平　健晟</t>
  </si>
  <si>
    <t>ユキヒラ　ケンセイ</t>
  </si>
  <si>
    <t>山本　勘太</t>
  </si>
  <si>
    <t>ヤマモト　カンタ</t>
  </si>
  <si>
    <t>豊後高田ＦＣ　Ｂｏｒｄｅｒ　Ｊｒ</t>
  </si>
  <si>
    <t>岩永　光琉</t>
  </si>
  <si>
    <t>イワナガ　ヒロト</t>
  </si>
  <si>
    <t>明石　汐心</t>
  </si>
  <si>
    <t>アカイシシ　ユウシン</t>
  </si>
  <si>
    <t>安松　陽真</t>
  </si>
  <si>
    <t>ヤスマツ　ハルマ</t>
  </si>
  <si>
    <t>野田　尚吾</t>
  </si>
  <si>
    <t>ノダ　ショウゴ</t>
  </si>
  <si>
    <t>山田　唯</t>
  </si>
  <si>
    <t>ヤマダ　ユイ</t>
  </si>
  <si>
    <t>後藤　蒼真</t>
  </si>
  <si>
    <t>ゴトウ　ソウマ</t>
  </si>
  <si>
    <t>江口　蓮樹</t>
  </si>
  <si>
    <t>エグチ　レンキ</t>
  </si>
  <si>
    <t>秋田　大和</t>
  </si>
  <si>
    <t>アキタ　ヤマト</t>
  </si>
  <si>
    <t>河野　司</t>
  </si>
  <si>
    <t>コウノ　ツカサ</t>
  </si>
  <si>
    <t>田坂　風樹</t>
  </si>
  <si>
    <t>タサカ　フウキ</t>
  </si>
  <si>
    <t>市原　琉生</t>
  </si>
  <si>
    <t>イチハラ　ルオ</t>
  </si>
  <si>
    <t>安藤　心翔</t>
  </si>
  <si>
    <t>アンドウ　マナト</t>
  </si>
  <si>
    <t>川野　陽向</t>
  </si>
  <si>
    <t>カワノ　ヒナタ</t>
  </si>
  <si>
    <t>永松　知康</t>
  </si>
  <si>
    <t>ナガマツ　トモヤス</t>
  </si>
  <si>
    <t>渡邊　光稀</t>
  </si>
  <si>
    <t>ワタナベ　ミツキ</t>
  </si>
  <si>
    <t>コバヤシ　リナ</t>
  </si>
  <si>
    <t>山中　夏紗音</t>
  </si>
  <si>
    <t>ヤマナカ　カサネ</t>
  </si>
  <si>
    <t>羽田野　陸</t>
  </si>
  <si>
    <t>ハダノ　リク</t>
  </si>
  <si>
    <t>坂本　陽</t>
  </si>
  <si>
    <t>サカモト　ハル</t>
  </si>
  <si>
    <t>大塚　光</t>
  </si>
  <si>
    <t>オオツカ　ヒカル</t>
  </si>
  <si>
    <t>渡邊　彩人</t>
  </si>
  <si>
    <t>ワタナベ　アヤト</t>
  </si>
  <si>
    <t>佐田　悠斗</t>
  </si>
  <si>
    <t>サダ　ハルト</t>
  </si>
  <si>
    <t>瓜生　姫七夕</t>
  </si>
  <si>
    <t>ウリウ　ヒナタ</t>
  </si>
  <si>
    <t>ゴトウ　ユウタ</t>
  </si>
  <si>
    <t>成田　怜</t>
  </si>
  <si>
    <t>ナリタ　レイ</t>
  </si>
  <si>
    <t>土屋　澄怜</t>
  </si>
  <si>
    <t>ツチヤ　スミレ</t>
  </si>
  <si>
    <t>佐田　稜祐</t>
  </si>
  <si>
    <t>サダ　リョウスケ</t>
  </si>
  <si>
    <t>大野　航大</t>
  </si>
  <si>
    <t>オオノ　コウダイ</t>
  </si>
  <si>
    <t>村上　真威人</t>
  </si>
  <si>
    <t>ムラカミ　マイト</t>
  </si>
  <si>
    <t>阿南　慧大</t>
  </si>
  <si>
    <t>アナン　ケイタ</t>
  </si>
  <si>
    <t>南立石サッカースポーツ少年団</t>
  </si>
  <si>
    <t>上田　一護</t>
  </si>
  <si>
    <t>ウエダ　イチゴ</t>
  </si>
  <si>
    <t>後藤　大夢</t>
  </si>
  <si>
    <t>ゴトウ　ヒロム</t>
  </si>
  <si>
    <t>工藤　大空</t>
  </si>
  <si>
    <t>クドウ　ツバサ</t>
  </si>
  <si>
    <t>上野　晃斗</t>
  </si>
  <si>
    <t>ウエノ　アキト</t>
  </si>
  <si>
    <t>有村　一翔</t>
  </si>
  <si>
    <t>アリムラ　カズト</t>
  </si>
  <si>
    <t>澤井　衣愛</t>
  </si>
  <si>
    <t>サワイ　イチカ</t>
  </si>
  <si>
    <t>藤原　翔斗</t>
  </si>
  <si>
    <t>フジワラ　ソラト</t>
  </si>
  <si>
    <t>松浦　幸輝</t>
  </si>
  <si>
    <t>マツウラ　コウキ</t>
  </si>
  <si>
    <t>川瀬　晴斗</t>
  </si>
  <si>
    <t>カワセ　ハルト</t>
  </si>
  <si>
    <t>澤井　司聡</t>
  </si>
  <si>
    <t>サワイ　ツカサ</t>
  </si>
  <si>
    <t>佐藤　譲治</t>
  </si>
  <si>
    <t>サトウ　ジョウジ</t>
  </si>
  <si>
    <t>大久保　孝紀</t>
  </si>
  <si>
    <t>オオクボ　コウキ</t>
  </si>
  <si>
    <t>井上　晴人</t>
  </si>
  <si>
    <t>イノウエ　ハルト</t>
  </si>
  <si>
    <t>廣田　瑠依</t>
  </si>
  <si>
    <t>ヒロタ　ルイ</t>
  </si>
  <si>
    <t>釘宮　旭希</t>
  </si>
  <si>
    <t>クギミヤ　アサキ</t>
  </si>
  <si>
    <t>本田　光</t>
  </si>
  <si>
    <t>ホンダ　レイ</t>
  </si>
  <si>
    <t>石田　頼樹</t>
  </si>
  <si>
    <t>イシダ　ライキ</t>
  </si>
  <si>
    <t>三浦　良信</t>
  </si>
  <si>
    <t>ミウラ　ヨシノブ</t>
  </si>
  <si>
    <t>木村　琳一</t>
  </si>
  <si>
    <t>キムラ　リヒト</t>
  </si>
  <si>
    <t>ウノ　トウシロウ</t>
  </si>
  <si>
    <t>高井　陽斗</t>
  </si>
  <si>
    <t>タカイ　ハルト</t>
  </si>
  <si>
    <t>岩田　遥斗</t>
  </si>
  <si>
    <t>イワタ　ハルト</t>
  </si>
  <si>
    <t>中鶴　悠翔</t>
  </si>
  <si>
    <t>ナカツル　ユウト</t>
  </si>
  <si>
    <t>椎原　健太</t>
  </si>
  <si>
    <t>シイハラ　ケンタ</t>
  </si>
  <si>
    <t>池田　蒼梧</t>
  </si>
  <si>
    <t>イケダ　ソウゴ</t>
  </si>
  <si>
    <t>田村　奏翔</t>
  </si>
  <si>
    <t>タムラ　カナト</t>
  </si>
  <si>
    <t>大塚　優河</t>
  </si>
  <si>
    <t>オオツカ　ユウガ</t>
  </si>
  <si>
    <t>甲斐　朔人</t>
  </si>
  <si>
    <t>カイ　サクト</t>
  </si>
  <si>
    <t>高峯　咲太郎</t>
  </si>
  <si>
    <t>タカミネ　サクタロウ</t>
  </si>
  <si>
    <t>上野　蒼佑</t>
  </si>
  <si>
    <t>ウエノ　ソウスケ</t>
  </si>
  <si>
    <t>相澤　空鷹</t>
  </si>
  <si>
    <t>アイザワ　アキタカ</t>
  </si>
  <si>
    <t>廣見　優雅</t>
  </si>
  <si>
    <t>ヒロミ　ユウガ</t>
  </si>
  <si>
    <t>利光　流雅</t>
  </si>
  <si>
    <t>トシミツ　リュウガ</t>
  </si>
  <si>
    <t>川畑　蒼空</t>
  </si>
  <si>
    <t>カワバタ　ソア</t>
  </si>
  <si>
    <t>児玉　颯汰</t>
  </si>
  <si>
    <t>コダマ　ソウタ</t>
  </si>
  <si>
    <t>中山　蒼人</t>
  </si>
  <si>
    <t>ナカヤマ　アオト</t>
  </si>
  <si>
    <t>花川　龍生</t>
  </si>
  <si>
    <t>ハナカワ　リュウセイ</t>
  </si>
  <si>
    <t>安部　伍輝</t>
  </si>
  <si>
    <t>アベ　イツキ</t>
  </si>
  <si>
    <t>政村　春瑠</t>
  </si>
  <si>
    <t>マサムラ　ハル</t>
  </si>
  <si>
    <t>鶴原　瑞葵</t>
  </si>
  <si>
    <t>ツルハラ　ミズキ</t>
  </si>
  <si>
    <t>椎葉　琉稀</t>
  </si>
  <si>
    <t>シイバ　ルキ</t>
  </si>
  <si>
    <t>松尾　翔</t>
  </si>
  <si>
    <t>マツオ　ショウ</t>
  </si>
  <si>
    <t>鹿内　叶蹴</t>
  </si>
  <si>
    <t>シカナイ　カケル</t>
  </si>
  <si>
    <t>松本　優志</t>
  </si>
  <si>
    <t>マツモト　ユウシ</t>
  </si>
  <si>
    <t>渡邉　真統</t>
  </si>
  <si>
    <t>ワタナベ　マサムネ</t>
  </si>
  <si>
    <t>仲摩　晴渡</t>
  </si>
  <si>
    <t>ナカマ　ハルト</t>
  </si>
  <si>
    <t>河合　康太朗</t>
  </si>
  <si>
    <t>カワイ　コウタロウ</t>
  </si>
  <si>
    <t>木全　晃大</t>
  </si>
  <si>
    <t>キマタ　コウダイ</t>
  </si>
  <si>
    <t>後藤　颯太</t>
  </si>
  <si>
    <t>ゴトウ　ソウタ</t>
  </si>
  <si>
    <t>岩野　斗哉</t>
  </si>
  <si>
    <t>イワノ　トウヤ</t>
  </si>
  <si>
    <t>箸尾　行真</t>
  </si>
  <si>
    <t>ハシオ　イクマ</t>
  </si>
  <si>
    <t>長野　玲汰</t>
  </si>
  <si>
    <t>ナガノ　レイタ</t>
  </si>
  <si>
    <t>児玉　遥翔</t>
  </si>
  <si>
    <t>コダマ　ハルカ</t>
  </si>
  <si>
    <t>桑田　優辰</t>
  </si>
  <si>
    <t>クワタ　ユウシン</t>
  </si>
  <si>
    <t>田中　進太郎</t>
  </si>
  <si>
    <t>タナカ　シンタロウ</t>
  </si>
  <si>
    <t>安部　蔵乃介</t>
  </si>
  <si>
    <t>アベ　クラノスケ</t>
  </si>
  <si>
    <t>佐藤　大和</t>
  </si>
  <si>
    <t>サトウ　ヤマト</t>
  </si>
  <si>
    <t>上野　稟都</t>
  </si>
  <si>
    <t>ウエノ　リント</t>
  </si>
  <si>
    <t>小松　直輝</t>
  </si>
  <si>
    <t>コマツ　ナオキ</t>
  </si>
  <si>
    <t>山本　京次郎</t>
  </si>
  <si>
    <t>ヤマモト　キョウジロウ</t>
  </si>
  <si>
    <t>衛藤　練</t>
  </si>
  <si>
    <t>エトウ　レン</t>
  </si>
  <si>
    <t>阿部　颯馬</t>
  </si>
  <si>
    <t>アベ　ソウマ</t>
  </si>
  <si>
    <t>林　悠羽</t>
  </si>
  <si>
    <t>ハヤシ　ユウワ</t>
  </si>
  <si>
    <t>玉井　海斗</t>
  </si>
  <si>
    <t>タマイ　カイト</t>
  </si>
  <si>
    <t>髙野　泰輔</t>
  </si>
  <si>
    <t>タカノ　ソウスケ</t>
  </si>
  <si>
    <t>薬師寺　涼平</t>
  </si>
  <si>
    <t>ヤクシジ　リョウヘイ</t>
  </si>
  <si>
    <t>大津　航大</t>
  </si>
  <si>
    <t>オオツ　コウダイ</t>
  </si>
  <si>
    <t>眞庭　航</t>
  </si>
  <si>
    <t>マニワ　コウ</t>
  </si>
  <si>
    <t>芥川　勇翔</t>
  </si>
  <si>
    <t>アクタガワ　ユウト</t>
  </si>
  <si>
    <t>薬師寺　洵翔</t>
  </si>
  <si>
    <t>ヤクシジ　シュント</t>
  </si>
  <si>
    <t>椎原　颯哉</t>
  </si>
  <si>
    <t>シイハラ　ソウヤ</t>
  </si>
  <si>
    <t>大戸　隆成</t>
  </si>
  <si>
    <t>ネギ　リュウセイ</t>
  </si>
  <si>
    <t>南　竜太郎</t>
  </si>
  <si>
    <t>ミナミ　リュウタロウ</t>
  </si>
  <si>
    <t>眞部　隼</t>
  </si>
  <si>
    <t>マナベ　シュン</t>
  </si>
  <si>
    <t>久本　歩</t>
  </si>
  <si>
    <t>ヒサモト　アユム</t>
  </si>
  <si>
    <t>伊東　武流</t>
  </si>
  <si>
    <t>イトウ　タケル</t>
  </si>
  <si>
    <t>芦刈　仁</t>
  </si>
  <si>
    <t>アシカリ　ジン</t>
  </si>
  <si>
    <t>松下　詩音</t>
  </si>
  <si>
    <t>マツシタ　シオン</t>
  </si>
  <si>
    <t>挾間ＪＦＣ</t>
  </si>
  <si>
    <t>渡辺　晃大</t>
  </si>
  <si>
    <t>藤原　颯大</t>
  </si>
  <si>
    <t>フジワラ　ソウタ</t>
  </si>
  <si>
    <t>橋本　拓翔</t>
  </si>
  <si>
    <t>ハシモト　タクト</t>
  </si>
  <si>
    <t>依田　侑大</t>
  </si>
  <si>
    <t>ヨダ　ユウダイ</t>
  </si>
  <si>
    <t>山本　康人</t>
  </si>
  <si>
    <t>ヤマモト　ヤスヒト</t>
  </si>
  <si>
    <t>護得久　咲人</t>
  </si>
  <si>
    <t>ゴエク　サキト</t>
  </si>
  <si>
    <t>麻生　悠</t>
  </si>
  <si>
    <t>アソウ　ユウ</t>
  </si>
  <si>
    <t>大石　陽也</t>
  </si>
  <si>
    <t>オオイシ　ハルヤ</t>
  </si>
  <si>
    <t>佐藤　湊斗</t>
  </si>
  <si>
    <t>サトウ　ミナト</t>
  </si>
  <si>
    <t>安永　蒼史</t>
  </si>
  <si>
    <t>ヤスナガ　ソウシ</t>
  </si>
  <si>
    <t>山本　教介</t>
  </si>
  <si>
    <t>ヤマモト　キョウスケ</t>
  </si>
  <si>
    <t>佐藤　永祐</t>
  </si>
  <si>
    <t>サトウ　エイスケ</t>
  </si>
  <si>
    <t>後藤　玖瑠</t>
  </si>
  <si>
    <t>ゴトウ　キイル</t>
  </si>
  <si>
    <t>西川　幸多</t>
  </si>
  <si>
    <t>ニシカワ　コウタ</t>
  </si>
  <si>
    <t>園田　海莱</t>
  </si>
  <si>
    <t>ソノダ　カイラ</t>
  </si>
  <si>
    <t>ＦＣ安岐</t>
  </si>
  <si>
    <t>吉良　蒼祐</t>
  </si>
  <si>
    <t>キラ　ソウスケ</t>
  </si>
  <si>
    <t>酒井　菜月</t>
  </si>
  <si>
    <t>サカイ　ナツキ</t>
  </si>
  <si>
    <t>廣峯　奏良</t>
  </si>
  <si>
    <t>ヒロミネ　ソラ</t>
  </si>
  <si>
    <t>勝見　悠樹</t>
  </si>
  <si>
    <t>カツミ　ユウキ</t>
  </si>
  <si>
    <t>木村　夢歩</t>
  </si>
  <si>
    <t>キムラ　ユア</t>
  </si>
  <si>
    <t>松丸　真大</t>
  </si>
  <si>
    <t>マツマル　マサト</t>
  </si>
  <si>
    <t>仮屋　月雲</t>
  </si>
  <si>
    <t>カリヤ　ツクモ</t>
  </si>
  <si>
    <t>参　優太朗</t>
  </si>
  <si>
    <t>サン　ユウタロウ</t>
  </si>
  <si>
    <t>峯下　快斗</t>
  </si>
  <si>
    <t>ミネシタ　カイト</t>
  </si>
  <si>
    <t>小玉　湊翔</t>
  </si>
  <si>
    <t>コダマ　ミナト</t>
  </si>
  <si>
    <t>服部　澪央</t>
  </si>
  <si>
    <t>ハットリ　レオ</t>
  </si>
  <si>
    <t>矢野　拓己</t>
  </si>
  <si>
    <t>ヤノ　タクミ</t>
  </si>
  <si>
    <t>橋本　理央</t>
  </si>
  <si>
    <t>ハシモト　リオ</t>
  </si>
  <si>
    <t>森本　悠斗</t>
  </si>
  <si>
    <t>モリモト　ユウト</t>
  </si>
  <si>
    <t>伊賀上　陸</t>
  </si>
  <si>
    <t>イガガミ　リク</t>
  </si>
  <si>
    <t>横田　真輝</t>
  </si>
  <si>
    <t>ヨコタ　マキ</t>
  </si>
  <si>
    <t>石垣　天</t>
  </si>
  <si>
    <t>イシガキ　ソラ</t>
  </si>
  <si>
    <t>桒野　董士</t>
  </si>
  <si>
    <t>クワノ　トウジ</t>
  </si>
  <si>
    <t>一丸　慶悟</t>
  </si>
  <si>
    <t>イチマル　ケイゴ</t>
  </si>
  <si>
    <t>桐村　永遠</t>
  </si>
  <si>
    <t>キリムラ　トワ</t>
  </si>
  <si>
    <t>松本　優理</t>
  </si>
  <si>
    <t>マツモト　ユウリ</t>
  </si>
  <si>
    <t>松尾　颯磨</t>
  </si>
  <si>
    <t>マツオ　ソウマ</t>
  </si>
  <si>
    <t>松田　煌</t>
  </si>
  <si>
    <t>マツダ　コウ</t>
  </si>
  <si>
    <t>齊藤　蒼大</t>
  </si>
  <si>
    <t>サイトウ　ソウダイ</t>
  </si>
  <si>
    <t>工藤　義人</t>
  </si>
  <si>
    <t>クドウ　ヨシト</t>
  </si>
  <si>
    <t>萱島　奏太</t>
  </si>
  <si>
    <t>カヤシマ　ソウタ</t>
  </si>
  <si>
    <t>田中　煌晟</t>
  </si>
  <si>
    <t>タナカ　コウセイ</t>
  </si>
  <si>
    <t>廣松　聖大郎</t>
  </si>
  <si>
    <t>ヒロマツ　セイタロウ</t>
  </si>
  <si>
    <t>桒野　ゆりな</t>
  </si>
  <si>
    <t>クワノ　ユリナ</t>
  </si>
  <si>
    <t>向　倫誠</t>
  </si>
  <si>
    <t>ムカイ　ノリトモ</t>
  </si>
  <si>
    <t>堀　晴道</t>
  </si>
  <si>
    <t>ホリ　ハルミチ</t>
  </si>
  <si>
    <t>石田　琉生</t>
  </si>
  <si>
    <t>イシダ　ルイ</t>
  </si>
  <si>
    <t>藤井　巧真</t>
  </si>
  <si>
    <t>フジイ　タクマ</t>
  </si>
  <si>
    <t>三崎　陸翔</t>
  </si>
  <si>
    <t>ミサキ　リクト</t>
  </si>
  <si>
    <t>夏井　陸</t>
  </si>
  <si>
    <t>ナツイ　リク</t>
  </si>
  <si>
    <t>池永　煌一朗</t>
  </si>
  <si>
    <t>イケナガ　コウイチロウ</t>
  </si>
  <si>
    <t>菅　健琉</t>
  </si>
  <si>
    <t>スガ　タケル</t>
  </si>
  <si>
    <t>河野　朔</t>
  </si>
  <si>
    <t>カワノ　サク</t>
  </si>
  <si>
    <t>宮本　歩真</t>
  </si>
  <si>
    <t>ミヤモト　アルマ</t>
  </si>
  <si>
    <t>南　祐輔</t>
  </si>
  <si>
    <t>ミナミ　ユウスケ</t>
  </si>
  <si>
    <t>河野　蒼空</t>
  </si>
  <si>
    <t>カワノ　ソラ</t>
  </si>
  <si>
    <t>佐藤　拓馬</t>
  </si>
  <si>
    <t>サトウ　タクマ</t>
  </si>
  <si>
    <t>西山　龍之介</t>
  </si>
  <si>
    <t>ニシヤマ　リュウノスケ</t>
  </si>
  <si>
    <t>山﨑　耕大</t>
  </si>
  <si>
    <t>ヤマサキ　コウダイ</t>
  </si>
  <si>
    <t>池田　龍之介</t>
  </si>
  <si>
    <t>イケダ　リュウノスケ</t>
  </si>
  <si>
    <t>毛利　浬</t>
  </si>
  <si>
    <t>モウリ　カイリ</t>
  </si>
  <si>
    <t>杉野　多聞</t>
  </si>
  <si>
    <t>スギノ　タモン</t>
  </si>
  <si>
    <t>川上　倫央</t>
  </si>
  <si>
    <t>カワカミ　リオン</t>
  </si>
  <si>
    <t>カティオーラフットボールクラブＵ－１２　Ｎｅｘｔ</t>
  </si>
  <si>
    <t>宮本　稜大</t>
  </si>
  <si>
    <t>ミヤモト　リョウタ</t>
  </si>
  <si>
    <t>松尾　羽恭</t>
  </si>
  <si>
    <t>マツオ　ウキョウ</t>
  </si>
  <si>
    <t>花宮　慶</t>
  </si>
  <si>
    <t>ハナミヤ　ケイ</t>
  </si>
  <si>
    <t>西島　颯佑</t>
  </si>
  <si>
    <t>ニシジマ　ソウスケ</t>
  </si>
  <si>
    <t>須賀　雄大</t>
  </si>
  <si>
    <t>スガ　ユウダイ</t>
  </si>
  <si>
    <t>岩永　燈和</t>
  </si>
  <si>
    <t>イワナガ　トワ</t>
  </si>
  <si>
    <t>園　智尋</t>
  </si>
  <si>
    <t>ソノ　チヒロ</t>
  </si>
  <si>
    <t>横尾　優空</t>
  </si>
  <si>
    <t>ヨコオ　ソラ</t>
  </si>
  <si>
    <t>麻生　健心</t>
  </si>
  <si>
    <t>アソウ　ケンシン</t>
  </si>
  <si>
    <t>猪原　秀哉</t>
  </si>
  <si>
    <t>イハラ　シュウヤ</t>
  </si>
  <si>
    <t>ジツカタ　メリ</t>
  </si>
  <si>
    <t>志村　聖</t>
  </si>
  <si>
    <t>シムラ　ヒジリ</t>
  </si>
  <si>
    <t>阿南　幸助</t>
  </si>
  <si>
    <t>アナン　コウスケ</t>
  </si>
  <si>
    <t>カティオーラフットボールクラブＵ－１２　Ｆｕｔｕｒｅ</t>
  </si>
  <si>
    <t>吉田　幸生</t>
  </si>
  <si>
    <t>ヨシダ　コウセイ</t>
  </si>
  <si>
    <t>御手洗　仁心</t>
  </si>
  <si>
    <t>ミタライ　ジン</t>
  </si>
  <si>
    <t>森　琉惺</t>
  </si>
  <si>
    <t>モリ　リュウセイ</t>
  </si>
  <si>
    <t>戸髙　真翔</t>
  </si>
  <si>
    <t>トダカ　マナト</t>
  </si>
  <si>
    <t>池田　響絆</t>
  </si>
  <si>
    <t>イケダ　ヒビキ</t>
  </si>
  <si>
    <t>川野　優斗</t>
  </si>
  <si>
    <t>カワノ　ユウト</t>
  </si>
  <si>
    <t>小手川　智紀</t>
  </si>
  <si>
    <t>コテガワ　トモキ</t>
  </si>
  <si>
    <t>大松　怜矢</t>
  </si>
  <si>
    <t>オオマツ　レイヤ</t>
  </si>
  <si>
    <t>武田　悠伸</t>
  </si>
  <si>
    <t>タケダ　ユウシン</t>
  </si>
  <si>
    <t>安藤　拓郎</t>
  </si>
  <si>
    <t>アンドウ　タクロウ</t>
  </si>
  <si>
    <t>野尻　慎大郎</t>
  </si>
  <si>
    <t>ノジリ　シンタロウ</t>
  </si>
  <si>
    <t>岩城　春寿</t>
  </si>
  <si>
    <t>イワキ　ハルナガ</t>
  </si>
  <si>
    <t>牧　泰佑</t>
  </si>
  <si>
    <t>マキ　タイスケ</t>
  </si>
  <si>
    <t>若林　颯大</t>
  </si>
  <si>
    <t>ワカバヤシ　ソウタ</t>
  </si>
  <si>
    <t>木元　駿</t>
  </si>
  <si>
    <t>キモト　シュン</t>
  </si>
  <si>
    <t>森岡サッカースポーツ少年団</t>
  </si>
  <si>
    <t>平井　蒼斗</t>
  </si>
  <si>
    <t>ヒライ　アオト</t>
  </si>
  <si>
    <t>高橋　悠人</t>
  </si>
  <si>
    <t>タカハシ　ユウト</t>
  </si>
  <si>
    <t>山崎　琥大朗</t>
  </si>
  <si>
    <t>ヤマサキ　コタロウ</t>
  </si>
  <si>
    <t>佐藤　晴生吉</t>
  </si>
  <si>
    <t>サトウ　セイキチ</t>
  </si>
  <si>
    <t>長岡　蒼空</t>
  </si>
  <si>
    <t>ナガオカ　ソラ</t>
  </si>
  <si>
    <t>丸山　裕月</t>
  </si>
  <si>
    <t>マルヤマ　ユヅキ</t>
  </si>
  <si>
    <t>小川　瑛翔</t>
  </si>
  <si>
    <t>オガワ　エイト</t>
  </si>
  <si>
    <t>亀井　楓</t>
  </si>
  <si>
    <t>カメイ　カエデ</t>
  </si>
  <si>
    <t>長岡　聖空</t>
  </si>
  <si>
    <t>ナガオカ　セイア</t>
  </si>
  <si>
    <t>角谷　春樹</t>
  </si>
  <si>
    <t>カクヤ　ハルキ</t>
  </si>
  <si>
    <t>本田　竜之介</t>
  </si>
  <si>
    <t>ホンダ　リュウノスケ</t>
  </si>
  <si>
    <t>由布川サッカースポーツ少年団</t>
  </si>
  <si>
    <t>古野　大我</t>
  </si>
  <si>
    <t>フルノ　タイガ</t>
  </si>
  <si>
    <t>後藤　恵大</t>
  </si>
  <si>
    <t>ゴトウ　ケイタ</t>
  </si>
  <si>
    <t>早見　龍希</t>
  </si>
  <si>
    <t>ハヤミ　タツキ</t>
  </si>
  <si>
    <t>首藤　彰斗</t>
  </si>
  <si>
    <t>シュトウ　アキト</t>
  </si>
  <si>
    <t>上野　透瑚</t>
  </si>
  <si>
    <t>ウエノ　トウゴ</t>
  </si>
  <si>
    <t>土屋　樹平</t>
  </si>
  <si>
    <t>ツチヤ　キッペイ</t>
  </si>
  <si>
    <t>片山　峻吾</t>
  </si>
  <si>
    <t>カタヤマ　シュンゴ</t>
  </si>
  <si>
    <t>山﨑　楓</t>
  </si>
  <si>
    <t>ヤマサキ　カエデ</t>
  </si>
  <si>
    <t>村中　俊太</t>
  </si>
  <si>
    <t>ムラナカ　シュンタ</t>
  </si>
  <si>
    <t>梶取　風太</t>
  </si>
  <si>
    <t>カジトリ　フウタ</t>
  </si>
  <si>
    <t>佐田　優心</t>
  </si>
  <si>
    <t>サダ　ユウシン</t>
  </si>
  <si>
    <t>高村　清一朗</t>
  </si>
  <si>
    <t>タカムラ　セイイチロウ</t>
  </si>
  <si>
    <t>大塚　遥希</t>
  </si>
  <si>
    <t>オオツカ　ハルキ</t>
  </si>
  <si>
    <t>安部　悠真</t>
  </si>
  <si>
    <t>アベ　ユウマ</t>
  </si>
  <si>
    <t>佐藤　祐翔</t>
  </si>
  <si>
    <t>サトウ　ユウト</t>
  </si>
  <si>
    <t>麻生　明秀</t>
  </si>
  <si>
    <t>アソウ　アキヒデ</t>
  </si>
  <si>
    <t>後藤　幸哉</t>
  </si>
  <si>
    <t>ゴトウ　ユキヤ</t>
  </si>
  <si>
    <t>武田　龍空</t>
  </si>
  <si>
    <t>タケダ　リク</t>
  </si>
  <si>
    <t>岩尾　藍輝</t>
  </si>
  <si>
    <t>イワオ　アイキ</t>
  </si>
  <si>
    <t>山本　大海</t>
  </si>
  <si>
    <t>ヤマモト　タイガ</t>
  </si>
  <si>
    <t>桑原　匡輝</t>
  </si>
  <si>
    <t>クワバラ　コウキ</t>
  </si>
  <si>
    <t>下瀬　魁莉</t>
  </si>
  <si>
    <t>シモセ　カイリ</t>
  </si>
  <si>
    <t>平川　雄惺</t>
  </si>
  <si>
    <t>ヒラカワ　ユウセイ</t>
  </si>
  <si>
    <t>得丸　裕我</t>
  </si>
  <si>
    <t>トクマル　ユウガ</t>
  </si>
  <si>
    <t>宮田　柊真</t>
  </si>
  <si>
    <t>ミヤタ　トウマ</t>
  </si>
  <si>
    <t>廣瀬　彩杜</t>
  </si>
  <si>
    <t>ヒロセ　アヤト</t>
  </si>
  <si>
    <t>亀井　嘉人</t>
  </si>
  <si>
    <t>カメイ　ヨシト</t>
  </si>
  <si>
    <t>三原　怜己</t>
  </si>
  <si>
    <t>ミハラ　レイ</t>
  </si>
  <si>
    <t>宮崎　遼</t>
  </si>
  <si>
    <t>ミヤザキ　リョウ</t>
  </si>
  <si>
    <t>伊藤　蓮</t>
  </si>
  <si>
    <t>イトウ　レン</t>
  </si>
  <si>
    <t>塚本　優心</t>
  </si>
  <si>
    <t>ツカモト　ユウシン</t>
  </si>
  <si>
    <t>下瀬　琥珀</t>
  </si>
  <si>
    <t>シモセ　コハク</t>
  </si>
  <si>
    <t>FP</t>
  </si>
  <si>
    <t>石井　伶</t>
  </si>
  <si>
    <t>イシイ　レイ</t>
  </si>
  <si>
    <t>スマイスＦＣ</t>
  </si>
  <si>
    <t>赤嶺　幸咲</t>
  </si>
  <si>
    <t>アカミネ　コウサク</t>
  </si>
  <si>
    <t>杉山　幸史郎</t>
  </si>
  <si>
    <t>スギヤマ　コウシロウ</t>
  </si>
  <si>
    <t>杉山　清史郎</t>
  </si>
  <si>
    <t>スギヤマ　セイシロウ</t>
  </si>
  <si>
    <t>猪尾　聡晴</t>
  </si>
  <si>
    <t>イノオ　ソウセイ</t>
  </si>
  <si>
    <t>溝部　快斗</t>
  </si>
  <si>
    <t>ミゾベ　カイト</t>
  </si>
  <si>
    <t>工藤　海惺</t>
  </si>
  <si>
    <t>クドウ　カイセイ</t>
  </si>
  <si>
    <t>大野　一翔</t>
  </si>
  <si>
    <t>オオノ　カズト</t>
  </si>
  <si>
    <t>廣岡　悠翔</t>
  </si>
  <si>
    <t>ヒロオカ　ユウト</t>
  </si>
  <si>
    <t>前原　徹生</t>
  </si>
  <si>
    <t>マエハラ　テッショウ</t>
  </si>
  <si>
    <t>塩穴　耕太</t>
  </si>
  <si>
    <t>シオナ　コウタ</t>
  </si>
  <si>
    <t>山田　桂司</t>
  </si>
  <si>
    <t>ヤマダ　ケイジ</t>
  </si>
  <si>
    <t>洲﨑　大愛</t>
  </si>
  <si>
    <t>スサキ　ダイア</t>
  </si>
  <si>
    <t>西　仁之介</t>
  </si>
  <si>
    <t>ニシ　ジンノスケ</t>
  </si>
  <si>
    <t>矢野　遥陽</t>
  </si>
  <si>
    <t>ヤノ　ハルヒ</t>
  </si>
  <si>
    <t>清水　絃太郎</t>
  </si>
  <si>
    <t>シミズ　ゲンタロウ</t>
  </si>
  <si>
    <t>東　定臣</t>
  </si>
  <si>
    <t>ヒガシ　サダオミ</t>
  </si>
  <si>
    <t>三城　碧葉</t>
  </si>
  <si>
    <t>ミシロ　アオバ</t>
  </si>
  <si>
    <t>三浦　航雅</t>
  </si>
  <si>
    <t>ミウラ　コウガ</t>
  </si>
  <si>
    <t>橘　巧工</t>
  </si>
  <si>
    <t>タチバナ　タク</t>
  </si>
  <si>
    <t>後藤　響己</t>
  </si>
  <si>
    <t>ゴトウ　ヒビキ</t>
  </si>
  <si>
    <t>イタイ　イチカ</t>
  </si>
  <si>
    <t>俵　和寿</t>
  </si>
  <si>
    <t>タワラ　カズトシ</t>
  </si>
  <si>
    <t>白井　陽愛</t>
  </si>
  <si>
    <t>シライ　ヒナリ</t>
  </si>
  <si>
    <t>小倉　瑠隼</t>
  </si>
  <si>
    <t>オグラ　ルイト</t>
  </si>
  <si>
    <t>萱嶋　真侑</t>
  </si>
  <si>
    <t>カヤシマ　マユ</t>
  </si>
  <si>
    <t>郡田　匠</t>
  </si>
  <si>
    <t>コオリダ　タクミ</t>
  </si>
  <si>
    <t>板井　穂樺</t>
  </si>
  <si>
    <t>イタイ　ホノカ</t>
  </si>
  <si>
    <t>幸　駿翔</t>
  </si>
  <si>
    <t>ユキ　ハヤト</t>
  </si>
  <si>
    <t>吉良　太輝</t>
  </si>
  <si>
    <t>キラ　タイキ</t>
  </si>
  <si>
    <t>梶原　有翔</t>
  </si>
  <si>
    <t>カジワラ　ユウト</t>
  </si>
  <si>
    <t>田口　椋雅</t>
  </si>
  <si>
    <t>タグチ　リョウガ</t>
  </si>
  <si>
    <t>竹尾　蓮司</t>
  </si>
  <si>
    <t>タケオ　レンジ</t>
  </si>
  <si>
    <t>小野　琥太郎</t>
  </si>
  <si>
    <t>オノ　コタロウ</t>
  </si>
  <si>
    <t>田羽多　利希亜</t>
  </si>
  <si>
    <t>タバタ　リキア</t>
  </si>
  <si>
    <t>秋月　太一</t>
  </si>
  <si>
    <t>アキヅキ　タイチ</t>
  </si>
  <si>
    <t>梅尾　俊介</t>
  </si>
  <si>
    <t>ウメオ　シュンスケ</t>
  </si>
  <si>
    <t>篠原　朝來</t>
  </si>
  <si>
    <t>シノハラ　サク</t>
  </si>
  <si>
    <t>須川　礼理</t>
  </si>
  <si>
    <t>スガワ　レイリ</t>
  </si>
  <si>
    <t>向　一志</t>
  </si>
  <si>
    <t>ムコウ　ヒトシ</t>
  </si>
  <si>
    <t>佐々木　陸</t>
  </si>
  <si>
    <t>ササキ　リク</t>
  </si>
  <si>
    <t>ヨコヤマ　ナルキ</t>
  </si>
  <si>
    <t>岩本　蒼</t>
  </si>
  <si>
    <t>イワモト　アオイ</t>
  </si>
  <si>
    <t>遠藤　楓牙</t>
  </si>
  <si>
    <t>エンドウ　フウガ</t>
  </si>
  <si>
    <t>甲斐　凛太郎</t>
  </si>
  <si>
    <t>カイ　リンタロウ</t>
  </si>
  <si>
    <t>宮本　歩夢</t>
  </si>
  <si>
    <t>ミヤモト　アユム</t>
  </si>
  <si>
    <t>安元　伊月</t>
  </si>
  <si>
    <t>ヤスモト　イツキ</t>
  </si>
  <si>
    <t>ようこくバンビーレＦＣ</t>
  </si>
  <si>
    <t>髙松　航輔</t>
  </si>
  <si>
    <t>タカマツ　コウスケ</t>
  </si>
  <si>
    <t>黒田　琉生</t>
  </si>
  <si>
    <t>クロダ　リュウキ</t>
  </si>
  <si>
    <t>幸長　淳斗</t>
  </si>
  <si>
    <t>ユキナガ　アツト</t>
  </si>
  <si>
    <t>宮下　陽真</t>
  </si>
  <si>
    <t>ミヤシタ　ハルマ</t>
  </si>
  <si>
    <t>中野　由菜</t>
  </si>
  <si>
    <t>ナカノ　ユナ</t>
  </si>
  <si>
    <t>松田　花</t>
  </si>
  <si>
    <t>マツダ　ハナ</t>
  </si>
  <si>
    <t>大本　琉生</t>
  </si>
  <si>
    <t>オオモト　ルイ</t>
  </si>
  <si>
    <t>河野　斗真</t>
  </si>
  <si>
    <t>コウノ　トウマ</t>
  </si>
  <si>
    <t>幸長　梨央</t>
  </si>
  <si>
    <t>ユキナガ　リオ</t>
  </si>
  <si>
    <t>前田　陽向</t>
  </si>
  <si>
    <t>マエダ　ヒナタ</t>
  </si>
  <si>
    <t>福良　のぞみ</t>
  </si>
  <si>
    <t>フクラ　ノゾミ</t>
  </si>
  <si>
    <t>大本　玲生</t>
  </si>
  <si>
    <t>オオモト　レン</t>
  </si>
  <si>
    <t>松田　慶人</t>
  </si>
  <si>
    <t>マツダ　ケイト</t>
  </si>
  <si>
    <t>土谷　葵</t>
  </si>
  <si>
    <t>ツチヤ　アオイ</t>
  </si>
  <si>
    <t>杉田　夢逢</t>
  </si>
  <si>
    <t>スギタ　ムア</t>
  </si>
  <si>
    <t>安部　菜央</t>
  </si>
  <si>
    <t>アンベ　ナオ</t>
  </si>
  <si>
    <t>野津ＦＣ</t>
  </si>
  <si>
    <t>流　大智</t>
  </si>
  <si>
    <t>ミズユキ　ダイチ</t>
  </si>
  <si>
    <t>平山　旭</t>
  </si>
  <si>
    <t>ヒラヤマ　アサヒ</t>
  </si>
  <si>
    <t>川野　秀弥</t>
  </si>
  <si>
    <t>カワノ　シュウヤ</t>
  </si>
  <si>
    <t>岡部　安莉</t>
  </si>
  <si>
    <t>オカベ　アンリ</t>
  </si>
  <si>
    <t>平　光ノ介</t>
  </si>
  <si>
    <t>ヒラ　コウノスケ</t>
  </si>
  <si>
    <t>吉良　咲耶</t>
  </si>
  <si>
    <t>キラ　サクヤ</t>
  </si>
  <si>
    <t>岩永　綾人</t>
  </si>
  <si>
    <t>イワナガ　アヤト</t>
  </si>
  <si>
    <t>岡部　悠李</t>
  </si>
  <si>
    <t>オカベ　ユウリ</t>
  </si>
  <si>
    <t>白根　知紘</t>
  </si>
  <si>
    <t>シラネ　チヒロ</t>
  </si>
  <si>
    <t>植田　琉生</t>
  </si>
  <si>
    <t>甲斐　大晴</t>
  </si>
  <si>
    <t>カイ　タイセイ</t>
  </si>
  <si>
    <t>甲斐　凰聖</t>
  </si>
  <si>
    <t>カイ　オウセイ</t>
  </si>
  <si>
    <t>東　昊ノ輔</t>
  </si>
  <si>
    <t>ヒガシ　コウノスケ</t>
  </si>
  <si>
    <t>平山　凪</t>
  </si>
  <si>
    <t>ヒラヤマ　ナギ</t>
  </si>
  <si>
    <t>深田　吏都</t>
  </si>
  <si>
    <t>フカタ　リツ</t>
  </si>
  <si>
    <t>ヴェルスパ大分　Ｕ－１２</t>
  </si>
  <si>
    <t>工藤　陽斗</t>
  </si>
  <si>
    <t>クドウ　ハルト</t>
  </si>
  <si>
    <t>河野　陽斗</t>
  </si>
  <si>
    <t>コウノ　ハルト</t>
  </si>
  <si>
    <t>鶴岡　晃汰</t>
  </si>
  <si>
    <t>ツルオカ　コウタ</t>
  </si>
  <si>
    <t>日野　真治</t>
  </si>
  <si>
    <t>ヒノ　シンジ</t>
  </si>
  <si>
    <t>江戸　翔哉</t>
  </si>
  <si>
    <t>エド　ショウヤ</t>
  </si>
  <si>
    <t>堺　彩実</t>
  </si>
  <si>
    <t>サカイ　アヤミ</t>
  </si>
  <si>
    <t>三浦　遥輝</t>
  </si>
  <si>
    <t>松垣　龍空</t>
  </si>
  <si>
    <t>マツガキ　リク</t>
  </si>
  <si>
    <t>工藤　悠真</t>
  </si>
  <si>
    <t>クドウ　ユウマ</t>
  </si>
  <si>
    <t>井上　楓斗</t>
  </si>
  <si>
    <t>イノウエ　カイト</t>
  </si>
  <si>
    <t>西野　天翔</t>
  </si>
  <si>
    <t>ニシノ　タカト</t>
  </si>
  <si>
    <t>堤　一心</t>
  </si>
  <si>
    <t>ツツミ　イッシン</t>
  </si>
  <si>
    <t>井上　寿莉</t>
  </si>
  <si>
    <t>イノウエ　ジュリ</t>
  </si>
  <si>
    <t>野呂　心人</t>
  </si>
  <si>
    <t>ノロ　ムネト</t>
  </si>
  <si>
    <t>上野　輝翔</t>
  </si>
  <si>
    <t>ウエノ　ライト</t>
  </si>
  <si>
    <t>江口　凛生</t>
  </si>
  <si>
    <t>エグチ　リオ</t>
  </si>
  <si>
    <t>中上　岳</t>
  </si>
  <si>
    <t>ナカガミ　タケル</t>
  </si>
  <si>
    <t>遠藤　陽希</t>
  </si>
  <si>
    <t>エンドウ　ハルキ</t>
  </si>
  <si>
    <t>ＦＣ　ＲＥＧＡＴＥ</t>
  </si>
  <si>
    <t>加藤　慶大</t>
  </si>
  <si>
    <t>カトウ　ケイタ</t>
  </si>
  <si>
    <t>竹尾　麟太朗</t>
  </si>
  <si>
    <t>タケオ　リンタロウ</t>
  </si>
  <si>
    <t>渡辺　颯良</t>
  </si>
  <si>
    <t>ワタナベ　ソラ</t>
  </si>
  <si>
    <t>足立　朔太郎</t>
  </si>
  <si>
    <t>アダチ　サクタロウ</t>
  </si>
  <si>
    <t>田﨑　蒼</t>
  </si>
  <si>
    <t>タサキ　アオイ</t>
  </si>
  <si>
    <t>横山　奏真</t>
  </si>
  <si>
    <t>ヨコヤマ　ソウマ</t>
  </si>
  <si>
    <t>三木　柊歩</t>
  </si>
  <si>
    <t>ミキ　シュウト</t>
  </si>
  <si>
    <t>森山　佳恒</t>
  </si>
  <si>
    <t>モリヤマ　ヨシヒサ</t>
  </si>
  <si>
    <t>長田　莉旺</t>
  </si>
  <si>
    <t>ナガタ　リオ</t>
  </si>
  <si>
    <t>首藤　幸輝</t>
  </si>
  <si>
    <t>シュトウ　コウキ</t>
  </si>
  <si>
    <t>甲斐　夕禅</t>
  </si>
  <si>
    <t>カイ　ユウゼン</t>
  </si>
  <si>
    <t>田口　朔久</t>
  </si>
  <si>
    <t>タグチ　サク</t>
  </si>
  <si>
    <t>矢野　陽希</t>
  </si>
  <si>
    <t>ヤノ　ハルキ</t>
  </si>
  <si>
    <t>甲斐　智宏</t>
  </si>
  <si>
    <t>カイ　トモヒロ</t>
  </si>
  <si>
    <t>長船　壮良</t>
  </si>
  <si>
    <t>オサフネ　ソラ</t>
  </si>
  <si>
    <t>後藤　瑛斗</t>
  </si>
  <si>
    <t>ゴトウ　エイト</t>
  </si>
  <si>
    <t>若山　志路</t>
  </si>
  <si>
    <t>ワカヤマ　シロ</t>
  </si>
  <si>
    <t>佐藤　隆太</t>
  </si>
  <si>
    <t>サトウ　リュウタ</t>
  </si>
  <si>
    <t>大分トリニータタートルズ</t>
  </si>
  <si>
    <t>伊東　俊紀</t>
  </si>
  <si>
    <t>イトウ　トシキ</t>
  </si>
  <si>
    <t>小林　央宜</t>
  </si>
  <si>
    <t>コバヤシ　オウキ</t>
  </si>
  <si>
    <t>諏訪　要</t>
  </si>
  <si>
    <t>スワ　カナメ</t>
  </si>
  <si>
    <t>田島　勇波</t>
  </si>
  <si>
    <t>タシマ　イサナ</t>
  </si>
  <si>
    <t>毛井　翔太</t>
  </si>
  <si>
    <t>ケイ　ショウタ</t>
  </si>
  <si>
    <t>染矢　悠吾</t>
  </si>
  <si>
    <t>ソメヤ　ユウゴ</t>
  </si>
  <si>
    <t>佐藤　空也</t>
  </si>
  <si>
    <t>サトウ　ソラ</t>
  </si>
  <si>
    <t>木下　凌佑</t>
  </si>
  <si>
    <t>キノシタ　リョウスケ</t>
  </si>
  <si>
    <t>岩﨑　惺大</t>
  </si>
  <si>
    <t>イワサキ　セイダイ</t>
  </si>
  <si>
    <t>塚本　楓空</t>
  </si>
  <si>
    <t>ツカモト　フウア</t>
  </si>
  <si>
    <t>日高　祐仁</t>
  </si>
  <si>
    <t>ヒダカ　ユウジン</t>
  </si>
  <si>
    <t>河野　祐生</t>
  </si>
  <si>
    <t>カワノ　ユウ</t>
  </si>
  <si>
    <t>丸石　奏多</t>
  </si>
  <si>
    <t>マルイシ　カナタ</t>
  </si>
  <si>
    <t>森崎　晴</t>
  </si>
  <si>
    <t>モリサキ　ハル</t>
  </si>
  <si>
    <t>松川　暉</t>
  </si>
  <si>
    <t>マツカワ　ヒカル</t>
  </si>
  <si>
    <t>髙橋　健太郎</t>
  </si>
  <si>
    <t>タカハシ　ケンタロウ</t>
  </si>
  <si>
    <t>吉賀　令雄</t>
  </si>
  <si>
    <t>ヨシガ　レオ</t>
  </si>
  <si>
    <t>石川　心綺</t>
  </si>
  <si>
    <t>イシカワ　コア</t>
  </si>
  <si>
    <t>ティエラフットボールクラブＵ－１２</t>
  </si>
  <si>
    <t>松山　朔也</t>
  </si>
  <si>
    <t>マツヤマ　サクヤ</t>
  </si>
  <si>
    <t>中村　春輝</t>
  </si>
  <si>
    <t>ナカムラ　ハルキ</t>
  </si>
  <si>
    <t>戸田　将成</t>
  </si>
  <si>
    <t>トダ　ショウセイ</t>
  </si>
  <si>
    <t>中園　侑吾</t>
  </si>
  <si>
    <t>ナカゾノ　ユウゴ</t>
  </si>
  <si>
    <t>近藤　幹大</t>
  </si>
  <si>
    <t>コンドウ　カンタ</t>
  </si>
  <si>
    <t>志賀　昇大</t>
  </si>
  <si>
    <t>シガ　ショウダイ</t>
  </si>
  <si>
    <t>溝口　颯士</t>
  </si>
  <si>
    <t>ミゾグチ　ソウシ</t>
  </si>
  <si>
    <t>小川　真拓</t>
  </si>
  <si>
    <t>オガワ　マサヒロ</t>
  </si>
  <si>
    <t>谷口　水音</t>
  </si>
  <si>
    <t>タニグチ　ミナト</t>
  </si>
  <si>
    <t>里脇　絆</t>
  </si>
  <si>
    <t>サトワキ　キズナ</t>
  </si>
  <si>
    <t>日高　佑晴</t>
  </si>
  <si>
    <t>ヒダカ　ユウセイ</t>
  </si>
  <si>
    <t>志賀　大巳</t>
  </si>
  <si>
    <t>シガ　ヒロミ</t>
  </si>
  <si>
    <t>沖本　将吾</t>
  </si>
  <si>
    <t>オキモト　ショウゴ</t>
  </si>
  <si>
    <t>乙女　楓太</t>
  </si>
  <si>
    <t>オトメ　フウタ</t>
  </si>
  <si>
    <t>西耒路　歩夢</t>
  </si>
  <si>
    <t>サイライジ　アユム</t>
  </si>
  <si>
    <t>園田　永愛</t>
  </si>
  <si>
    <t>ソノダ　トア</t>
  </si>
  <si>
    <t>スマイス日出</t>
  </si>
  <si>
    <t>岡山　湊</t>
  </si>
  <si>
    <t>オカヤマ　ミナト</t>
  </si>
  <si>
    <t>首藤　悠人</t>
  </si>
  <si>
    <t>シュトウ　ハルト</t>
  </si>
  <si>
    <t>児島　一颯</t>
  </si>
  <si>
    <t>コジマ　イブキ</t>
  </si>
  <si>
    <t>今川　凛香</t>
  </si>
  <si>
    <t>イマガワ　リンカ</t>
  </si>
  <si>
    <t>甲斐　睦人</t>
  </si>
  <si>
    <t>カイ　リクト</t>
  </si>
  <si>
    <t>佐藤　舜将</t>
  </si>
  <si>
    <t>サトウ　シュンスケ</t>
  </si>
  <si>
    <t>佐々木　楓太</t>
  </si>
  <si>
    <t>ササキ　フウタ</t>
  </si>
  <si>
    <t>羽田野　結斗</t>
  </si>
  <si>
    <t>ハダノ　ユイト</t>
  </si>
  <si>
    <t>池田　春翔</t>
  </si>
  <si>
    <t>イケダ　ハルト</t>
  </si>
  <si>
    <t>碇山　大貴</t>
  </si>
  <si>
    <t>イカリヤマ　ダイキ</t>
  </si>
  <si>
    <t>小平　翔空</t>
  </si>
  <si>
    <t>コダイラ　トア</t>
  </si>
  <si>
    <t>アスガリ　イリヤ</t>
  </si>
  <si>
    <t>松川　詠斗</t>
  </si>
  <si>
    <t>マツカワ　エイト</t>
  </si>
  <si>
    <t>渡邉　結斗</t>
  </si>
  <si>
    <t>ワタナベ　ユウト</t>
  </si>
  <si>
    <t>小平　靖空</t>
  </si>
  <si>
    <t>コダイラ　セア</t>
  </si>
  <si>
    <t>笠木　蓮斗</t>
  </si>
  <si>
    <t>カサギ　レント</t>
  </si>
  <si>
    <t>佐藤　由晟</t>
  </si>
  <si>
    <t>サトウ　ユウセイ</t>
  </si>
  <si>
    <t>首藤　織人</t>
  </si>
  <si>
    <t>シュトウ　オリト</t>
  </si>
  <si>
    <t>稲葉　悠貴</t>
  </si>
  <si>
    <t>イナバ　ユウキ</t>
  </si>
  <si>
    <t>苅北　海心</t>
  </si>
  <si>
    <t>カリキタ　カイシン</t>
  </si>
  <si>
    <t>稲葉　彬人</t>
  </si>
  <si>
    <t>イナバ　アキト</t>
  </si>
  <si>
    <t>中川　瑞稀</t>
  </si>
  <si>
    <t>ナカガワ　ミズキ</t>
  </si>
  <si>
    <t>瀧口　達成</t>
  </si>
  <si>
    <t>タキグチ　タツナリ</t>
  </si>
  <si>
    <t>中島　桜雅</t>
  </si>
  <si>
    <t>ナカシマ　オウガ</t>
  </si>
  <si>
    <t>矢野　海美</t>
  </si>
  <si>
    <t>ヤノ　ウミ</t>
  </si>
  <si>
    <t>矢野　美虹</t>
  </si>
  <si>
    <t>ヤノ　ミコ</t>
  </si>
  <si>
    <t>カトウ　マリモ</t>
  </si>
  <si>
    <t>上原　有然</t>
  </si>
  <si>
    <t>ウエハラ　ユウゼン</t>
  </si>
  <si>
    <t>矢野　聖志朗</t>
  </si>
  <si>
    <t>ヤノ　セイシロウ</t>
  </si>
  <si>
    <t>上原　光然</t>
  </si>
  <si>
    <t>ウエハラ　コウゼン</t>
  </si>
  <si>
    <t>矢野　晴</t>
  </si>
  <si>
    <t>ヤノ　ハル</t>
  </si>
  <si>
    <t>糸長　優斗</t>
  </si>
  <si>
    <t>イトナガ　ユウト</t>
  </si>
  <si>
    <t>関　湊士</t>
  </si>
  <si>
    <t>セキ　ソウシ</t>
  </si>
  <si>
    <t>楢原　航大郎</t>
  </si>
  <si>
    <t>ナラハラ　コウタロウ</t>
  </si>
  <si>
    <t>髙村　陽太</t>
  </si>
  <si>
    <t>タカムラ　ヨウタ</t>
  </si>
  <si>
    <t>江田　瑛翔</t>
  </si>
  <si>
    <t>コウダ　エイト</t>
  </si>
  <si>
    <t>矢幡　陸</t>
  </si>
  <si>
    <t>ヤハタ　リク</t>
  </si>
  <si>
    <t>河野　翔太</t>
  </si>
  <si>
    <t>カワノ　ショウタ</t>
  </si>
  <si>
    <t>坂本　帆那</t>
  </si>
  <si>
    <t>サカモト　ハンナ</t>
  </si>
  <si>
    <t>千原　仁斗</t>
  </si>
  <si>
    <t>チハラ　ジント</t>
  </si>
  <si>
    <t>山本　涼介</t>
  </si>
  <si>
    <t>ヤマモト　リョウスケ</t>
  </si>
  <si>
    <t>足立　皇清</t>
  </si>
  <si>
    <t>アダチ　コウセイ</t>
  </si>
  <si>
    <t>中尾　栄都</t>
  </si>
  <si>
    <t>ナカオ　ハルト</t>
  </si>
  <si>
    <t>松本　晴哉</t>
  </si>
  <si>
    <t>マツモト　セイヤ</t>
  </si>
  <si>
    <t>東　駿太</t>
  </si>
  <si>
    <t>ヒガシ　シュンタ</t>
  </si>
  <si>
    <t>髙村　佳葦</t>
  </si>
  <si>
    <t>タカムラ　カイ</t>
  </si>
  <si>
    <t>大曲　一颯</t>
  </si>
  <si>
    <t>オオマガリ　イッサ</t>
  </si>
  <si>
    <t>幸得　鈴ノ介</t>
  </si>
  <si>
    <t>コウトク　スズノスケ</t>
  </si>
  <si>
    <t>長谷部　文人</t>
  </si>
  <si>
    <t>ハセベ　フミト</t>
  </si>
  <si>
    <t>佐藤　仁哉</t>
  </si>
  <si>
    <t>サトウ　ジンヤ</t>
  </si>
  <si>
    <t>吉良　真翔</t>
  </si>
  <si>
    <t>キラ　マナト</t>
  </si>
  <si>
    <t>河野　智咲</t>
  </si>
  <si>
    <t>カワノ　チサキ</t>
  </si>
  <si>
    <t>小石　花奈</t>
  </si>
  <si>
    <t>コイシ　ハナ</t>
  </si>
  <si>
    <t>江藤　夢磨</t>
  </si>
  <si>
    <t>エトウ　ユマ</t>
  </si>
  <si>
    <t>伊藤　舜狼</t>
  </si>
  <si>
    <t>イトウ　シュンラン</t>
  </si>
  <si>
    <t>後藤　謙太</t>
  </si>
  <si>
    <t>ゴトウ　ケンタ</t>
  </si>
  <si>
    <t>後藤　依知花</t>
  </si>
  <si>
    <t>ゴトウ　イチカ</t>
  </si>
  <si>
    <t>モリサキ　セイナ</t>
  </si>
  <si>
    <t>吉田　圭吾</t>
  </si>
  <si>
    <t>ヨシダ　ケイゴ</t>
  </si>
  <si>
    <t>河野　煌大</t>
  </si>
  <si>
    <t>カワノ　コウダイ</t>
  </si>
  <si>
    <t>江藤　優成</t>
  </si>
  <si>
    <t>エトウ　ユウセイ</t>
  </si>
  <si>
    <t>後藤　竜成</t>
  </si>
  <si>
    <t>ゴトウ　リュウセイ</t>
  </si>
  <si>
    <t>福田　悠之介</t>
  </si>
  <si>
    <t>フクダ　ユウノスケ</t>
  </si>
  <si>
    <t>安東　暖人</t>
  </si>
  <si>
    <t>アンドウ　ハルト</t>
  </si>
  <si>
    <t>本村　湊士</t>
  </si>
  <si>
    <t>モトムラ　ミナト</t>
  </si>
  <si>
    <t>淵野　勇汰</t>
  </si>
  <si>
    <t>フチノ　ユウタ</t>
  </si>
  <si>
    <t>大浦　颯真</t>
  </si>
  <si>
    <t>オオウラ　ソウマ</t>
  </si>
  <si>
    <t>後藤　直大</t>
  </si>
  <si>
    <t>ゴトウ　ナオ</t>
  </si>
  <si>
    <t>安藤　朱生</t>
  </si>
  <si>
    <t>アンドウ　シュウ</t>
  </si>
  <si>
    <t>佐藤　友美</t>
  </si>
  <si>
    <t>サトウ　トモミ</t>
  </si>
  <si>
    <t>三浦　幹太</t>
  </si>
  <si>
    <t>ミウラ　カンタ</t>
  </si>
  <si>
    <t>土居　志誠</t>
  </si>
  <si>
    <t>ドイ　シセイ</t>
  </si>
  <si>
    <t>河野　陽介</t>
  </si>
  <si>
    <t>コウノ　ヨウスケ</t>
  </si>
  <si>
    <t>羽生　悠真</t>
  </si>
  <si>
    <t>ハブ　ユウマ</t>
  </si>
  <si>
    <t>乗富　璃星</t>
  </si>
  <si>
    <t>ノリドミ　リセイ</t>
  </si>
  <si>
    <t>村上　瑛翔</t>
  </si>
  <si>
    <t>ムラカミ　エイト</t>
  </si>
  <si>
    <t>タカクラ　レオ</t>
  </si>
  <si>
    <t>西山　支庵</t>
  </si>
  <si>
    <t>ニシヤマ　ジアン</t>
  </si>
  <si>
    <t>橋本　竜人</t>
  </si>
  <si>
    <t>ハシモト　リュウト</t>
  </si>
  <si>
    <t>赤石　昂輝</t>
  </si>
  <si>
    <t>アカイシ　コウキ</t>
  </si>
  <si>
    <t>平川　朝陽</t>
  </si>
  <si>
    <t>ヒラカワ　アサヒ</t>
  </si>
  <si>
    <t>山中　銀時</t>
  </si>
  <si>
    <t>ヤマナカ　ギンジ</t>
  </si>
  <si>
    <t>森本　圭祐</t>
  </si>
  <si>
    <t>モリモト　ケイスケ</t>
  </si>
  <si>
    <t>田尻　真路</t>
  </si>
  <si>
    <t>タジリ　マサミチ</t>
  </si>
  <si>
    <t>尾林　秀哉</t>
  </si>
  <si>
    <t>オバヤシ　シュウヤ</t>
  </si>
  <si>
    <t>今井　陽介</t>
  </si>
  <si>
    <t>イマイ　ヨウスケ</t>
  </si>
  <si>
    <t>今里　遙希</t>
  </si>
  <si>
    <t>イマザト　ハルキ</t>
  </si>
  <si>
    <t>工藤　快翔</t>
  </si>
  <si>
    <t>クドウ　カイト</t>
  </si>
  <si>
    <t>川野　有翔</t>
  </si>
  <si>
    <t>カワノ　ユウショウ</t>
  </si>
  <si>
    <t>森山　龍</t>
  </si>
  <si>
    <t>モリヤマ　リュウ</t>
  </si>
  <si>
    <t>朝日ＦＣ</t>
  </si>
  <si>
    <t>立花　由弥</t>
  </si>
  <si>
    <t>タチバナ　ユイヤ</t>
  </si>
  <si>
    <t>安波　進之介</t>
  </si>
  <si>
    <t>ヤスナミ　シンノスケ</t>
  </si>
  <si>
    <t>堀　健心</t>
  </si>
  <si>
    <t>ホリ　タケキヨ</t>
  </si>
  <si>
    <t>加藤　慶悟</t>
  </si>
  <si>
    <t>カトウ　ケイゴ</t>
  </si>
  <si>
    <t>河野　優斗</t>
  </si>
  <si>
    <t>コウノ　ユウト</t>
  </si>
  <si>
    <t>清水　遼</t>
  </si>
  <si>
    <t>シミズ　リョウ</t>
  </si>
  <si>
    <t>花木　晴守</t>
  </si>
  <si>
    <t>ハナキ　ハルマ</t>
  </si>
  <si>
    <t>吉水　小夏</t>
  </si>
  <si>
    <t>ヨシミズ　コナツ</t>
  </si>
  <si>
    <t>安藤　由翔</t>
  </si>
  <si>
    <t>アンドウ　ナオト</t>
  </si>
  <si>
    <t>稲垣　樹紀</t>
  </si>
  <si>
    <t>イナガキ　イツキ</t>
  </si>
  <si>
    <t>勘崎　優衣</t>
  </si>
  <si>
    <t>カンザキ　ユイ</t>
  </si>
  <si>
    <t>甲斐　翔惺</t>
  </si>
  <si>
    <t>カイ　ショウセイ</t>
  </si>
  <si>
    <t>菅野　祥太</t>
  </si>
  <si>
    <t>スガノ　ショウタ</t>
  </si>
  <si>
    <t>木付　柊斗</t>
  </si>
  <si>
    <t>キヅキ　シュウト</t>
  </si>
  <si>
    <t>立山　心詠</t>
  </si>
  <si>
    <t>タテヤマ　コウ</t>
  </si>
  <si>
    <t>河野　快音</t>
  </si>
  <si>
    <t>カワノ　カイト</t>
  </si>
  <si>
    <t>中村　碧大</t>
  </si>
  <si>
    <t>ナカムラ　アオ</t>
  </si>
  <si>
    <t>古屋　俊洋</t>
  </si>
  <si>
    <t>コヤ　トシヒロ</t>
  </si>
  <si>
    <t>谷口　友哉</t>
  </si>
  <si>
    <t>タニグチ　ユウヤ</t>
  </si>
  <si>
    <t>高橋　和希</t>
  </si>
  <si>
    <t>タカハシ　カズキ</t>
  </si>
  <si>
    <t>川野　颯斗</t>
  </si>
  <si>
    <t>カワノ　ハヤト</t>
  </si>
  <si>
    <t>河野　蒼祐</t>
  </si>
  <si>
    <t>清原　大絆</t>
  </si>
  <si>
    <t>キヨハラ　タイキ</t>
  </si>
  <si>
    <t>首藤　洸明</t>
  </si>
  <si>
    <t>シュトウ　コウメイ</t>
  </si>
  <si>
    <t>松前　明日斗</t>
  </si>
  <si>
    <t>マツマエ　アスト</t>
  </si>
  <si>
    <t>川端　陸夢</t>
  </si>
  <si>
    <t>カワバタ　リム</t>
  </si>
  <si>
    <t>久保　琥太郎</t>
  </si>
  <si>
    <t>クボ　コタロウ</t>
  </si>
  <si>
    <t>朝倉　宏天</t>
  </si>
  <si>
    <t>アサクラ　ヒロタカ</t>
  </si>
  <si>
    <t>三浦　朔太郎</t>
  </si>
  <si>
    <t>ミウラ　サクタロウ</t>
  </si>
  <si>
    <t>奥原　大和</t>
  </si>
  <si>
    <t>オクハラ　ヤマト</t>
  </si>
  <si>
    <t>スマイス　セレソン　スポーツクラブＢ</t>
  </si>
  <si>
    <t>首藤　清愛</t>
  </si>
  <si>
    <t>シュトウ　キヨチカ</t>
  </si>
  <si>
    <t>岩尾　絃司</t>
  </si>
  <si>
    <t>イワオ　ゲンジ</t>
  </si>
  <si>
    <t>米山　大翔</t>
  </si>
  <si>
    <t>ヨネヤマ　ヒロト</t>
  </si>
  <si>
    <t>内山　嶺弥</t>
  </si>
  <si>
    <t>ウチヤマ　レイヤ</t>
  </si>
  <si>
    <t>簀戸　悠斗</t>
  </si>
  <si>
    <t>スト　ユウト</t>
  </si>
  <si>
    <t>佐藤　弘人</t>
  </si>
  <si>
    <t>サトウ　ヒロト</t>
  </si>
  <si>
    <t>西田　斗真</t>
  </si>
  <si>
    <t>ニシダ　トウマ</t>
  </si>
  <si>
    <t>平川　悠太</t>
  </si>
  <si>
    <t>ヒラカワ　ユウタ</t>
  </si>
  <si>
    <t>小田　瑛太</t>
  </si>
  <si>
    <t>オダ　エイタ</t>
  </si>
  <si>
    <t>福島　由舞</t>
  </si>
  <si>
    <t>フクシマ　ユイマ</t>
  </si>
  <si>
    <t>桑原　一護</t>
  </si>
  <si>
    <t>クワハラ　イチゴ</t>
  </si>
  <si>
    <t>羽田野　淳斗</t>
  </si>
  <si>
    <t>ハタノ　アツト</t>
  </si>
  <si>
    <t>衛藤　翔太</t>
  </si>
  <si>
    <t>エトウ　ショウタ</t>
  </si>
  <si>
    <t>渡邊　俊太朗</t>
  </si>
  <si>
    <t>ワタナベ　シュンタロウ</t>
  </si>
  <si>
    <t>倉富　奏大</t>
  </si>
  <si>
    <t>クラトミ　カナタ</t>
  </si>
  <si>
    <t>緒方　理仁</t>
  </si>
  <si>
    <t>オガタ　リヒト</t>
  </si>
  <si>
    <t>松尾　宗助</t>
  </si>
  <si>
    <t>マツオ　ソウスケ</t>
  </si>
  <si>
    <t>坪根　央汰</t>
  </si>
  <si>
    <t>ツボネ　オウタ</t>
  </si>
  <si>
    <t>元永　央人</t>
  </si>
  <si>
    <t>モトナガ　オト</t>
  </si>
  <si>
    <t>後藤　蓮汰</t>
  </si>
  <si>
    <t>ゴトウ　レンタ</t>
  </si>
  <si>
    <t>中山　煌</t>
  </si>
  <si>
    <t>ナカヤマ　コウ</t>
  </si>
  <si>
    <t>末神　天世</t>
  </si>
  <si>
    <t>スエガミ　テンセイ</t>
  </si>
  <si>
    <t>森　陸翔</t>
  </si>
  <si>
    <t>モリ　リクト</t>
  </si>
  <si>
    <t>江藤　友輝</t>
  </si>
  <si>
    <t>エトウ　トモキ</t>
  </si>
  <si>
    <t>垂水　彰智</t>
  </si>
  <si>
    <t>タルミ　アキトモ</t>
  </si>
  <si>
    <t>弓場　昴</t>
  </si>
  <si>
    <t>ユバ　スバル</t>
  </si>
  <si>
    <t>中川　昴哉</t>
  </si>
  <si>
    <t>ナカガワ　コウスケ</t>
  </si>
  <si>
    <t>本多　大河</t>
  </si>
  <si>
    <t>ホンダ　タイガ</t>
  </si>
  <si>
    <t>柾木　陸</t>
  </si>
  <si>
    <t>マサキ　リク</t>
  </si>
  <si>
    <t>川村　将平</t>
  </si>
  <si>
    <t>カワムラ　ショウヘイ</t>
  </si>
  <si>
    <t>後藤　賢斗</t>
  </si>
  <si>
    <t>ゴトウ　ケント</t>
  </si>
  <si>
    <t>鈴木田　憲志</t>
  </si>
  <si>
    <t>スズキダ　ケンシ</t>
  </si>
  <si>
    <t>成重　星那</t>
  </si>
  <si>
    <t>ナリシゲ　セイナ</t>
  </si>
  <si>
    <t>邑本　竜慎</t>
  </si>
  <si>
    <t>ムラモト　リュウシン</t>
  </si>
  <si>
    <t>濱内　大輝</t>
  </si>
  <si>
    <t>ハマウチ　ダイキ</t>
  </si>
  <si>
    <t>ニシモト　カエデ</t>
  </si>
  <si>
    <t>橋本　蓮斗</t>
  </si>
  <si>
    <t>ハシモト　レント</t>
  </si>
  <si>
    <t>成重　光琉</t>
  </si>
  <si>
    <t>ナリシゲ　ヒカル</t>
  </si>
  <si>
    <t>高比良　飛吹</t>
  </si>
  <si>
    <t>タカヒラ　イブキ</t>
  </si>
  <si>
    <t>壇　智大</t>
  </si>
  <si>
    <t>ダン　チヒロ</t>
  </si>
  <si>
    <t>高崎　晏史</t>
  </si>
  <si>
    <t>タカサキ　アンジ</t>
  </si>
  <si>
    <t>酒迎　瑛太</t>
  </si>
  <si>
    <t>シュゲイ　エイタ</t>
  </si>
  <si>
    <t>川野　龍空</t>
  </si>
  <si>
    <t>カワノ　リク</t>
  </si>
  <si>
    <t>瀬口　元気</t>
  </si>
  <si>
    <t>セグチ　ゲンキ</t>
  </si>
  <si>
    <t>寺西　岳</t>
  </si>
  <si>
    <t>テラニシ　ガク</t>
  </si>
  <si>
    <t>小倉　彪愛</t>
  </si>
  <si>
    <t>オグラ　トア</t>
  </si>
  <si>
    <t>小松　未来</t>
  </si>
  <si>
    <t>コマツ　ミキ</t>
  </si>
  <si>
    <t>ＦＣリーベル</t>
  </si>
  <si>
    <t>植山　颯太</t>
  </si>
  <si>
    <t>ウエヤマ　ソウタ</t>
  </si>
  <si>
    <t>山本　優吾</t>
  </si>
  <si>
    <t>ヤマモト　ユウゴ</t>
  </si>
  <si>
    <t>山崎　ノア</t>
  </si>
  <si>
    <t>ヤマザキ　ノア</t>
  </si>
  <si>
    <t>朝光　愛絆</t>
  </si>
  <si>
    <t>アサミツ　アズナ</t>
  </si>
  <si>
    <t>岩尾　薫</t>
  </si>
  <si>
    <t>イワオ　カオル</t>
  </si>
  <si>
    <t>師岡　柚衣</t>
  </si>
  <si>
    <t>モロオカ　ユイ</t>
  </si>
  <si>
    <t>中野　真葵</t>
  </si>
  <si>
    <t>ナカノ　マサキ</t>
  </si>
  <si>
    <t>園田　湊斗</t>
  </si>
  <si>
    <t>ソノダ　ミナト</t>
  </si>
  <si>
    <t>西邑　聖愛</t>
  </si>
  <si>
    <t>ニシムラ　セイア</t>
  </si>
  <si>
    <t>園田　龍斗</t>
  </si>
  <si>
    <t>ソノダ　リュウト</t>
  </si>
  <si>
    <t>仮屋園　和空</t>
  </si>
  <si>
    <t>カリヤゾノ　ワク</t>
  </si>
  <si>
    <t>明石　凌芽</t>
  </si>
  <si>
    <t>アカシ　リョウガ</t>
  </si>
  <si>
    <t>前山　遼希</t>
  </si>
  <si>
    <t>マエヤマ　ハルキ</t>
  </si>
  <si>
    <t>桑原　光希</t>
  </si>
  <si>
    <t>クワハラ　ミツキ</t>
  </si>
  <si>
    <t>米澤　颯真</t>
  </si>
  <si>
    <t>ヨネザワ　ソウマ</t>
  </si>
  <si>
    <t>岩﨑　里凰那</t>
  </si>
  <si>
    <t>イワサキ　リオナ</t>
  </si>
  <si>
    <t>貞許　辰巳</t>
  </si>
  <si>
    <t>サダモト　タツミ</t>
  </si>
  <si>
    <t>如水ジュニアサッカークラブ</t>
  </si>
  <si>
    <t>佐藤　翔</t>
  </si>
  <si>
    <t>サトウ　カケル</t>
  </si>
  <si>
    <t>河津　夏樹</t>
  </si>
  <si>
    <t>カワヅ　ナツキ</t>
  </si>
  <si>
    <t>石田　怜士</t>
  </si>
  <si>
    <t>イシダ　レイジ</t>
  </si>
  <si>
    <t>稲積　健太</t>
  </si>
  <si>
    <t>イナヅミ　ケンタ</t>
  </si>
  <si>
    <t>中畑　風我</t>
  </si>
  <si>
    <t>ナカハタ　フウガ</t>
  </si>
  <si>
    <t>庄部　銀造</t>
  </si>
  <si>
    <t>ショウブ　ギンゾウ</t>
  </si>
  <si>
    <t>西岡　蒼真</t>
  </si>
  <si>
    <t>ニシオカ　ソウマ</t>
  </si>
  <si>
    <t>原田　一瑳</t>
  </si>
  <si>
    <t>ハラダ　イッサ</t>
  </si>
  <si>
    <t>椎橋　世凪</t>
  </si>
  <si>
    <t>シイバシ　セナ</t>
  </si>
  <si>
    <t>大新田　大輝</t>
  </si>
  <si>
    <t>オオシンデン　ダイキ</t>
  </si>
  <si>
    <t>原野　晃輔</t>
  </si>
  <si>
    <t>ハラノ　コウスケ</t>
  </si>
  <si>
    <t>小川　裕聖</t>
  </si>
  <si>
    <t>オガワ　ユウセイ</t>
  </si>
  <si>
    <t>三宮　大空</t>
  </si>
  <si>
    <t>サンノミヤ　ツバサ</t>
  </si>
  <si>
    <t>木城　玲覇</t>
  </si>
  <si>
    <t>キシロ　レイハ</t>
  </si>
  <si>
    <t>中村　神童</t>
  </si>
  <si>
    <t>ナカムラ　シュウト</t>
  </si>
  <si>
    <t>屋敷　莞児</t>
  </si>
  <si>
    <t>ヤシキ　カンジ</t>
  </si>
  <si>
    <t>小野　倫平</t>
  </si>
  <si>
    <t>オノ　リンペイ</t>
  </si>
  <si>
    <t>ａｎｉｍｏｓｅｌｅｃｔ　ｆｏｏｔｂａｌｌ　ｃｌｕｂ　Ｕ－１２</t>
  </si>
  <si>
    <t>谷川　舜</t>
  </si>
  <si>
    <t>タニカワ　シュン</t>
  </si>
  <si>
    <t>矢野　智絆</t>
  </si>
  <si>
    <t>ヤノ　トモキ</t>
  </si>
  <si>
    <t>平川　瑛翔</t>
  </si>
  <si>
    <t>ヒラカワ　エイト</t>
  </si>
  <si>
    <t>吉原　和希</t>
  </si>
  <si>
    <t>ヨシハラ　カズキ</t>
  </si>
  <si>
    <t>二宮　藍斗</t>
  </si>
  <si>
    <t>ニノミヤ　アイト</t>
  </si>
  <si>
    <t>太郎良　直之</t>
  </si>
  <si>
    <t>タロウラ　ナオユキ</t>
  </si>
  <si>
    <t>吉廣　諒太郎</t>
  </si>
  <si>
    <t>ヨシヒロ　リョウタロウ</t>
  </si>
  <si>
    <t>幸　皇士郎</t>
  </si>
  <si>
    <t>ユキ　オウシロウ</t>
  </si>
  <si>
    <t>林　虎空</t>
  </si>
  <si>
    <t>ハヤシ　コア</t>
  </si>
  <si>
    <t>宮野　裕人</t>
  </si>
  <si>
    <t>ミヤノ　ヒロト</t>
  </si>
  <si>
    <t>吉原　直紀</t>
  </si>
  <si>
    <t>ヨシハラ　ナオキ</t>
  </si>
  <si>
    <t>前方　禮</t>
  </si>
  <si>
    <t>マエカタ　レイ</t>
  </si>
  <si>
    <t>ＦＣ．ＲＥ．ＳＴＡＲＴ　</t>
  </si>
  <si>
    <t>岡見　柊飛</t>
  </si>
  <si>
    <t>オカミ　シュウト</t>
  </si>
  <si>
    <t>船津　幸矢</t>
  </si>
  <si>
    <t>フナツ　コウヤ</t>
  </si>
  <si>
    <t>藤井　夢翔</t>
  </si>
  <si>
    <t>フジイ　ユメト</t>
  </si>
  <si>
    <t>苑田　龍弥</t>
  </si>
  <si>
    <t>ソノダ　リュウヤ</t>
  </si>
  <si>
    <t>毛利　陽向</t>
  </si>
  <si>
    <t>モウリ　ヒナタ</t>
  </si>
  <si>
    <t>小田原　明楽</t>
  </si>
  <si>
    <t>オダワラ　アキラ</t>
  </si>
  <si>
    <t>坂本　稟太郎</t>
  </si>
  <si>
    <t>渡邉　凌大</t>
  </si>
  <si>
    <t>ワタナベ　リョウタ</t>
  </si>
  <si>
    <t>結城　寛太</t>
  </si>
  <si>
    <t>ユウキ　カンタ</t>
  </si>
  <si>
    <t>井上　來都</t>
  </si>
  <si>
    <t>イノウエ　ライト</t>
  </si>
  <si>
    <t>中村　洸翔</t>
  </si>
  <si>
    <t>ナカムラ　ヒロト</t>
  </si>
  <si>
    <t>佐藤　空和</t>
  </si>
  <si>
    <t>サトウ　ソワ</t>
  </si>
  <si>
    <t>河津　丈生</t>
  </si>
  <si>
    <t>カワヅ　ジョウ</t>
  </si>
  <si>
    <t>彦陽ジュニアサッカークラブ</t>
  </si>
  <si>
    <t>福谷　晃陽</t>
  </si>
  <si>
    <t>フクタニ　コウヨウ</t>
  </si>
  <si>
    <t>今津　タスク</t>
  </si>
  <si>
    <t>イマヅ　タスク</t>
  </si>
  <si>
    <t>都甲　悠太</t>
  </si>
  <si>
    <t>トゴウ　ユウタ</t>
  </si>
  <si>
    <t>細川　結陽</t>
  </si>
  <si>
    <t>ホソカワ　ユウヒ</t>
  </si>
  <si>
    <t>福谷　陽有</t>
  </si>
  <si>
    <t>フクタニ　ハルア</t>
  </si>
  <si>
    <t>野村　悠仁</t>
  </si>
  <si>
    <t>ノムラ　ハルト</t>
  </si>
  <si>
    <t>染矢　杏沙</t>
  </si>
  <si>
    <t>ソメヤ　アズサ</t>
  </si>
  <si>
    <t>菅　基親</t>
  </si>
  <si>
    <t>カン　モトチカ</t>
  </si>
  <si>
    <t>染矢　獅王</t>
  </si>
  <si>
    <t>ソメヤ　レオ</t>
  </si>
  <si>
    <t>岩崎　翔太</t>
  </si>
  <si>
    <t>イワサキ　ショウタ</t>
  </si>
  <si>
    <t>染矢　龍徳</t>
  </si>
  <si>
    <t>ソメヤ　リュウト</t>
  </si>
  <si>
    <t>清家　彬跳</t>
  </si>
  <si>
    <t>セイケ　アルト</t>
  </si>
  <si>
    <t>細川　榛仁</t>
  </si>
  <si>
    <t>ホソカワ　ハルト</t>
  </si>
  <si>
    <t>審判登録番号</t>
  </si>
  <si>
    <t>資格</t>
  </si>
  <si>
    <t>第二登録協会</t>
  </si>
  <si>
    <t>選択肢より</t>
  </si>
  <si>
    <t>R001251601</t>
  </si>
  <si>
    <t>佐々木　慎哉</t>
  </si>
  <si>
    <t>大分県</t>
  </si>
  <si>
    <t>R010052667</t>
  </si>
  <si>
    <t>髙木　翔</t>
  </si>
  <si>
    <t>R000879756</t>
  </si>
  <si>
    <t>足達　実生</t>
  </si>
  <si>
    <t>R001253502</t>
  </si>
  <si>
    <t>安藤　博幸</t>
  </si>
  <si>
    <t>R006221377</t>
  </si>
  <si>
    <t>池添　将大</t>
  </si>
  <si>
    <t>R001262333</t>
  </si>
  <si>
    <t>R001265172</t>
  </si>
  <si>
    <t>岩尾　雅広</t>
  </si>
  <si>
    <t>R010538325</t>
  </si>
  <si>
    <t>大石　雅宣</t>
  </si>
  <si>
    <t>R001265233</t>
  </si>
  <si>
    <t>大野　髙洋</t>
  </si>
  <si>
    <t>R002530125</t>
  </si>
  <si>
    <t>小畑　広大</t>
  </si>
  <si>
    <t>R009212325</t>
  </si>
  <si>
    <t>戒田　直樹</t>
  </si>
  <si>
    <t>R010281800</t>
  </si>
  <si>
    <t>河野　光喜</t>
  </si>
  <si>
    <t>R001262971</t>
  </si>
  <si>
    <t>木下　富喜</t>
  </si>
  <si>
    <t>R001262999</t>
  </si>
  <si>
    <t>木原　一心</t>
  </si>
  <si>
    <t>R010259420</t>
  </si>
  <si>
    <t>窪田　雅一</t>
  </si>
  <si>
    <t>R005528255</t>
  </si>
  <si>
    <t>黒田　大貴</t>
  </si>
  <si>
    <t>R001265349</t>
  </si>
  <si>
    <t>小出　康博</t>
  </si>
  <si>
    <t>後藤　樹明</t>
  </si>
  <si>
    <t>R000876616</t>
  </si>
  <si>
    <t>後藤　晋平</t>
  </si>
  <si>
    <t>R010536851</t>
  </si>
  <si>
    <t>笹原　年浩</t>
  </si>
  <si>
    <t>R003255841</t>
  </si>
  <si>
    <t>塩月　勇輝</t>
  </si>
  <si>
    <t>R006849182</t>
  </si>
  <si>
    <t>志谷　進</t>
  </si>
  <si>
    <t>R001265385</t>
  </si>
  <si>
    <t>R006221465</t>
  </si>
  <si>
    <t>曽我　拓実</t>
  </si>
  <si>
    <t>R001257924</t>
  </si>
  <si>
    <t>高木　哲也</t>
  </si>
  <si>
    <t>R000892429</t>
  </si>
  <si>
    <t>田中　博</t>
  </si>
  <si>
    <t>R001265428</t>
  </si>
  <si>
    <t>坪井　和幸</t>
  </si>
  <si>
    <t>R001265437</t>
  </si>
  <si>
    <t>寺林　豊</t>
  </si>
  <si>
    <t>中尾　亜夢</t>
  </si>
  <si>
    <t>R006151032</t>
  </si>
  <si>
    <t>中尾　優志</t>
  </si>
  <si>
    <t>R003317390</t>
  </si>
  <si>
    <t>中園　健太郎</t>
  </si>
  <si>
    <t>R001265464</t>
  </si>
  <si>
    <t>仲摩　則孝</t>
  </si>
  <si>
    <t>R001265358</t>
  </si>
  <si>
    <t>西田　亜矢</t>
  </si>
  <si>
    <t>R010169055</t>
  </si>
  <si>
    <t>二宮　勇志</t>
  </si>
  <si>
    <t>R010167733</t>
  </si>
  <si>
    <t>原　大貴</t>
  </si>
  <si>
    <t>R010067952</t>
  </si>
  <si>
    <t>半谷　風花</t>
  </si>
  <si>
    <t>沖縄県</t>
  </si>
  <si>
    <t>R001265473</t>
  </si>
  <si>
    <t>引地　弘幸</t>
  </si>
  <si>
    <t>R001260140</t>
  </si>
  <si>
    <t>福田　人志</t>
  </si>
  <si>
    <t>R001265534</t>
  </si>
  <si>
    <t>前山　精治</t>
  </si>
  <si>
    <t>R001260593</t>
  </si>
  <si>
    <t>増永　伸也</t>
  </si>
  <si>
    <t>松原　マヤ</t>
  </si>
  <si>
    <t>R010264267</t>
  </si>
  <si>
    <t>馬原　直人</t>
  </si>
  <si>
    <t>R002331010</t>
  </si>
  <si>
    <t>丸小野　聡暢</t>
  </si>
  <si>
    <t>水江　真太郎</t>
  </si>
  <si>
    <t>R001264632</t>
  </si>
  <si>
    <t>湊　弘智</t>
  </si>
  <si>
    <t>R008537139</t>
  </si>
  <si>
    <t>矢羽田　崇</t>
  </si>
  <si>
    <t>R006093817</t>
  </si>
  <si>
    <t>幸　壮一郎</t>
  </si>
  <si>
    <t>R010090347</t>
  </si>
  <si>
    <t>和田　行祐</t>
  </si>
  <si>
    <t>R001262023</t>
  </si>
  <si>
    <t>和田　敬生</t>
  </si>
  <si>
    <t>R010093470</t>
  </si>
  <si>
    <t>合澤　慎太郎</t>
  </si>
  <si>
    <t>R010162720</t>
  </si>
  <si>
    <t>赤峰　桃香</t>
  </si>
  <si>
    <t>R001264881</t>
  </si>
  <si>
    <t>赤山　千晶</t>
  </si>
  <si>
    <t>R001265145</t>
  </si>
  <si>
    <t>秋元　昭一</t>
  </si>
  <si>
    <t>R001253007</t>
  </si>
  <si>
    <t>R001253025</t>
  </si>
  <si>
    <t>秋吉　明</t>
  </si>
  <si>
    <t>R010376364</t>
  </si>
  <si>
    <t>秋吉　慶汰</t>
  </si>
  <si>
    <t>R007960093</t>
  </si>
  <si>
    <t>浅井　佑太</t>
  </si>
  <si>
    <t>R007728424</t>
  </si>
  <si>
    <t>浅田　雄太</t>
  </si>
  <si>
    <t>朝比奈　義行</t>
  </si>
  <si>
    <t>R003317336</t>
  </si>
  <si>
    <t>朝吹　崇宏</t>
  </si>
  <si>
    <t>R010698128</t>
  </si>
  <si>
    <t>東　紘造</t>
  </si>
  <si>
    <t>R009072152</t>
  </si>
  <si>
    <t>麻生　葵</t>
  </si>
  <si>
    <t>R001253557</t>
  </si>
  <si>
    <t>安達　信也</t>
  </si>
  <si>
    <t>R010069871</t>
  </si>
  <si>
    <t>足立　卓也</t>
  </si>
  <si>
    <t>R010396578</t>
  </si>
  <si>
    <t>足立　尚隆</t>
  </si>
  <si>
    <t>R010635513</t>
  </si>
  <si>
    <t>足立　緋由</t>
  </si>
  <si>
    <t>R010189040</t>
  </si>
  <si>
    <t>阿地　孝</t>
  </si>
  <si>
    <t>R010313745</t>
  </si>
  <si>
    <t>穴井　大地</t>
  </si>
  <si>
    <t>R010352942</t>
  </si>
  <si>
    <t>姉川　光一朗</t>
  </si>
  <si>
    <t>R001262184</t>
  </si>
  <si>
    <t>安部　一徳</t>
  </si>
  <si>
    <t>安倍　和広</t>
  </si>
  <si>
    <t>R009460436</t>
  </si>
  <si>
    <t>安部　隆行</t>
  </si>
  <si>
    <t>R010189323</t>
  </si>
  <si>
    <t>安部　孝之</t>
  </si>
  <si>
    <t>R007959103</t>
  </si>
  <si>
    <t>安倍　達也</t>
  </si>
  <si>
    <t>R001262209</t>
  </si>
  <si>
    <t>阿部　浩之</t>
  </si>
  <si>
    <t>R010281814</t>
  </si>
  <si>
    <t>安部　正信</t>
  </si>
  <si>
    <t>R010684101</t>
  </si>
  <si>
    <t>安部　衛</t>
  </si>
  <si>
    <t>R010638076</t>
  </si>
  <si>
    <t>阿部　優磨</t>
  </si>
  <si>
    <t>R005336098</t>
  </si>
  <si>
    <t>荒木　宗明</t>
  </si>
  <si>
    <t>荒牧　聡</t>
  </si>
  <si>
    <t>R010189314</t>
  </si>
  <si>
    <t>有村　惇志</t>
  </si>
  <si>
    <t>R008634229</t>
  </si>
  <si>
    <t>安藤　昭徳</t>
  </si>
  <si>
    <t>R007003033</t>
  </si>
  <si>
    <t>安藤　和洋</t>
  </si>
  <si>
    <t>R001253496</t>
  </si>
  <si>
    <t>R010013254</t>
  </si>
  <si>
    <t>安藤　暢</t>
  </si>
  <si>
    <t>安藤　英明</t>
  </si>
  <si>
    <t>R001253548</t>
  </si>
  <si>
    <t>安藤　洋樹</t>
  </si>
  <si>
    <t>R010598060</t>
  </si>
  <si>
    <t>安藤　真輝</t>
  </si>
  <si>
    <t>R001262254</t>
  </si>
  <si>
    <t>R009547124</t>
  </si>
  <si>
    <t>安藤　洋一</t>
  </si>
  <si>
    <t>R007960084</t>
  </si>
  <si>
    <t>安部　武志</t>
  </si>
  <si>
    <t>R001262290</t>
  </si>
  <si>
    <t>池江　浩一郎</t>
  </si>
  <si>
    <t>R010599585</t>
  </si>
  <si>
    <t>池崎　聖矢</t>
  </si>
  <si>
    <t>R010306442</t>
  </si>
  <si>
    <t>池田　達哉</t>
  </si>
  <si>
    <t>R002384216</t>
  </si>
  <si>
    <t>池田　浩</t>
  </si>
  <si>
    <t>R010479447</t>
  </si>
  <si>
    <t>池田　有里菜</t>
  </si>
  <si>
    <t>池邉　賢一</t>
  </si>
  <si>
    <t>R001262324</t>
  </si>
  <si>
    <t>池辺　俊明</t>
  </si>
  <si>
    <t>R010538324</t>
  </si>
  <si>
    <t>諌山　巧</t>
  </si>
  <si>
    <t>石井　洋平</t>
  </si>
  <si>
    <t>石川　慎也</t>
  </si>
  <si>
    <t>R010027832</t>
  </si>
  <si>
    <t>石川　裕明</t>
  </si>
  <si>
    <t>R001321238</t>
  </si>
  <si>
    <t>石橋　眞和</t>
  </si>
  <si>
    <t>R004060329</t>
  </si>
  <si>
    <t>石松　卓哉</t>
  </si>
  <si>
    <t>R010638091</t>
  </si>
  <si>
    <t>石丸　恵登</t>
  </si>
  <si>
    <t>R001262397</t>
  </si>
  <si>
    <t>石丸　泰幸</t>
  </si>
  <si>
    <t>R007753129</t>
  </si>
  <si>
    <t>石本　直也</t>
  </si>
  <si>
    <t>R010189276</t>
  </si>
  <si>
    <t>石本　侑己</t>
  </si>
  <si>
    <t>R001262403</t>
  </si>
  <si>
    <t>石山　慎史</t>
  </si>
  <si>
    <t>R010613621</t>
  </si>
  <si>
    <t>泉　丈一郎</t>
  </si>
  <si>
    <t>五十川　文明</t>
  </si>
  <si>
    <t>礒辺　宏基</t>
  </si>
  <si>
    <t>R005467918</t>
  </si>
  <si>
    <t>R008536972</t>
  </si>
  <si>
    <t>板井　晋一</t>
  </si>
  <si>
    <t>R010281826</t>
  </si>
  <si>
    <t>板井　崇晃</t>
  </si>
  <si>
    <t>板井　龍法</t>
  </si>
  <si>
    <t>R007686234</t>
  </si>
  <si>
    <t>市田　翔太</t>
  </si>
  <si>
    <t>R010067178</t>
  </si>
  <si>
    <t>伊藤　慧斗</t>
  </si>
  <si>
    <t>福岡県</t>
  </si>
  <si>
    <t>R002531522</t>
  </si>
  <si>
    <t>伊藤　宏充</t>
  </si>
  <si>
    <t>R010642022</t>
  </si>
  <si>
    <t>伊藤　雅範</t>
  </si>
  <si>
    <t>R001262458</t>
  </si>
  <si>
    <t>伊東　雅弘</t>
  </si>
  <si>
    <t>R010700305</t>
  </si>
  <si>
    <t>伊藤　勇士</t>
  </si>
  <si>
    <t>R010698142</t>
  </si>
  <si>
    <t>伊藤　勇汰</t>
  </si>
  <si>
    <t>R010689074</t>
  </si>
  <si>
    <t>稲葉　紳之介</t>
  </si>
  <si>
    <t>井上　健次郎</t>
  </si>
  <si>
    <t>R010281875</t>
  </si>
  <si>
    <t>井上　直樹</t>
  </si>
  <si>
    <t>R001869093</t>
  </si>
  <si>
    <t>井上　秀文</t>
  </si>
  <si>
    <t>R006574172</t>
  </si>
  <si>
    <t>猪下　侑恭</t>
  </si>
  <si>
    <t>R001262494</t>
  </si>
  <si>
    <t>井堀　貴康</t>
  </si>
  <si>
    <t>R001262500</t>
  </si>
  <si>
    <t>今井　克人</t>
  </si>
  <si>
    <t>R010542169</t>
  </si>
  <si>
    <t>今富　康平</t>
  </si>
  <si>
    <t>R003677104</t>
  </si>
  <si>
    <t>今宮　俊一</t>
  </si>
  <si>
    <t>R010579071</t>
  </si>
  <si>
    <t>芋岡　克征</t>
  </si>
  <si>
    <t>R005603820</t>
  </si>
  <si>
    <t>岩尾　潤一郎</t>
  </si>
  <si>
    <t>R010096810</t>
  </si>
  <si>
    <t>岩尾　瑞貴</t>
  </si>
  <si>
    <t>R001254176</t>
  </si>
  <si>
    <t>岩坂　康範</t>
  </si>
  <si>
    <t>R004778507</t>
  </si>
  <si>
    <t>岩崎　彰範</t>
  </si>
  <si>
    <t>R007335297</t>
  </si>
  <si>
    <t>岩丸　海斗</t>
  </si>
  <si>
    <t>R001262573</t>
  </si>
  <si>
    <t>上尾　泰裕</t>
  </si>
  <si>
    <t>R004055390</t>
  </si>
  <si>
    <t>植木　邦彦</t>
  </si>
  <si>
    <t>R001254282</t>
  </si>
  <si>
    <t>上田　大吾</t>
  </si>
  <si>
    <t>R001262582</t>
  </si>
  <si>
    <t>上田　輝彦</t>
  </si>
  <si>
    <t>R010415888</t>
  </si>
  <si>
    <t>上田　源典</t>
  </si>
  <si>
    <t>R010613632</t>
  </si>
  <si>
    <t>上原　成貴</t>
  </si>
  <si>
    <t>R010169040</t>
  </si>
  <si>
    <t>上本　慎一郎</t>
  </si>
  <si>
    <t>R010189280</t>
  </si>
  <si>
    <t>魚住　健人</t>
  </si>
  <si>
    <t>R007003431</t>
  </si>
  <si>
    <t>R003421231</t>
  </si>
  <si>
    <t>内丸　貴裕</t>
  </si>
  <si>
    <t>R010396521</t>
  </si>
  <si>
    <t>内山　隆寛</t>
  </si>
  <si>
    <t>内山田　光史</t>
  </si>
  <si>
    <t>R001262874</t>
  </si>
  <si>
    <t>宇都宮　潤也</t>
  </si>
  <si>
    <t>R005527609</t>
  </si>
  <si>
    <t>宇都宮　貴之</t>
  </si>
  <si>
    <t>宇野　耕二</t>
  </si>
  <si>
    <t>R010193702</t>
  </si>
  <si>
    <t>梅田　高志</t>
  </si>
  <si>
    <t>R010189311</t>
  </si>
  <si>
    <t>梅徳　里一</t>
  </si>
  <si>
    <t>R010100691</t>
  </si>
  <si>
    <t>浦本　雅志</t>
  </si>
  <si>
    <t>R003421161</t>
  </si>
  <si>
    <t>永路　尚道</t>
  </si>
  <si>
    <t>R010076621</t>
  </si>
  <si>
    <t>江上　和希</t>
  </si>
  <si>
    <t>R002530064</t>
  </si>
  <si>
    <t>江崎　康平</t>
  </si>
  <si>
    <t>R001254538</t>
  </si>
  <si>
    <t>江藤　修</t>
  </si>
  <si>
    <t>R005603866</t>
  </si>
  <si>
    <t>衛藤　圭典</t>
  </si>
  <si>
    <t>R001254510</t>
  </si>
  <si>
    <t>衛藤　兼一</t>
  </si>
  <si>
    <t>R001262607</t>
  </si>
  <si>
    <t>衛藤　俊明</t>
  </si>
  <si>
    <t>江藤　雅章</t>
  </si>
  <si>
    <t>恵美　圭介</t>
  </si>
  <si>
    <t>R002384580</t>
  </si>
  <si>
    <t>江良　信司</t>
  </si>
  <si>
    <t>R010465606</t>
  </si>
  <si>
    <t>大石　聖哉</t>
  </si>
  <si>
    <t>R001262625</t>
  </si>
  <si>
    <t>大久保　邦彦</t>
  </si>
  <si>
    <t>R003421912</t>
  </si>
  <si>
    <t>大久保　正明</t>
  </si>
  <si>
    <t>R010189324</t>
  </si>
  <si>
    <t>大嶋　伊織</t>
  </si>
  <si>
    <t>大谷　伸二</t>
  </si>
  <si>
    <t>R001265224</t>
  </si>
  <si>
    <t>R005528121</t>
  </si>
  <si>
    <t>大塚　勇司</t>
  </si>
  <si>
    <t>R008174019</t>
  </si>
  <si>
    <t>大塚　良輝</t>
  </si>
  <si>
    <t>R003351109</t>
  </si>
  <si>
    <t>大津留　健太</t>
  </si>
  <si>
    <t>大鶴　翔太郎</t>
  </si>
  <si>
    <t>R001262670</t>
  </si>
  <si>
    <t>大渡　年春</t>
  </si>
  <si>
    <t>R010465607</t>
  </si>
  <si>
    <t>大野　春佑</t>
  </si>
  <si>
    <t>R003421222</t>
  </si>
  <si>
    <t>大野　盛通</t>
  </si>
  <si>
    <t>R010538289</t>
  </si>
  <si>
    <t>大場　将公</t>
  </si>
  <si>
    <t>R010093494</t>
  </si>
  <si>
    <t>大本　敏行</t>
  </si>
  <si>
    <t>R010576529</t>
  </si>
  <si>
    <t>大山　純一郎</t>
  </si>
  <si>
    <t>R010214611</t>
  </si>
  <si>
    <t>岡　正一郎</t>
  </si>
  <si>
    <t>R010313747</t>
  </si>
  <si>
    <t>岡崎　俊介</t>
  </si>
  <si>
    <t>R010444522</t>
  </si>
  <si>
    <t>岡田　凌哉</t>
  </si>
  <si>
    <t>岡部　明男</t>
  </si>
  <si>
    <t>R001254875</t>
  </si>
  <si>
    <t>R006647584</t>
  </si>
  <si>
    <t>岡松　伸弥</t>
  </si>
  <si>
    <t>R010713606</t>
  </si>
  <si>
    <t>岡本　紗奈</t>
  </si>
  <si>
    <t>R007959088</t>
  </si>
  <si>
    <t>岡本　遼</t>
  </si>
  <si>
    <t>緒方　翔平</t>
  </si>
  <si>
    <t>緒方　崇</t>
  </si>
  <si>
    <t>小川　翔太</t>
  </si>
  <si>
    <t>奥薗　将太</t>
  </si>
  <si>
    <t>R009460515</t>
  </si>
  <si>
    <t>奥田　和彦</t>
  </si>
  <si>
    <t>R010100676</t>
  </si>
  <si>
    <t>奥村　浩勝</t>
  </si>
  <si>
    <t>R003972355</t>
  </si>
  <si>
    <t>小倉　正広</t>
  </si>
  <si>
    <t>長田　敏明</t>
  </si>
  <si>
    <t>R010099453</t>
  </si>
  <si>
    <t>小関　啓太郎</t>
  </si>
  <si>
    <t>R007960109</t>
  </si>
  <si>
    <t>小田　将大</t>
  </si>
  <si>
    <t>R006901589</t>
  </si>
  <si>
    <t>小田原　蓮</t>
  </si>
  <si>
    <t>R010311884</t>
  </si>
  <si>
    <t>越智　龍平</t>
  </si>
  <si>
    <t>R002996695</t>
  </si>
  <si>
    <t>乙部　哲也</t>
  </si>
  <si>
    <t>R007959954</t>
  </si>
  <si>
    <t>オトメ　仁孝</t>
  </si>
  <si>
    <t>R002917661</t>
  </si>
  <si>
    <t>小野　晃央</t>
  </si>
  <si>
    <t>R010549371</t>
  </si>
  <si>
    <t>小野　華凜</t>
  </si>
  <si>
    <t>R001255184</t>
  </si>
  <si>
    <t>小野　聡</t>
  </si>
  <si>
    <t>R005603608</t>
  </si>
  <si>
    <t>小野　智史</t>
  </si>
  <si>
    <t>小野　修太郎</t>
  </si>
  <si>
    <t>R001255139</t>
  </si>
  <si>
    <t>小野　慎一</t>
  </si>
  <si>
    <t>R010538295</t>
  </si>
  <si>
    <t>小野　輝</t>
  </si>
  <si>
    <t>R001262786</t>
  </si>
  <si>
    <t>小野　幸登</t>
  </si>
  <si>
    <t>R010390125</t>
  </si>
  <si>
    <t>小野　友美子</t>
  </si>
  <si>
    <t>R002996659</t>
  </si>
  <si>
    <t>小畑　郁夫</t>
  </si>
  <si>
    <t>R000466941</t>
  </si>
  <si>
    <t>小畑　克則</t>
  </si>
  <si>
    <t>R008173700</t>
  </si>
  <si>
    <t>甲斐　剛樹</t>
  </si>
  <si>
    <t>R001265260</t>
  </si>
  <si>
    <t>甲斐　正三</t>
  </si>
  <si>
    <t>R003258501</t>
  </si>
  <si>
    <t>甲斐　真号</t>
  </si>
  <si>
    <t>R004794055</t>
  </si>
  <si>
    <t>笠置　貴路</t>
  </si>
  <si>
    <t>R001262829</t>
  </si>
  <si>
    <t>笠置　忠照</t>
  </si>
  <si>
    <t>R004793542</t>
  </si>
  <si>
    <t>梶川　和志</t>
  </si>
  <si>
    <t>R004055585</t>
  </si>
  <si>
    <t>梶原　賢士</t>
  </si>
  <si>
    <t>R001262838</t>
  </si>
  <si>
    <t>梶原　誠司</t>
  </si>
  <si>
    <t>R010099455</t>
  </si>
  <si>
    <t>糟谷　浩志</t>
  </si>
  <si>
    <t>R010261243</t>
  </si>
  <si>
    <t>片山　幹彦</t>
  </si>
  <si>
    <t>R004714642</t>
  </si>
  <si>
    <t>加藤　敦士</t>
  </si>
  <si>
    <t>R007959608</t>
  </si>
  <si>
    <t>加藤　恭介</t>
  </si>
  <si>
    <t>R010698163</t>
  </si>
  <si>
    <t>加藤　邦彦</t>
  </si>
  <si>
    <t>R010189342</t>
  </si>
  <si>
    <t>加藤　拓己</t>
  </si>
  <si>
    <t>R010468357</t>
  </si>
  <si>
    <t>加藤　史章</t>
  </si>
  <si>
    <t>R009197929</t>
  </si>
  <si>
    <t>加藤　泰広</t>
  </si>
  <si>
    <t>R010538326</t>
  </si>
  <si>
    <t>金丸　顕和</t>
  </si>
  <si>
    <t>R010448916</t>
  </si>
  <si>
    <t>金子　康二</t>
  </si>
  <si>
    <t>R010261482</t>
  </si>
  <si>
    <t>金子　翔</t>
  </si>
  <si>
    <t>R010689123</t>
  </si>
  <si>
    <t>金崎　悠斗</t>
  </si>
  <si>
    <t>金田　智朗</t>
  </si>
  <si>
    <t>R010638077</t>
  </si>
  <si>
    <t>金當　悠也</t>
  </si>
  <si>
    <t>R010376294</t>
  </si>
  <si>
    <t>株根　聖太</t>
  </si>
  <si>
    <t>R009624779</t>
  </si>
  <si>
    <t>株根　蒼太</t>
  </si>
  <si>
    <t>R001262883</t>
  </si>
  <si>
    <t>神川　基</t>
  </si>
  <si>
    <t>R002996668</t>
  </si>
  <si>
    <t>上西　亮次</t>
  </si>
  <si>
    <t>鴨川　奨</t>
  </si>
  <si>
    <t>R006220952</t>
  </si>
  <si>
    <t>川﨑　浩司</t>
  </si>
  <si>
    <t>R010450022</t>
  </si>
  <si>
    <t>川﨑　脩斗</t>
  </si>
  <si>
    <t>R010638041</t>
  </si>
  <si>
    <t>川副　優斗</t>
  </si>
  <si>
    <t>R010638078</t>
  </si>
  <si>
    <t>川田　裕之</t>
  </si>
  <si>
    <t>R002917430</t>
  </si>
  <si>
    <t>河津　裕徳</t>
  </si>
  <si>
    <t>R005103418</t>
  </si>
  <si>
    <t>河野　貴裕</t>
  </si>
  <si>
    <t>R001255740</t>
  </si>
  <si>
    <t>川野　剛</t>
  </si>
  <si>
    <t>R001255713</t>
  </si>
  <si>
    <t>河野　英樹</t>
  </si>
  <si>
    <t>R001262935</t>
  </si>
  <si>
    <t>河野　裕明</t>
  </si>
  <si>
    <t>R010214623</t>
  </si>
  <si>
    <t>川畑　拓人</t>
  </si>
  <si>
    <t>R010388050</t>
  </si>
  <si>
    <t>川端　大翔</t>
  </si>
  <si>
    <t>川邉　裕也</t>
  </si>
  <si>
    <t>R003351145</t>
  </si>
  <si>
    <t>川村　啓一郎</t>
  </si>
  <si>
    <t>R001255935</t>
  </si>
  <si>
    <t>川村　正樹</t>
  </si>
  <si>
    <t>R010613604</t>
  </si>
  <si>
    <t>川村　悠介</t>
  </si>
  <si>
    <t>R010682456</t>
  </si>
  <si>
    <t>神崎　雅且</t>
  </si>
  <si>
    <t>菊地　謙一</t>
  </si>
  <si>
    <t>菊地　玄</t>
  </si>
  <si>
    <t>木城　健太</t>
  </si>
  <si>
    <t>R010376296</t>
  </si>
  <si>
    <t>木島　悠</t>
  </si>
  <si>
    <t>R010465605</t>
  </si>
  <si>
    <t>北村　真悟</t>
  </si>
  <si>
    <t>R010074021</t>
  </si>
  <si>
    <t>木津　洋孝</t>
  </si>
  <si>
    <t>R010248580</t>
  </si>
  <si>
    <t>木村　一平</t>
  </si>
  <si>
    <t>R010232526</t>
  </si>
  <si>
    <t>木村　維幸</t>
  </si>
  <si>
    <t>R010465604</t>
  </si>
  <si>
    <t>木本　大地</t>
  </si>
  <si>
    <t>R001256129</t>
  </si>
  <si>
    <t>木本　信之</t>
  </si>
  <si>
    <t>R010448240</t>
  </si>
  <si>
    <t>木本　博昭</t>
  </si>
  <si>
    <t>R001256138</t>
  </si>
  <si>
    <t>木本　将斗</t>
  </si>
  <si>
    <t>R001251504</t>
  </si>
  <si>
    <t>清原　雄太</t>
  </si>
  <si>
    <t>R007003486</t>
  </si>
  <si>
    <t>清松　隆浩</t>
  </si>
  <si>
    <t>R001263031</t>
  </si>
  <si>
    <t>吉良　信輝</t>
  </si>
  <si>
    <t>R001263040</t>
  </si>
  <si>
    <t>吉良　光峰</t>
  </si>
  <si>
    <t>R001263068</t>
  </si>
  <si>
    <t>切封　智和</t>
  </si>
  <si>
    <t>R001263077</t>
  </si>
  <si>
    <t>草野　学</t>
  </si>
  <si>
    <t>R010579060</t>
  </si>
  <si>
    <t>楠野　裕也</t>
  </si>
  <si>
    <t>R010247785</t>
  </si>
  <si>
    <t>楠本　未沙都</t>
  </si>
  <si>
    <t>R001263129</t>
  </si>
  <si>
    <t>工藤　慎一</t>
  </si>
  <si>
    <t>R003258413</t>
  </si>
  <si>
    <t>工藤　隆貴</t>
  </si>
  <si>
    <t>R003351251</t>
  </si>
  <si>
    <t>工藤　暢裕</t>
  </si>
  <si>
    <t>R007002982</t>
  </si>
  <si>
    <t>工藤　政野</t>
  </si>
  <si>
    <t>R001263110</t>
  </si>
  <si>
    <t>工藤　康博</t>
  </si>
  <si>
    <t>R008798262</t>
  </si>
  <si>
    <t>工藤　龍成</t>
  </si>
  <si>
    <t>R010465591</t>
  </si>
  <si>
    <t>工藤　遼一</t>
  </si>
  <si>
    <t>R010465620</t>
  </si>
  <si>
    <t>久保　宏太</t>
  </si>
  <si>
    <t>R003677131</t>
  </si>
  <si>
    <t>久保　雅敬</t>
  </si>
  <si>
    <t>R001256305</t>
  </si>
  <si>
    <t>R001256314</t>
  </si>
  <si>
    <t>久保山　守</t>
  </si>
  <si>
    <t>R001263165</t>
  </si>
  <si>
    <t>熊谷　浩之</t>
  </si>
  <si>
    <t>R007334890</t>
  </si>
  <si>
    <t>熊谷　勇哉</t>
  </si>
  <si>
    <t>R010074028</t>
  </si>
  <si>
    <t>栗井　勝</t>
  </si>
  <si>
    <t>R001263183</t>
  </si>
  <si>
    <t>桑原　栄二郎</t>
  </si>
  <si>
    <t>桑原　将吾</t>
  </si>
  <si>
    <t>小石川　悟</t>
  </si>
  <si>
    <t>R007003228</t>
  </si>
  <si>
    <t>河野　晋也</t>
  </si>
  <si>
    <t>R010376319</t>
  </si>
  <si>
    <t>河野　匡視</t>
  </si>
  <si>
    <t>R010700315</t>
  </si>
  <si>
    <t>河野　優生</t>
  </si>
  <si>
    <t>R010376271</t>
  </si>
  <si>
    <t>古賀　嵐士</t>
  </si>
  <si>
    <t>R010538323</t>
  </si>
  <si>
    <t>古瀬　大騎</t>
  </si>
  <si>
    <t>R009198502</t>
  </si>
  <si>
    <t>児玉　祥吾</t>
  </si>
  <si>
    <t>R010465584</t>
  </si>
  <si>
    <t>児玉　雅樹</t>
  </si>
  <si>
    <t>R005405255</t>
  </si>
  <si>
    <t>小手川　朋輝</t>
  </si>
  <si>
    <t>R010576530</t>
  </si>
  <si>
    <t>琴尾　敬太</t>
  </si>
  <si>
    <t>R010080887</t>
  </si>
  <si>
    <t>古西　譲司</t>
  </si>
  <si>
    <t>R004706704</t>
  </si>
  <si>
    <t>小林　年晴</t>
  </si>
  <si>
    <t>R007728673</t>
  </si>
  <si>
    <t>小林　亮介</t>
  </si>
  <si>
    <t>小山　純平</t>
  </si>
  <si>
    <t>R001263314</t>
  </si>
  <si>
    <t>近藤　健二</t>
  </si>
  <si>
    <t>R010376362</t>
  </si>
  <si>
    <t>近藤　將平</t>
  </si>
  <si>
    <t>R006591364</t>
  </si>
  <si>
    <t>近藤　裕之</t>
  </si>
  <si>
    <t>R010376355</t>
  </si>
  <si>
    <t>合嶋　雄大</t>
  </si>
  <si>
    <t>R010746602</t>
  </si>
  <si>
    <t>後藤　和人</t>
  </si>
  <si>
    <t>R009408852</t>
  </si>
  <si>
    <t>後藤　憲治</t>
  </si>
  <si>
    <t>R010552541</t>
  </si>
  <si>
    <t>後藤　滉稀</t>
  </si>
  <si>
    <t>R010306452</t>
  </si>
  <si>
    <t>後藤　知仁</t>
  </si>
  <si>
    <t>R010538293</t>
  </si>
  <si>
    <t>後藤　寛貴</t>
  </si>
  <si>
    <t>R001265367</t>
  </si>
  <si>
    <t>後藤　啓之</t>
  </si>
  <si>
    <t>R001256624</t>
  </si>
  <si>
    <t>後藤　文生</t>
  </si>
  <si>
    <t>R001263271</t>
  </si>
  <si>
    <t>後藤　稔</t>
  </si>
  <si>
    <t>R001263332</t>
  </si>
  <si>
    <t>斎藤　克己</t>
  </si>
  <si>
    <t>R010613637</t>
  </si>
  <si>
    <t>齋藤　優</t>
  </si>
  <si>
    <t>R001263369</t>
  </si>
  <si>
    <t>R001251577</t>
  </si>
  <si>
    <t>酒井　隆宏</t>
  </si>
  <si>
    <t>酒井　祐三</t>
  </si>
  <si>
    <t>R010356115</t>
  </si>
  <si>
    <t>R010576358</t>
  </si>
  <si>
    <t>坂本　和哉</t>
  </si>
  <si>
    <t>R004714688</t>
  </si>
  <si>
    <t>坂本　克也</t>
  </si>
  <si>
    <t>R003350863</t>
  </si>
  <si>
    <t>坂本　圭</t>
  </si>
  <si>
    <t>R001263402</t>
  </si>
  <si>
    <t>坂本　淳吾</t>
  </si>
  <si>
    <t>R006849191</t>
  </si>
  <si>
    <t>坂本　大典</t>
  </si>
  <si>
    <t>R010071981</t>
  </si>
  <si>
    <t>坂本　璃王</t>
  </si>
  <si>
    <t>R010421577</t>
  </si>
  <si>
    <t>坂本　陸</t>
  </si>
  <si>
    <t>R006574400</t>
  </si>
  <si>
    <t>酒盛　政晴</t>
  </si>
  <si>
    <t>相良　章成</t>
  </si>
  <si>
    <t>R002917500</t>
  </si>
  <si>
    <t>迫　裕作</t>
  </si>
  <si>
    <t>R010653559</t>
  </si>
  <si>
    <t>佐々井　誠也</t>
  </si>
  <si>
    <t>R010638090</t>
  </si>
  <si>
    <t>佐々木　英雄</t>
  </si>
  <si>
    <t>R007335136</t>
  </si>
  <si>
    <t>R001263411</t>
  </si>
  <si>
    <t>佐々木　正志</t>
  </si>
  <si>
    <t>R001263484</t>
  </si>
  <si>
    <t>佐藤　一好</t>
  </si>
  <si>
    <t>佐藤　慎二</t>
  </si>
  <si>
    <t>R005164394</t>
  </si>
  <si>
    <t>佐藤　嵩隼</t>
  </si>
  <si>
    <t>佐藤　巨規</t>
  </si>
  <si>
    <t>R010281827</t>
  </si>
  <si>
    <t>佐藤　秀昭</t>
  </si>
  <si>
    <t>R010189269</t>
  </si>
  <si>
    <t>佐藤　寛季</t>
  </si>
  <si>
    <t>佐藤　誠</t>
  </si>
  <si>
    <t>R010396593</t>
  </si>
  <si>
    <t>佐藤　諒</t>
  </si>
  <si>
    <t>R007003291</t>
  </si>
  <si>
    <t>佐藤　優介</t>
  </si>
  <si>
    <t>R010382660</t>
  </si>
  <si>
    <t>佐藤　祐輔</t>
  </si>
  <si>
    <t>R001263475</t>
  </si>
  <si>
    <t>R009552560</t>
  </si>
  <si>
    <t>佐藤　亮</t>
  </si>
  <si>
    <t>R001257252</t>
  </si>
  <si>
    <t>三宮　仁</t>
  </si>
  <si>
    <t>R007959936</t>
  </si>
  <si>
    <t>塩田　誠</t>
  </si>
  <si>
    <t>敷嶋　義郎</t>
  </si>
  <si>
    <t>師藤　一也</t>
  </si>
  <si>
    <t>R010444495</t>
  </si>
  <si>
    <t>志藤　圭史朗</t>
  </si>
  <si>
    <t>R001257340</t>
  </si>
  <si>
    <t>篠田　公成</t>
  </si>
  <si>
    <t>R004326535</t>
  </si>
  <si>
    <t>信田　卓也</t>
  </si>
  <si>
    <t>R010073990</t>
  </si>
  <si>
    <t>篠田　裕也</t>
  </si>
  <si>
    <t>R008634715</t>
  </si>
  <si>
    <t>柴田　健一</t>
  </si>
  <si>
    <t>R010214543</t>
  </si>
  <si>
    <t>柴田　峻佑</t>
  </si>
  <si>
    <t>柴田　徹</t>
  </si>
  <si>
    <t>R001263536</t>
  </si>
  <si>
    <t>渋谷　崇</t>
  </si>
  <si>
    <t>R007686216</t>
  </si>
  <si>
    <t>清水　圭二</t>
  </si>
  <si>
    <t>R010613616</t>
  </si>
  <si>
    <t>下田　拓哉</t>
  </si>
  <si>
    <t>R006910259</t>
  </si>
  <si>
    <t>R010642036</t>
  </si>
  <si>
    <t>下山　直也</t>
  </si>
  <si>
    <t>R010642092</t>
  </si>
  <si>
    <t>下山　凌河</t>
  </si>
  <si>
    <t>R001263590</t>
  </si>
  <si>
    <t>首藤　圭介</t>
  </si>
  <si>
    <t>R001934616</t>
  </si>
  <si>
    <t>首藤　貴弘</t>
  </si>
  <si>
    <t>R010581167</t>
  </si>
  <si>
    <t>首藤　崇浩</t>
  </si>
  <si>
    <t>R010354788</t>
  </si>
  <si>
    <t>首藤　弘樹</t>
  </si>
  <si>
    <t>生野　憲太朗</t>
  </si>
  <si>
    <t>白江　直樹</t>
  </si>
  <si>
    <t>R006849128</t>
  </si>
  <si>
    <t>城全　晃孝</t>
  </si>
  <si>
    <t>R001263606</t>
  </si>
  <si>
    <t>城全　孝成</t>
  </si>
  <si>
    <t>R001257641</t>
  </si>
  <si>
    <t>秦　達郎</t>
  </si>
  <si>
    <t>R001263633</t>
  </si>
  <si>
    <t>秦　雅暢</t>
  </si>
  <si>
    <t>R009198335</t>
  </si>
  <si>
    <t>城野　清</t>
  </si>
  <si>
    <t>R010018266</t>
  </si>
  <si>
    <t>末信　大</t>
  </si>
  <si>
    <t>R004793834</t>
  </si>
  <si>
    <t>末松　敬雅</t>
  </si>
  <si>
    <t>R008515571</t>
  </si>
  <si>
    <t>菅川　智</t>
  </si>
  <si>
    <t>R007003024</t>
  </si>
  <si>
    <t>杉崎　恭介</t>
  </si>
  <si>
    <t>R002530860</t>
  </si>
  <si>
    <t>鈴木　史朗</t>
  </si>
  <si>
    <t>R010642087</t>
  </si>
  <si>
    <t>鈴木　響</t>
  </si>
  <si>
    <t>R008798369</t>
  </si>
  <si>
    <t>鈴木　優希</t>
  </si>
  <si>
    <t>R010444486</t>
  </si>
  <si>
    <t>須藤　哲也</t>
  </si>
  <si>
    <t>R010468354</t>
  </si>
  <si>
    <t>須藤　裕太</t>
  </si>
  <si>
    <t>R008798013</t>
  </si>
  <si>
    <t>隅田　哲平</t>
  </si>
  <si>
    <t>R000896665</t>
  </si>
  <si>
    <t>関　文雄</t>
  </si>
  <si>
    <t>R008798174</t>
  </si>
  <si>
    <t>関屋　俊侑</t>
  </si>
  <si>
    <t>R001263688</t>
  </si>
  <si>
    <t>瀬口　篤</t>
  </si>
  <si>
    <t>R010376284</t>
  </si>
  <si>
    <t>瀬戸口　雄</t>
  </si>
  <si>
    <t>R007606238</t>
  </si>
  <si>
    <t>相馬　大典</t>
  </si>
  <si>
    <t>R010247795</t>
  </si>
  <si>
    <t>曽我　彩夏</t>
  </si>
  <si>
    <t>R001263697</t>
  </si>
  <si>
    <t>曽我　大一郎</t>
  </si>
  <si>
    <t>R010638092</t>
  </si>
  <si>
    <t>曽我　大樹</t>
  </si>
  <si>
    <t>R005987430</t>
  </si>
  <si>
    <t>平　和隆</t>
  </si>
  <si>
    <t>R010552570</t>
  </si>
  <si>
    <t>高井　皓介</t>
  </si>
  <si>
    <t>R006664615</t>
  </si>
  <si>
    <t>高柿　康平</t>
  </si>
  <si>
    <t>R010746601</t>
  </si>
  <si>
    <t>髙倉　普平</t>
  </si>
  <si>
    <t>R010613606</t>
  </si>
  <si>
    <t>高崎　純之介</t>
  </si>
  <si>
    <t>R010465617</t>
  </si>
  <si>
    <t>高田　侑弥</t>
  </si>
  <si>
    <t>R010376358</t>
  </si>
  <si>
    <t>高野　賢吾</t>
  </si>
  <si>
    <t>R010613609</t>
  </si>
  <si>
    <t>髙橋　航介</t>
  </si>
  <si>
    <t>R001263819</t>
  </si>
  <si>
    <t>高橋　雅浩</t>
  </si>
  <si>
    <t>R001263785</t>
  </si>
  <si>
    <t>高橋　芳洋</t>
  </si>
  <si>
    <t>R005987120</t>
  </si>
  <si>
    <t>高橋　涼太</t>
  </si>
  <si>
    <t>R001263846</t>
  </si>
  <si>
    <t>高畑　徳治郎</t>
  </si>
  <si>
    <t>R001263837</t>
  </si>
  <si>
    <t>R003258477</t>
  </si>
  <si>
    <t>田上　和広</t>
  </si>
  <si>
    <t>R010642055</t>
  </si>
  <si>
    <t>瀧田　凌太</t>
  </si>
  <si>
    <t>R001262272</t>
  </si>
  <si>
    <t>瀧山　理恵</t>
  </si>
  <si>
    <t>R001263882</t>
  </si>
  <si>
    <t>竹内　進</t>
  </si>
  <si>
    <t>R003972489</t>
  </si>
  <si>
    <t>竹嶋　仁</t>
  </si>
  <si>
    <t>R006220484</t>
  </si>
  <si>
    <t>武智　正敏</t>
  </si>
  <si>
    <t>R007754243</t>
  </si>
  <si>
    <t>竹中　勇人</t>
  </si>
  <si>
    <t>R006030599</t>
  </si>
  <si>
    <t>竹村　研一郎</t>
  </si>
  <si>
    <t>R010728146</t>
  </si>
  <si>
    <t>武吉　翔平</t>
  </si>
  <si>
    <t>R007335075</t>
  </si>
  <si>
    <t>田坂　将和</t>
  </si>
  <si>
    <t>R010542205</t>
  </si>
  <si>
    <t>但馬　廉</t>
  </si>
  <si>
    <t>R004060170</t>
  </si>
  <si>
    <t>立花　陽一郎</t>
  </si>
  <si>
    <t>R008626770</t>
  </si>
  <si>
    <t>立川　大記</t>
  </si>
  <si>
    <t>R009430578</t>
  </si>
  <si>
    <t>立川　千紗</t>
  </si>
  <si>
    <t>R010600676</t>
  </si>
  <si>
    <t>立川　拓樹</t>
  </si>
  <si>
    <t>R008627043</t>
  </si>
  <si>
    <t>立川　充</t>
  </si>
  <si>
    <t>R004683874</t>
  </si>
  <si>
    <t>田中　貴大</t>
  </si>
  <si>
    <t>田中　靖之</t>
  </si>
  <si>
    <t>R010538404</t>
  </si>
  <si>
    <t>田邉　秀和</t>
  </si>
  <si>
    <t>R001258394</t>
  </si>
  <si>
    <t>田邉　義晶</t>
  </si>
  <si>
    <t>R008798484</t>
  </si>
  <si>
    <t>谷川　潤弥</t>
  </si>
  <si>
    <t>R010549368</t>
  </si>
  <si>
    <t>田村　音羽</t>
  </si>
  <si>
    <t>R005164677</t>
  </si>
  <si>
    <t>田村　孝弘</t>
  </si>
  <si>
    <t>R004793579</t>
  </si>
  <si>
    <t>團塚　晋之祐</t>
  </si>
  <si>
    <t>R010181309</t>
  </si>
  <si>
    <t>團塚　結芽</t>
  </si>
  <si>
    <t>近砂　覚志</t>
  </si>
  <si>
    <t>R010448232</t>
  </si>
  <si>
    <t>塚崎　高典</t>
  </si>
  <si>
    <t>R010698136</t>
  </si>
  <si>
    <t>塚崎　仁志</t>
  </si>
  <si>
    <t>R010281819</t>
  </si>
  <si>
    <t>辻井　拓夢</t>
  </si>
  <si>
    <t>R010676614</t>
  </si>
  <si>
    <t>辻野　優吾</t>
  </si>
  <si>
    <t>R001265419</t>
  </si>
  <si>
    <t>津田　憲生</t>
  </si>
  <si>
    <t>R010599174</t>
  </si>
  <si>
    <t>土屋　毅留</t>
  </si>
  <si>
    <t>R010214478</t>
  </si>
  <si>
    <t>堤　晴菜</t>
  </si>
  <si>
    <t>R001263998</t>
  </si>
  <si>
    <t>堤　祐慈</t>
  </si>
  <si>
    <t>R002996677</t>
  </si>
  <si>
    <t>坪根　晃</t>
  </si>
  <si>
    <t>R010465621</t>
  </si>
  <si>
    <t>坪根　弘希</t>
  </si>
  <si>
    <t>R001264003</t>
  </si>
  <si>
    <t>津守　一雄</t>
  </si>
  <si>
    <t>R001264012</t>
  </si>
  <si>
    <t>津守　正博</t>
  </si>
  <si>
    <t>R010376298</t>
  </si>
  <si>
    <t>鶴田　和也</t>
  </si>
  <si>
    <t>R009408782</t>
  </si>
  <si>
    <t>手島　冠</t>
  </si>
  <si>
    <t>R001264058</t>
  </si>
  <si>
    <t>寺岡　富夫</t>
  </si>
  <si>
    <t>R001264049</t>
  </si>
  <si>
    <t>寺岡　義彦</t>
  </si>
  <si>
    <t>R004226749</t>
  </si>
  <si>
    <t>寺本　義高</t>
  </si>
  <si>
    <t>R004111340</t>
  </si>
  <si>
    <t>唐下　直之</t>
  </si>
  <si>
    <t>R010167725</t>
  </si>
  <si>
    <t>東藤　正幸</t>
  </si>
  <si>
    <t>R004385653</t>
  </si>
  <si>
    <t>徳永　尚也</t>
  </si>
  <si>
    <t>R002848671</t>
  </si>
  <si>
    <t>徳永　浩幸</t>
  </si>
  <si>
    <t>R010189300</t>
  </si>
  <si>
    <t>徳光　将太</t>
  </si>
  <si>
    <t>R001258701</t>
  </si>
  <si>
    <t>都甲　昌亨</t>
  </si>
  <si>
    <t>R010685165</t>
  </si>
  <si>
    <t>利光　洋介</t>
  </si>
  <si>
    <t>R010376357</t>
  </si>
  <si>
    <t>戸髙　航汰</t>
  </si>
  <si>
    <t>R001258738</t>
  </si>
  <si>
    <t>R010685161</t>
  </si>
  <si>
    <t>飛瀬　龍宝</t>
  </si>
  <si>
    <t>R010581160</t>
  </si>
  <si>
    <t>富山　保</t>
  </si>
  <si>
    <t>R002935472</t>
  </si>
  <si>
    <t>友成　義朗</t>
  </si>
  <si>
    <t>R010689072</t>
  </si>
  <si>
    <t>友松　力</t>
  </si>
  <si>
    <t>内藤　翔悟</t>
  </si>
  <si>
    <t>R010168000</t>
  </si>
  <si>
    <t>R002917722</t>
  </si>
  <si>
    <t>中尾　倫彰</t>
  </si>
  <si>
    <t>R002530046</t>
  </si>
  <si>
    <t>中上　聡志</t>
  </si>
  <si>
    <t>R008634681</t>
  </si>
  <si>
    <t>中島　康平</t>
  </si>
  <si>
    <t>R010190757</t>
  </si>
  <si>
    <t>中島　佑介</t>
  </si>
  <si>
    <t>R010007829</t>
  </si>
  <si>
    <t>中島　亮太</t>
  </si>
  <si>
    <t>R002996686</t>
  </si>
  <si>
    <t>中園　真栄</t>
  </si>
  <si>
    <t>R001258969</t>
  </si>
  <si>
    <t>中田　邦明</t>
  </si>
  <si>
    <t>R005429893</t>
  </si>
  <si>
    <t>中野　佐和三</t>
  </si>
  <si>
    <t>R010248583</t>
  </si>
  <si>
    <t>中野　翔梧</t>
  </si>
  <si>
    <t>R010581162</t>
  </si>
  <si>
    <t>仲野　翔真</t>
  </si>
  <si>
    <t>R010542202</t>
  </si>
  <si>
    <t>中野　匠</t>
  </si>
  <si>
    <t>R003421310</t>
  </si>
  <si>
    <t>中野　雄斗</t>
  </si>
  <si>
    <t>R001264182</t>
  </si>
  <si>
    <t>R010099448</t>
  </si>
  <si>
    <t>中原　丈聖</t>
  </si>
  <si>
    <t>R010016109</t>
  </si>
  <si>
    <t>仲村　晃和</t>
  </si>
  <si>
    <t>R007959990</t>
  </si>
  <si>
    <t>中村　髙峰</t>
  </si>
  <si>
    <t>R010382275</t>
  </si>
  <si>
    <t>中村　友海</t>
  </si>
  <si>
    <t>R010073993</t>
  </si>
  <si>
    <t>仲村　陽一郎</t>
  </si>
  <si>
    <t>R010538407</t>
  </si>
  <si>
    <t>中谷　翔</t>
  </si>
  <si>
    <t>R010189259</t>
  </si>
  <si>
    <t>中山　修一</t>
  </si>
  <si>
    <t>R010376274</t>
  </si>
  <si>
    <t>永井　翔也</t>
  </si>
  <si>
    <t>R004111580</t>
  </si>
  <si>
    <t>永井　勇司</t>
  </si>
  <si>
    <t>長尾　信宏</t>
  </si>
  <si>
    <t>R001264128</t>
  </si>
  <si>
    <t>長尾　寿郎</t>
  </si>
  <si>
    <t>R010448233</t>
  </si>
  <si>
    <t>長岡　傑</t>
  </si>
  <si>
    <t>R010376366</t>
  </si>
  <si>
    <t>長岡　範</t>
  </si>
  <si>
    <t>R010074018</t>
  </si>
  <si>
    <t>長門　崚太</t>
  </si>
  <si>
    <t>長野　高志</t>
  </si>
  <si>
    <t>R005164941</t>
  </si>
  <si>
    <t>永松　真朗</t>
  </si>
  <si>
    <t>R006889108</t>
  </si>
  <si>
    <t>永松　真樹</t>
  </si>
  <si>
    <t>R010306440</t>
  </si>
  <si>
    <t>永芳　卓磨</t>
  </si>
  <si>
    <t>R002908335</t>
  </si>
  <si>
    <t>南里　秀樹</t>
  </si>
  <si>
    <t>R010613591</t>
  </si>
  <si>
    <t>西村　崇</t>
  </si>
  <si>
    <t>西村　竜司</t>
  </si>
  <si>
    <t>R006148515</t>
  </si>
  <si>
    <t>西山　文朗</t>
  </si>
  <si>
    <t>新田　祐一郎</t>
  </si>
  <si>
    <t>R010746613</t>
  </si>
  <si>
    <t>蜷川　勇来</t>
  </si>
  <si>
    <t>R001264252</t>
  </si>
  <si>
    <t>二ノ谷　徹</t>
  </si>
  <si>
    <t>R010095349</t>
  </si>
  <si>
    <t>二宮　慎太郎</t>
  </si>
  <si>
    <t>R010281856</t>
  </si>
  <si>
    <t>如法寺　雅俊</t>
  </si>
  <si>
    <t>R010552556</t>
  </si>
  <si>
    <t>野上　哲弘</t>
  </si>
  <si>
    <t>R010080607</t>
  </si>
  <si>
    <t>野田　晶生</t>
  </si>
  <si>
    <t>R001264289</t>
  </si>
  <si>
    <t>野田　洋平</t>
  </si>
  <si>
    <t>野中　裕介</t>
  </si>
  <si>
    <t>R010430157</t>
  </si>
  <si>
    <t>野元　雅矢</t>
  </si>
  <si>
    <t>R009546055</t>
  </si>
  <si>
    <t>吐合　直樹</t>
  </si>
  <si>
    <t>R010027819</t>
  </si>
  <si>
    <t>狭間　照央</t>
  </si>
  <si>
    <t>R001252017</t>
  </si>
  <si>
    <t>橋本　伸太郎</t>
  </si>
  <si>
    <t>R010376361</t>
  </si>
  <si>
    <t>橋本　淳平</t>
  </si>
  <si>
    <t>R008797962</t>
  </si>
  <si>
    <t>橋本　葉音</t>
  </si>
  <si>
    <t>R010214541</t>
  </si>
  <si>
    <t>羽田野　順一</t>
  </si>
  <si>
    <t>畑辺　康年</t>
  </si>
  <si>
    <t>花崎　宏</t>
  </si>
  <si>
    <t>R010376277</t>
  </si>
  <si>
    <t>花宮　大聖</t>
  </si>
  <si>
    <t>R001259588</t>
  </si>
  <si>
    <t>浜崎　陽介</t>
  </si>
  <si>
    <t>R006221094</t>
  </si>
  <si>
    <t>浜町　拓也</t>
  </si>
  <si>
    <t>R010613592</t>
  </si>
  <si>
    <t>速水　佑輔</t>
  </si>
  <si>
    <t>R001259667</t>
  </si>
  <si>
    <t>原　宏一</t>
  </si>
  <si>
    <t>R005603802</t>
  </si>
  <si>
    <t>原　俊輔</t>
  </si>
  <si>
    <t>R008174365</t>
  </si>
  <si>
    <t>原　貴宏</t>
  </si>
  <si>
    <t>R007003413</t>
  </si>
  <si>
    <t>原田　雅也</t>
  </si>
  <si>
    <t>R007211182</t>
  </si>
  <si>
    <t>原田　龍太郎</t>
  </si>
  <si>
    <t>東　和弘</t>
  </si>
  <si>
    <t>菱川　翔平</t>
  </si>
  <si>
    <t>R010676676</t>
  </si>
  <si>
    <t>泥谷　貫太</t>
  </si>
  <si>
    <t>R010638056</t>
  </si>
  <si>
    <t>日高　聖也</t>
  </si>
  <si>
    <t>R010700316</t>
  </si>
  <si>
    <t>日野　颯太</t>
  </si>
  <si>
    <t>R010581181</t>
  </si>
  <si>
    <t>日野　由香里</t>
  </si>
  <si>
    <t>R006147048</t>
  </si>
  <si>
    <t>姫野　一陽</t>
  </si>
  <si>
    <t>R005528307</t>
  </si>
  <si>
    <t>姫野　恵一</t>
  </si>
  <si>
    <t>R006220183</t>
  </si>
  <si>
    <t>姫野　航平</t>
  </si>
  <si>
    <t>R010542172</t>
  </si>
  <si>
    <t>姫野　祥吾</t>
  </si>
  <si>
    <t>R010189272</t>
  </si>
  <si>
    <t>姫野　佑太郎</t>
  </si>
  <si>
    <t>平岡　正広</t>
  </si>
  <si>
    <t>R003972513</t>
  </si>
  <si>
    <t>平川　伸吾</t>
  </si>
  <si>
    <t>平川　諒</t>
  </si>
  <si>
    <t>R007003501</t>
  </si>
  <si>
    <t>廣瀬　惣一朗</t>
  </si>
  <si>
    <t>廣瀬　文明</t>
  </si>
  <si>
    <t>R004386120</t>
  </si>
  <si>
    <t>廣瀬　賢明</t>
  </si>
  <si>
    <t>R010449912</t>
  </si>
  <si>
    <t>廣瀬　龍治</t>
  </si>
  <si>
    <t>R001264410</t>
  </si>
  <si>
    <t>廣田　寧孝</t>
  </si>
  <si>
    <t>R005216183</t>
  </si>
  <si>
    <t>廣田　大河</t>
  </si>
  <si>
    <t>R001260070</t>
  </si>
  <si>
    <t>廣戸　誠一</t>
  </si>
  <si>
    <t>R010376332</t>
  </si>
  <si>
    <t>深津　弘毅</t>
  </si>
  <si>
    <t>R010538359</t>
  </si>
  <si>
    <t>深野　達也</t>
  </si>
  <si>
    <t>R009197691</t>
  </si>
  <si>
    <t>深堀　祥司</t>
  </si>
  <si>
    <t>R010501257</t>
  </si>
  <si>
    <t>R010099458</t>
  </si>
  <si>
    <t>福原　元希</t>
  </si>
  <si>
    <t>R001264447</t>
  </si>
  <si>
    <t>R010396500</t>
  </si>
  <si>
    <t>藤井　健人</t>
  </si>
  <si>
    <t>R008798183</t>
  </si>
  <si>
    <t>藤田　和也</t>
  </si>
  <si>
    <t>R008798217</t>
  </si>
  <si>
    <t>藤本　勝爾</t>
  </si>
  <si>
    <t>R007753819</t>
  </si>
  <si>
    <t>藤本　洋</t>
  </si>
  <si>
    <t>R010027860</t>
  </si>
  <si>
    <t>藤原　佑史朗</t>
  </si>
  <si>
    <t>R003421772</t>
  </si>
  <si>
    <t>藤原　龍司</t>
  </si>
  <si>
    <t>R001264483</t>
  </si>
  <si>
    <t>渕　辰雄</t>
  </si>
  <si>
    <t>R004060189</t>
  </si>
  <si>
    <t>古川　高</t>
  </si>
  <si>
    <t>R010538352</t>
  </si>
  <si>
    <t>古代　峻也</t>
  </si>
  <si>
    <t>R001600205</t>
  </si>
  <si>
    <t>古戸　雅崇</t>
  </si>
  <si>
    <t>R001264508</t>
  </si>
  <si>
    <t>古畑　葵</t>
  </si>
  <si>
    <t>R001264492</t>
  </si>
  <si>
    <t>古畑　翼</t>
  </si>
  <si>
    <t>R005987050</t>
  </si>
  <si>
    <t>星野　敦</t>
  </si>
  <si>
    <t>R010056105</t>
  </si>
  <si>
    <t>星野　杏</t>
  </si>
  <si>
    <t>R003351288</t>
  </si>
  <si>
    <t>保月　寿智</t>
  </si>
  <si>
    <t>R006112343</t>
  </si>
  <si>
    <t>堀内　信敏</t>
  </si>
  <si>
    <t>R010586727</t>
  </si>
  <si>
    <t>堀田　姫花</t>
  </si>
  <si>
    <t>R010127606</t>
  </si>
  <si>
    <t>本戸　峰</t>
  </si>
  <si>
    <t>R007003422</t>
  </si>
  <si>
    <t>前田　篤史</t>
  </si>
  <si>
    <t>R010512435</t>
  </si>
  <si>
    <t>前田　裕哉</t>
  </si>
  <si>
    <t>R001260557</t>
  </si>
  <si>
    <t>マガリェンス　リシャルドソン</t>
  </si>
  <si>
    <t>R001264544</t>
  </si>
  <si>
    <t>牧　和志</t>
  </si>
  <si>
    <t>柾木　洋平</t>
  </si>
  <si>
    <t>R003421736</t>
  </si>
  <si>
    <t>松浦　将志</t>
  </si>
  <si>
    <t>R004793816</t>
  </si>
  <si>
    <t>松下　明史</t>
  </si>
  <si>
    <t>R004055479</t>
  </si>
  <si>
    <t>松下　昌史</t>
  </si>
  <si>
    <t>R009546806</t>
  </si>
  <si>
    <t>松下　稜河</t>
  </si>
  <si>
    <t>R010552545</t>
  </si>
  <si>
    <t>松島　大真</t>
  </si>
  <si>
    <t>R010311808</t>
  </si>
  <si>
    <t>松田　信行</t>
  </si>
  <si>
    <t>R007335303</t>
  </si>
  <si>
    <t>松田　稜</t>
  </si>
  <si>
    <t>R009408737</t>
  </si>
  <si>
    <t>松原　亜衣</t>
  </si>
  <si>
    <t>R010143937</t>
  </si>
  <si>
    <t>松原　仁</t>
  </si>
  <si>
    <t>R010347359</t>
  </si>
  <si>
    <t>松原　唯衣</t>
  </si>
  <si>
    <t>R010073975</t>
  </si>
  <si>
    <t>松本　和也</t>
  </si>
  <si>
    <t>R001264562</t>
  </si>
  <si>
    <t>松本　光将</t>
  </si>
  <si>
    <t>R008481113</t>
  </si>
  <si>
    <t>松山　和寛</t>
  </si>
  <si>
    <t>R006011372</t>
  </si>
  <si>
    <t>松山　大二郎</t>
  </si>
  <si>
    <t>箕迫　雄介</t>
  </si>
  <si>
    <t>R010281804</t>
  </si>
  <si>
    <t>三浦　建人</t>
  </si>
  <si>
    <t>R007003307</t>
  </si>
  <si>
    <t>水口　裕太</t>
  </si>
  <si>
    <t>R008174046</t>
  </si>
  <si>
    <t>溝辺　宏輝</t>
  </si>
  <si>
    <t>R002917263</t>
  </si>
  <si>
    <t>溝邊　祐幸</t>
  </si>
  <si>
    <t>R001264605</t>
  </si>
  <si>
    <t>御手洗　毅</t>
  </si>
  <si>
    <t>R010542196</t>
  </si>
  <si>
    <t>道脇　陽介</t>
  </si>
  <si>
    <t>R001264669</t>
  </si>
  <si>
    <t>美濃　誠</t>
  </si>
  <si>
    <t>R004793764</t>
  </si>
  <si>
    <t>三原　隼人</t>
  </si>
  <si>
    <t>R010306451</t>
  </si>
  <si>
    <t>宮川　大志</t>
  </si>
  <si>
    <t>R004112057</t>
  </si>
  <si>
    <t>都　学志</t>
  </si>
  <si>
    <t>R001264687</t>
  </si>
  <si>
    <t>宮迫　利範</t>
  </si>
  <si>
    <t>R004385495</t>
  </si>
  <si>
    <t>宮﨑　隆史</t>
  </si>
  <si>
    <t>R010099454</t>
  </si>
  <si>
    <t>宮田　繁輝</t>
  </si>
  <si>
    <t>R010579098</t>
  </si>
  <si>
    <t>宮野　倖希</t>
  </si>
  <si>
    <t>R010444497</t>
  </si>
  <si>
    <t>宮原　良介</t>
  </si>
  <si>
    <t>三好　美輝</t>
  </si>
  <si>
    <t>R010247786</t>
  </si>
  <si>
    <t>宗岡　胡桃</t>
  </si>
  <si>
    <t>R010001968</t>
  </si>
  <si>
    <t>宗岡　弦徳</t>
  </si>
  <si>
    <t>R001264711</t>
  </si>
  <si>
    <t>村上　一幸</t>
  </si>
  <si>
    <t>R001265118</t>
  </si>
  <si>
    <t>村上　貴志</t>
  </si>
  <si>
    <t>R003350854</t>
  </si>
  <si>
    <t>毛藤　勇三</t>
  </si>
  <si>
    <t>R001252220</t>
  </si>
  <si>
    <t>毛利　明博</t>
  </si>
  <si>
    <t>R007705326</t>
  </si>
  <si>
    <t>用松　修平</t>
  </si>
  <si>
    <t>R002530851</t>
  </si>
  <si>
    <t>本杉　拓也</t>
  </si>
  <si>
    <t>R010189258</t>
  </si>
  <si>
    <t>森　健太</t>
  </si>
  <si>
    <t>R010214606</t>
  </si>
  <si>
    <t>森　凛人</t>
  </si>
  <si>
    <t>森　隆嗣</t>
  </si>
  <si>
    <t>R007002779</t>
  </si>
  <si>
    <t>森下　洋一</t>
  </si>
  <si>
    <t>R007798672</t>
  </si>
  <si>
    <t>森本　将司</t>
  </si>
  <si>
    <t>R008634636</t>
  </si>
  <si>
    <t>森山　幸介</t>
  </si>
  <si>
    <t>R001261398</t>
  </si>
  <si>
    <t>森山　信浩</t>
  </si>
  <si>
    <t>R008798457</t>
  </si>
  <si>
    <t>薬師寺　翔</t>
  </si>
  <si>
    <t>R008798314</t>
  </si>
  <si>
    <t>薬師寺　亮太</t>
  </si>
  <si>
    <t>R010190754</t>
  </si>
  <si>
    <t>八坂　柊</t>
  </si>
  <si>
    <t>R010613607</t>
  </si>
  <si>
    <t>八坂　龍之介</t>
  </si>
  <si>
    <t>R001264766</t>
  </si>
  <si>
    <t>矢﨑　年勝</t>
  </si>
  <si>
    <t>R001264775</t>
  </si>
  <si>
    <t>屋敷　伴幸</t>
  </si>
  <si>
    <t>R006093987</t>
  </si>
  <si>
    <t>保田　薫</t>
  </si>
  <si>
    <t>R005527308</t>
  </si>
  <si>
    <t>柳井　孝則</t>
  </si>
  <si>
    <t>R004793825</t>
  </si>
  <si>
    <t>柳川　知也</t>
  </si>
  <si>
    <t>柳元　哲哉</t>
  </si>
  <si>
    <t>R010678841</t>
  </si>
  <si>
    <t>矢野　紘平</t>
  </si>
  <si>
    <t>R003972443</t>
  </si>
  <si>
    <t>矢野　三千生</t>
  </si>
  <si>
    <t>R004747206</t>
  </si>
  <si>
    <t>山　大祐</t>
  </si>
  <si>
    <t>R010698139</t>
  </si>
  <si>
    <t>山口　大空</t>
  </si>
  <si>
    <t>R001965713</t>
  </si>
  <si>
    <t>山崎　和也</t>
  </si>
  <si>
    <t>R010240533</t>
  </si>
  <si>
    <t>山﨑　典保</t>
  </si>
  <si>
    <t>R010363046</t>
  </si>
  <si>
    <t>山崎　雅人</t>
  </si>
  <si>
    <t>山下　省二</t>
  </si>
  <si>
    <t>R007753606</t>
  </si>
  <si>
    <t>山下　直一</t>
  </si>
  <si>
    <t>山下　泰明</t>
  </si>
  <si>
    <t>山田　将来</t>
  </si>
  <si>
    <t>R001252293</t>
  </si>
  <si>
    <t>山中　早一郎</t>
  </si>
  <si>
    <t>R010698175</t>
  </si>
  <si>
    <t>山中　将貴</t>
  </si>
  <si>
    <t>R001264809</t>
  </si>
  <si>
    <t>山野内　哲朗</t>
  </si>
  <si>
    <t>R005164358</t>
  </si>
  <si>
    <t>山宮　俊寛</t>
  </si>
  <si>
    <t>R005603486</t>
  </si>
  <si>
    <t>山本　篤</t>
  </si>
  <si>
    <t>R010189296</t>
  </si>
  <si>
    <t>山本　和真</t>
  </si>
  <si>
    <t>R008626886</t>
  </si>
  <si>
    <t>山本　真乃介</t>
  </si>
  <si>
    <t>山本　青</t>
  </si>
  <si>
    <t>R001252336</t>
  </si>
  <si>
    <t>山本　貴志</t>
  </si>
  <si>
    <t>R010313746</t>
  </si>
  <si>
    <t>山本　崇史</t>
  </si>
  <si>
    <t>R003351093</t>
  </si>
  <si>
    <t>山本　哲司</t>
  </si>
  <si>
    <t>R010642093</t>
  </si>
  <si>
    <t>山本　祐翔</t>
  </si>
  <si>
    <t>R004111562</t>
  </si>
  <si>
    <t>山本　悠司</t>
  </si>
  <si>
    <t>R010214619</t>
  </si>
  <si>
    <t>山矢　修冬</t>
  </si>
  <si>
    <t>R010562969</t>
  </si>
  <si>
    <t>鎗光　瑠波</t>
  </si>
  <si>
    <t>R010599605</t>
  </si>
  <si>
    <t>幸　大貴</t>
  </si>
  <si>
    <t>R001264836</t>
  </si>
  <si>
    <t>幸　靖博</t>
  </si>
  <si>
    <t>R001261778</t>
  </si>
  <si>
    <t>湯田　浩士</t>
  </si>
  <si>
    <t>R008515553</t>
  </si>
  <si>
    <t>柚木　徹也</t>
  </si>
  <si>
    <t>横山　大悟</t>
  </si>
  <si>
    <t>R003421374</t>
  </si>
  <si>
    <t>横山　解史</t>
  </si>
  <si>
    <t>吉田　栄治</t>
  </si>
  <si>
    <t>R003972665</t>
  </si>
  <si>
    <t>吉田　大助</t>
  </si>
  <si>
    <t>R007090686</t>
  </si>
  <si>
    <t>吉元　健太朗</t>
  </si>
  <si>
    <t>吉元　剛</t>
  </si>
  <si>
    <t>R001264872</t>
  </si>
  <si>
    <t>脇　雄洋</t>
  </si>
  <si>
    <t>R006220378</t>
  </si>
  <si>
    <t>和喜田　拓</t>
  </si>
  <si>
    <t>R004386218</t>
  </si>
  <si>
    <t>R010538344</t>
  </si>
  <si>
    <t>渡辺　佳歩</t>
  </si>
  <si>
    <t>R010113537</t>
  </si>
  <si>
    <t>渡邉　鷹也</t>
  </si>
  <si>
    <t>R010007794</t>
  </si>
  <si>
    <t>渡邉　卓人</t>
  </si>
  <si>
    <t>R009659544</t>
  </si>
  <si>
    <t>渡邉　友輔</t>
  </si>
  <si>
    <t>R001262111</t>
  </si>
  <si>
    <t>渡辺　陽一郎</t>
  </si>
  <si>
    <t>R010538341</t>
  </si>
  <si>
    <t>渡辺　吉紀</t>
  </si>
  <si>
    <t>R001252390</t>
  </si>
  <si>
    <t>渡里　賢人</t>
  </si>
  <si>
    <t>R007729070</t>
  </si>
  <si>
    <t>和田　健一郎</t>
  </si>
  <si>
    <t>R001264890</t>
  </si>
  <si>
    <t>和田　健二</t>
  </si>
  <si>
    <t>R001869127</t>
  </si>
  <si>
    <t>和田　浩</t>
  </si>
  <si>
    <t>R010583777</t>
  </si>
  <si>
    <t>藍澤　祐人</t>
  </si>
  <si>
    <t>R010538349</t>
  </si>
  <si>
    <t>藍島　司</t>
  </si>
  <si>
    <t>R010700299</t>
  </si>
  <si>
    <t>相原　龍征</t>
  </si>
  <si>
    <t>R010083876</t>
  </si>
  <si>
    <t>相部　直輝</t>
  </si>
  <si>
    <t>R010576521</t>
  </si>
  <si>
    <t>青木　翔大</t>
  </si>
  <si>
    <t>R010661145</t>
  </si>
  <si>
    <t>青野　鈴華</t>
  </si>
  <si>
    <t>R010262588</t>
  </si>
  <si>
    <t>青松　来樹</t>
  </si>
  <si>
    <t>R010432641</t>
  </si>
  <si>
    <t>青松　琉</t>
  </si>
  <si>
    <t>R010767669</t>
  </si>
  <si>
    <t>青山　恭輔</t>
  </si>
  <si>
    <t>R010638080</t>
  </si>
  <si>
    <t>赤石　拓翔</t>
  </si>
  <si>
    <t>R010189294</t>
  </si>
  <si>
    <t>赤木　修二</t>
  </si>
  <si>
    <t>R010719621</t>
  </si>
  <si>
    <t>赤木　心玖朗</t>
  </si>
  <si>
    <t>R010281803</t>
  </si>
  <si>
    <t>赤坂　佳菜</t>
  </si>
  <si>
    <t>R010767665</t>
  </si>
  <si>
    <t>明石　琉希亜</t>
  </si>
  <si>
    <t>R001252947</t>
  </si>
  <si>
    <t>赤星　勝</t>
  </si>
  <si>
    <t>R010538396</t>
  </si>
  <si>
    <t>赤峰　功己</t>
  </si>
  <si>
    <t>R008174028</t>
  </si>
  <si>
    <t>赤嶺　一宇</t>
  </si>
  <si>
    <t>R010093427</t>
  </si>
  <si>
    <t>赤峯　慎太郎</t>
  </si>
  <si>
    <t>R010774552</t>
  </si>
  <si>
    <t>赤峰　宗佑</t>
  </si>
  <si>
    <t>R010599603</t>
  </si>
  <si>
    <t>赤嶺　智輝</t>
  </si>
  <si>
    <t>R010682445</t>
  </si>
  <si>
    <t>赤嶺　隼士</t>
  </si>
  <si>
    <t>R010396556</t>
  </si>
  <si>
    <t>阿賀　匠</t>
  </si>
  <si>
    <t>R010386813</t>
  </si>
  <si>
    <t>秋月　来望</t>
  </si>
  <si>
    <t>R005603884</t>
  </si>
  <si>
    <t>秋月　将吾</t>
  </si>
  <si>
    <t>R010746604</t>
  </si>
  <si>
    <t>秋月　拓海</t>
  </si>
  <si>
    <t>R010682462</t>
  </si>
  <si>
    <t>秋元　文悟</t>
  </si>
  <si>
    <t>R010475632</t>
  </si>
  <si>
    <t>秋本　廉斗</t>
  </si>
  <si>
    <t>R010685250</t>
  </si>
  <si>
    <t>秋吉　祥吾</t>
  </si>
  <si>
    <t>R010698173</t>
  </si>
  <si>
    <t>秋吉　将太</t>
  </si>
  <si>
    <t>R010698172</t>
  </si>
  <si>
    <t>秋吉　崇志</t>
  </si>
  <si>
    <t>R010678834</t>
  </si>
  <si>
    <t>秋吉　逞</t>
  </si>
  <si>
    <t>R010579103</t>
  </si>
  <si>
    <t>秋吉　真怜</t>
  </si>
  <si>
    <t>R010687461</t>
  </si>
  <si>
    <t>秋吉　真翔</t>
  </si>
  <si>
    <t>R010768399</t>
  </si>
  <si>
    <t>秋吉　愛斗</t>
  </si>
  <si>
    <t>R010728106</t>
  </si>
  <si>
    <t>秋吉　玲桜叶</t>
  </si>
  <si>
    <t>R010728097</t>
  </si>
  <si>
    <t>芥川　遥人</t>
  </si>
  <si>
    <t>R010728101</t>
  </si>
  <si>
    <t>圷　史峻</t>
  </si>
  <si>
    <t>R010583774</t>
  </si>
  <si>
    <t>麻川　琉真</t>
  </si>
  <si>
    <t>R001254990</t>
  </si>
  <si>
    <t>朝山　睦夫</t>
  </si>
  <si>
    <t>R010689525</t>
  </si>
  <si>
    <t>浅井　悠成</t>
  </si>
  <si>
    <t>R010765296</t>
  </si>
  <si>
    <t>芦刈　悠人</t>
  </si>
  <si>
    <t>R010593967</t>
  </si>
  <si>
    <t>麻生　庵</t>
  </si>
  <si>
    <t>R010775192</t>
  </si>
  <si>
    <t>麻生　凱斗</t>
  </si>
  <si>
    <t>R010538302</t>
  </si>
  <si>
    <t>麻生　元太</t>
  </si>
  <si>
    <t>R010776379</t>
  </si>
  <si>
    <t>麻生　隼佑</t>
  </si>
  <si>
    <t>R010685262</t>
  </si>
  <si>
    <t>麻生　健</t>
  </si>
  <si>
    <t>R010653156</t>
  </si>
  <si>
    <t>麻生　なるみ</t>
  </si>
  <si>
    <t>R010653587</t>
  </si>
  <si>
    <t>麻生　拓夢</t>
  </si>
  <si>
    <t>R010538351</t>
  </si>
  <si>
    <t>麻生　政裕</t>
  </si>
  <si>
    <t>R010604781</t>
  </si>
  <si>
    <t>麻生　侑希</t>
  </si>
  <si>
    <t>R010698140</t>
  </si>
  <si>
    <t>麻生　勇太</t>
  </si>
  <si>
    <t>R010757861</t>
  </si>
  <si>
    <t>麻生　蓮</t>
  </si>
  <si>
    <t>R010449911</t>
  </si>
  <si>
    <t>安達　健太</t>
  </si>
  <si>
    <t>R010728134</t>
  </si>
  <si>
    <t>足達　蒼介</t>
  </si>
  <si>
    <t>R010687467</t>
  </si>
  <si>
    <t>足立　匠海</t>
  </si>
  <si>
    <t>R010376316</t>
  </si>
  <si>
    <t>安達　勉</t>
  </si>
  <si>
    <t>R010588865</t>
  </si>
  <si>
    <t>足立　暖和</t>
  </si>
  <si>
    <t>R010538384</t>
  </si>
  <si>
    <t>足立　悠真</t>
  </si>
  <si>
    <t>R010467631</t>
  </si>
  <si>
    <t>足立　陸矩</t>
  </si>
  <si>
    <t>R010689078</t>
  </si>
  <si>
    <t>安達　正信</t>
  </si>
  <si>
    <t>R010579110</t>
  </si>
  <si>
    <t>阿地　優斗</t>
  </si>
  <si>
    <t>R010746608</t>
  </si>
  <si>
    <t>穴井　己登</t>
  </si>
  <si>
    <t>R010685239</t>
  </si>
  <si>
    <t>穴井　久徳</t>
  </si>
  <si>
    <t>R010684136</t>
  </si>
  <si>
    <t>穴井　将斗</t>
  </si>
  <si>
    <t>R010539283</t>
  </si>
  <si>
    <t>穴見　倫太郎</t>
  </si>
  <si>
    <t>R010376330</t>
  </si>
  <si>
    <t>阿南　広太朗</t>
  </si>
  <si>
    <t>R010601884</t>
  </si>
  <si>
    <t>阿南　統胡</t>
  </si>
  <si>
    <t>R010714973</t>
  </si>
  <si>
    <t>姉川　蓮太</t>
  </si>
  <si>
    <t>R010388048</t>
  </si>
  <si>
    <t>阿部　佑京</t>
  </si>
  <si>
    <t>R010093439</t>
  </si>
  <si>
    <t>阿部　和明</t>
  </si>
  <si>
    <t>R010714989</t>
  </si>
  <si>
    <t>安倍　京弥</t>
  </si>
  <si>
    <t>R010613603</t>
  </si>
  <si>
    <t>阿部　啓</t>
  </si>
  <si>
    <t>R010613612</t>
  </si>
  <si>
    <t>阿部　健介</t>
  </si>
  <si>
    <t>R010581169</t>
  </si>
  <si>
    <t>安部　幸一</t>
  </si>
  <si>
    <t>R010757876</t>
  </si>
  <si>
    <t>安部　煌生</t>
  </si>
  <si>
    <t>R010746658</t>
  </si>
  <si>
    <t>安部　亘平</t>
  </si>
  <si>
    <t>R001253344</t>
  </si>
  <si>
    <t>阿部　哲士</t>
  </si>
  <si>
    <t>R010638089</t>
  </si>
  <si>
    <t>安部　修平</t>
  </si>
  <si>
    <t>R010540696</t>
  </si>
  <si>
    <t>安部　仁太</t>
  </si>
  <si>
    <t>R010576373</t>
  </si>
  <si>
    <t>安部　奏輝</t>
  </si>
  <si>
    <t>R010698154</t>
  </si>
  <si>
    <t>阿部　想士朗</t>
  </si>
  <si>
    <t>R010027824</t>
  </si>
  <si>
    <t>安部　太貴</t>
  </si>
  <si>
    <t>R010746643</t>
  </si>
  <si>
    <t>安部　大地</t>
  </si>
  <si>
    <t>R010167738</t>
  </si>
  <si>
    <t>R010538320</t>
  </si>
  <si>
    <t>阿部　渚</t>
  </si>
  <si>
    <t>R010604089</t>
  </si>
  <si>
    <t>安部　遥陽</t>
  </si>
  <si>
    <t>R010776368</t>
  </si>
  <si>
    <t>阿部　飛眞</t>
  </si>
  <si>
    <t>R010599188</t>
  </si>
  <si>
    <t>安部　広樹</t>
  </si>
  <si>
    <t>R010613594</t>
  </si>
  <si>
    <t>安部　裕樹</t>
  </si>
  <si>
    <t>R010676591</t>
  </si>
  <si>
    <t>阿部　真尋</t>
  </si>
  <si>
    <t>R010774524</t>
  </si>
  <si>
    <t>阿部　瑞己</t>
  </si>
  <si>
    <t>R010684119</t>
  </si>
  <si>
    <t>安部　海結</t>
  </si>
  <si>
    <t>R010719631</t>
  </si>
  <si>
    <t>安部　優衣</t>
  </si>
  <si>
    <t>R010314829</t>
  </si>
  <si>
    <t>安部　湧紀</t>
  </si>
  <si>
    <t>R010715014</t>
  </si>
  <si>
    <t>阿部　祐世</t>
  </si>
  <si>
    <t>R010604783</t>
  </si>
  <si>
    <t>阿部　祐斗</t>
  </si>
  <si>
    <t>R010698150</t>
  </si>
  <si>
    <t>安部　優真</t>
  </si>
  <si>
    <t>R010579109</t>
  </si>
  <si>
    <t>阿部　竜樹</t>
  </si>
  <si>
    <t>R010653578</t>
  </si>
  <si>
    <t>安部　凌真</t>
  </si>
  <si>
    <t>R010678830</t>
  </si>
  <si>
    <t>尼崎　琉太</t>
  </si>
  <si>
    <t>R010604091</t>
  </si>
  <si>
    <t>天辰　歩睦</t>
  </si>
  <si>
    <t>R010588881</t>
  </si>
  <si>
    <t>天野　俊</t>
  </si>
  <si>
    <t>R010774547</t>
  </si>
  <si>
    <t>荒井　応生</t>
  </si>
  <si>
    <t>R010350226</t>
  </si>
  <si>
    <t>荒川　幸大</t>
  </si>
  <si>
    <t>R010638047</t>
  </si>
  <si>
    <t>荒金　拓臣</t>
  </si>
  <si>
    <t>R010728159</t>
  </si>
  <si>
    <t>荒木　雅敏</t>
  </si>
  <si>
    <t>R001253423</t>
  </si>
  <si>
    <t>荒巻　成志</t>
  </si>
  <si>
    <t>R010700312</t>
  </si>
  <si>
    <t>荒巻　而志</t>
  </si>
  <si>
    <t>R010700311</t>
  </si>
  <si>
    <t>荒巻　乃得</t>
  </si>
  <si>
    <t>R008798165</t>
  </si>
  <si>
    <t>荒巻　恭貴</t>
  </si>
  <si>
    <t>R007002715</t>
  </si>
  <si>
    <t>有門　寿</t>
  </si>
  <si>
    <t>R010689341</t>
  </si>
  <si>
    <t>有田　遍</t>
  </si>
  <si>
    <t>R010396506</t>
  </si>
  <si>
    <t>有田　伸司</t>
  </si>
  <si>
    <t>R010746624</t>
  </si>
  <si>
    <t>有田　龍起</t>
  </si>
  <si>
    <t>R010123024</t>
  </si>
  <si>
    <t>有田　利広</t>
  </si>
  <si>
    <t>R010660815</t>
  </si>
  <si>
    <t>有田　凜久</t>
  </si>
  <si>
    <t>R010376343</t>
  </si>
  <si>
    <t>有次　奏太朗</t>
  </si>
  <si>
    <t>R010604096</t>
  </si>
  <si>
    <t>有永　咲</t>
  </si>
  <si>
    <t>R010691469</t>
  </si>
  <si>
    <t>有永　元</t>
  </si>
  <si>
    <t>R010552552</t>
  </si>
  <si>
    <t>有村　連空瑠</t>
  </si>
  <si>
    <t>R010660827</t>
  </si>
  <si>
    <t>有吉　聖</t>
  </si>
  <si>
    <t>R010737843</t>
  </si>
  <si>
    <t>淡路　旺太朗</t>
  </si>
  <si>
    <t>R010765300</t>
  </si>
  <si>
    <t>安西　勇登</t>
  </si>
  <si>
    <t>R010189282</t>
  </si>
  <si>
    <t>安達　羽海</t>
  </si>
  <si>
    <t>R010214574</t>
  </si>
  <si>
    <t>安達　巧馬</t>
  </si>
  <si>
    <t>R010356117</t>
  </si>
  <si>
    <t>安達　帆海</t>
  </si>
  <si>
    <t>R010774522</t>
  </si>
  <si>
    <t>安東　新泰</t>
  </si>
  <si>
    <t>R010579124</t>
  </si>
  <si>
    <t>安東　聖輝</t>
  </si>
  <si>
    <t>R010638058</t>
  </si>
  <si>
    <t>安藤　和明</t>
  </si>
  <si>
    <t>R010682437</t>
  </si>
  <si>
    <t>安藤　和樹</t>
  </si>
  <si>
    <t>R010746622</t>
  </si>
  <si>
    <t>安藤　元気</t>
  </si>
  <si>
    <t>R007959158</t>
  </si>
  <si>
    <t>安東　弘貴</t>
  </si>
  <si>
    <t>R010357150</t>
  </si>
  <si>
    <t>安藤　幸志郎</t>
  </si>
  <si>
    <t>R010047303</t>
  </si>
  <si>
    <t>安東　湖楠</t>
  </si>
  <si>
    <t>R010376281</t>
  </si>
  <si>
    <t>安藤　繁</t>
  </si>
  <si>
    <t>R010728170</t>
  </si>
  <si>
    <t>安藤　聡史</t>
  </si>
  <si>
    <t>R010538292</t>
  </si>
  <si>
    <t>安藤　卓也</t>
  </si>
  <si>
    <t>R010539276</t>
  </si>
  <si>
    <t>安東　龍秀</t>
  </si>
  <si>
    <t>R010661141</t>
  </si>
  <si>
    <t>安藤　恭徳</t>
  </si>
  <si>
    <t>R010642049</t>
  </si>
  <si>
    <t>安東　佑剛</t>
  </si>
  <si>
    <t>R010161902</t>
  </si>
  <si>
    <t>安藤　幸歩</t>
  </si>
  <si>
    <t>R010416216</t>
  </si>
  <si>
    <t>安藤　梨愛</t>
  </si>
  <si>
    <t>R010601886</t>
  </si>
  <si>
    <t>安藤　律來</t>
  </si>
  <si>
    <t>R010538315</t>
  </si>
  <si>
    <t>安藤　綾太</t>
  </si>
  <si>
    <t>R002530383</t>
  </si>
  <si>
    <t>阿武　志郎</t>
  </si>
  <si>
    <t>R010586301</t>
  </si>
  <si>
    <t>安部　颯</t>
  </si>
  <si>
    <t>R010540070</t>
  </si>
  <si>
    <t>安養寺　伸也</t>
  </si>
  <si>
    <t>R010604773</t>
  </si>
  <si>
    <t>井伊　利大</t>
  </si>
  <si>
    <t>R001253584</t>
  </si>
  <si>
    <t>飯倉　洋介</t>
  </si>
  <si>
    <t>R010728099</t>
  </si>
  <si>
    <t>飯干　遼飛</t>
  </si>
  <si>
    <t>R010728154</t>
  </si>
  <si>
    <t>伊賀　旺甫</t>
  </si>
  <si>
    <t>R010189286</t>
  </si>
  <si>
    <t>伊賀　隆博</t>
  </si>
  <si>
    <t>R010766128</t>
  </si>
  <si>
    <t>生口　彩人</t>
  </si>
  <si>
    <t>R010698167</t>
  </si>
  <si>
    <t>池田　京司</t>
  </si>
  <si>
    <t>R005603662</t>
  </si>
  <si>
    <t>池田　雅俊</t>
  </si>
  <si>
    <t>R010642067</t>
  </si>
  <si>
    <t>池田　優斗</t>
  </si>
  <si>
    <t>R010684103</t>
  </si>
  <si>
    <t>池田　悠人</t>
  </si>
  <si>
    <t>R010586288</t>
  </si>
  <si>
    <t>池田　来輝</t>
  </si>
  <si>
    <t>R006937229</t>
  </si>
  <si>
    <t>池田　航</t>
  </si>
  <si>
    <t>R010638094</t>
  </si>
  <si>
    <t>池永　蒼生</t>
  </si>
  <si>
    <t>R010688486</t>
  </si>
  <si>
    <t>池永　陽琥</t>
  </si>
  <si>
    <t>R010698162</t>
  </si>
  <si>
    <t>池永　葎</t>
  </si>
  <si>
    <t>R010390444</t>
  </si>
  <si>
    <t>池邉　楓</t>
  </si>
  <si>
    <t>R010691471</t>
  </si>
  <si>
    <t>池部　絆心</t>
  </si>
  <si>
    <t>R010189318</t>
  </si>
  <si>
    <t>池邉　晋</t>
  </si>
  <si>
    <t>R010281879</t>
  </si>
  <si>
    <t>池辺　雅也</t>
  </si>
  <si>
    <t>R010653566</t>
  </si>
  <si>
    <t>池邉　結斗</t>
  </si>
  <si>
    <t>R010347367</t>
  </si>
  <si>
    <t>諫山　鮎斗</t>
  </si>
  <si>
    <t>R010684130</t>
  </si>
  <si>
    <t>諌山　星那</t>
  </si>
  <si>
    <t>R010653565</t>
  </si>
  <si>
    <t>諌山　蒼空</t>
  </si>
  <si>
    <t>R010776351</t>
  </si>
  <si>
    <t>諌山　永遠</t>
  </si>
  <si>
    <t>R010579087</t>
  </si>
  <si>
    <t>諌山　琉生</t>
  </si>
  <si>
    <t>R010775762</t>
  </si>
  <si>
    <t>石井　信治朗</t>
  </si>
  <si>
    <t>R010687775</t>
  </si>
  <si>
    <t>石井　湊人</t>
  </si>
  <si>
    <t>R010467695</t>
  </si>
  <si>
    <t>石井　綾汰</t>
  </si>
  <si>
    <t>R010776389</t>
  </si>
  <si>
    <t>石掛　徹</t>
  </si>
  <si>
    <t>R009198399</t>
  </si>
  <si>
    <t>石川　誠司</t>
  </si>
  <si>
    <t>R010352993</t>
  </si>
  <si>
    <t>石川　高光</t>
  </si>
  <si>
    <t>R010248588</t>
  </si>
  <si>
    <t>石川　嶺瑠</t>
  </si>
  <si>
    <t>R010737004</t>
  </si>
  <si>
    <t>石上　博也</t>
  </si>
  <si>
    <t>R010775770</t>
  </si>
  <si>
    <t>石倉　結仁</t>
  </si>
  <si>
    <t>R010719629</t>
  </si>
  <si>
    <t>石﨑　愛音</t>
  </si>
  <si>
    <t>R010538393</t>
  </si>
  <si>
    <t>石﨑　蒼大</t>
  </si>
  <si>
    <t>R010719628</t>
  </si>
  <si>
    <t>石﨑　美羽</t>
  </si>
  <si>
    <t>R010684105</t>
  </si>
  <si>
    <t>石崎　裕真</t>
  </si>
  <si>
    <t>R010767678</t>
  </si>
  <si>
    <t>石田　大和</t>
  </si>
  <si>
    <t>R010539281</t>
  </si>
  <si>
    <t>石田　亮太</t>
  </si>
  <si>
    <t>R010698170</t>
  </si>
  <si>
    <t>石塚　頌</t>
  </si>
  <si>
    <t>R010757871</t>
  </si>
  <si>
    <t>石橋　千尋</t>
  </si>
  <si>
    <t>R010676597</t>
  </si>
  <si>
    <t>石橋　将</t>
  </si>
  <si>
    <t>R010576564</t>
  </si>
  <si>
    <t>石橋　弓斗</t>
  </si>
  <si>
    <t>R001253751</t>
  </si>
  <si>
    <t>石松　大輔</t>
  </si>
  <si>
    <t>R010700318</t>
  </si>
  <si>
    <t>石丸　大喜</t>
  </si>
  <si>
    <t>R010088723</t>
  </si>
  <si>
    <t>和泉　拓夫</t>
  </si>
  <si>
    <t>R004714712</t>
  </si>
  <si>
    <t>和泉　宜幸</t>
  </si>
  <si>
    <t>R010552538</t>
  </si>
  <si>
    <t>和泉　宏幸</t>
  </si>
  <si>
    <t>R010728167</t>
  </si>
  <si>
    <t>伊勢　虎斗</t>
  </si>
  <si>
    <t>R010714979</t>
  </si>
  <si>
    <t>礒崎　丈瑠</t>
  </si>
  <si>
    <t>R010775768</t>
  </si>
  <si>
    <t>礒田　葵</t>
  </si>
  <si>
    <t>R010757869</t>
  </si>
  <si>
    <t>磯田　匡</t>
  </si>
  <si>
    <t>R010728137</t>
  </si>
  <si>
    <t>磯部　輝</t>
  </si>
  <si>
    <t>R010540697</t>
  </si>
  <si>
    <t>板井　愛之助</t>
  </si>
  <si>
    <t>R010746634</t>
  </si>
  <si>
    <t>板井　建親</t>
  </si>
  <si>
    <t>R010576362</t>
  </si>
  <si>
    <t>板井　航一</t>
  </si>
  <si>
    <t>R010776338</t>
  </si>
  <si>
    <t>板井　高志</t>
  </si>
  <si>
    <t>R010007837</t>
  </si>
  <si>
    <t>板井　裕樹</t>
  </si>
  <si>
    <t>R010583775</t>
  </si>
  <si>
    <t>市川　友翔</t>
  </si>
  <si>
    <t>R010552568</t>
  </si>
  <si>
    <t>市川　嘉樹</t>
  </si>
  <si>
    <t>R010767682</t>
  </si>
  <si>
    <t>市野　琉太</t>
  </si>
  <si>
    <t>R010746617</t>
  </si>
  <si>
    <t>市原　健之郎</t>
  </si>
  <si>
    <t>R010656692</t>
  </si>
  <si>
    <t>一原　幸来</t>
  </si>
  <si>
    <t>R010546269</t>
  </si>
  <si>
    <t>市原　龍生</t>
  </si>
  <si>
    <t>R010189278</t>
  </si>
  <si>
    <t>一丸　顕範</t>
  </si>
  <si>
    <t>R010776346</t>
  </si>
  <si>
    <t>一万田　剛志</t>
  </si>
  <si>
    <t>R010638051</t>
  </si>
  <si>
    <t>一色　隆紀</t>
  </si>
  <si>
    <t>R007090808</t>
  </si>
  <si>
    <t>一法師　直喜</t>
  </si>
  <si>
    <t>R010685163</t>
  </si>
  <si>
    <t>伊妻　寿昭</t>
  </si>
  <si>
    <t>R010775773</t>
  </si>
  <si>
    <t>井手　湊太</t>
  </si>
  <si>
    <t>R010689524</t>
  </si>
  <si>
    <t>井手　陽太</t>
  </si>
  <si>
    <t>R010660811</t>
  </si>
  <si>
    <t>井手　温稀</t>
  </si>
  <si>
    <t>R010768419</t>
  </si>
  <si>
    <t>井手　悠稀</t>
  </si>
  <si>
    <t>R010453585</t>
  </si>
  <si>
    <t>出田　竣</t>
  </si>
  <si>
    <t>R008797926</t>
  </si>
  <si>
    <t>出田　武</t>
  </si>
  <si>
    <t>R010691468</t>
  </si>
  <si>
    <t>出利葉　瑛太</t>
  </si>
  <si>
    <t>R010604082</t>
  </si>
  <si>
    <t>出利葉　俊太朗</t>
  </si>
  <si>
    <t>R010588856</t>
  </si>
  <si>
    <t>伊東　海星</t>
  </si>
  <si>
    <t>R010642047</t>
  </si>
  <si>
    <t>伊東　海斗</t>
  </si>
  <si>
    <t>R010259419</t>
  </si>
  <si>
    <t>伊東　健一</t>
  </si>
  <si>
    <t>R010376272</t>
  </si>
  <si>
    <t>伊藤　賢治</t>
  </si>
  <si>
    <t>R010214557</t>
  </si>
  <si>
    <t>伊東　健太郎</t>
  </si>
  <si>
    <t>R010656683</t>
  </si>
  <si>
    <t>伊藤　虹輝</t>
  </si>
  <si>
    <t>R010281832</t>
  </si>
  <si>
    <t>伊藤　浩介</t>
  </si>
  <si>
    <t>R010546276</t>
  </si>
  <si>
    <t>伊東　将星</t>
  </si>
  <si>
    <t>R010660802</t>
  </si>
  <si>
    <t>伊藤　翔大</t>
  </si>
  <si>
    <t>R007959699</t>
  </si>
  <si>
    <t>伊東　昇太郎</t>
  </si>
  <si>
    <t>R010386818</t>
  </si>
  <si>
    <t>伊藤　聖菜</t>
  </si>
  <si>
    <t>R010728138</t>
  </si>
  <si>
    <t>伊藤　太我</t>
  </si>
  <si>
    <t>R010600675</t>
  </si>
  <si>
    <t>伊東　直人</t>
  </si>
  <si>
    <t>R010656672</t>
  </si>
  <si>
    <t>伊藤　勇人</t>
  </si>
  <si>
    <t>R010642062</t>
  </si>
  <si>
    <t>伊東　湊</t>
  </si>
  <si>
    <t>R010767661</t>
  </si>
  <si>
    <t>伊東　凌</t>
  </si>
  <si>
    <t>R010579081</t>
  </si>
  <si>
    <t>伊藤　瑠</t>
  </si>
  <si>
    <t>R010698130</t>
  </si>
  <si>
    <t>糸永　敬</t>
  </si>
  <si>
    <t>R010281816</t>
  </si>
  <si>
    <t>糸永　泰樹</t>
  </si>
  <si>
    <t>R010757879</t>
  </si>
  <si>
    <t>糸長　比呂志</t>
  </si>
  <si>
    <t>R010767687</t>
  </si>
  <si>
    <t>糸永　良久</t>
  </si>
  <si>
    <t>R010684093</t>
  </si>
  <si>
    <t>R010768414</t>
  </si>
  <si>
    <t>井上　碧琉</t>
  </si>
  <si>
    <t>R008523312</t>
  </si>
  <si>
    <t>井上　海</t>
  </si>
  <si>
    <t>R010067951</t>
  </si>
  <si>
    <t>井上　彩</t>
  </si>
  <si>
    <t>R010586717</t>
  </si>
  <si>
    <t>井上　陽翔</t>
  </si>
  <si>
    <t>R010243651</t>
  </si>
  <si>
    <t>井上　拓哉</t>
  </si>
  <si>
    <t>R010728166</t>
  </si>
  <si>
    <t>井上　陽太</t>
  </si>
  <si>
    <t>R010719618</t>
  </si>
  <si>
    <t>井上　陽斗</t>
  </si>
  <si>
    <t>R010376263</t>
  </si>
  <si>
    <t>井上　航</t>
  </si>
  <si>
    <t>R010396526</t>
  </si>
  <si>
    <t>猪原　虹輝</t>
  </si>
  <si>
    <t>R010604766</t>
  </si>
  <si>
    <t>猪原　蒼空</t>
  </si>
  <si>
    <t>R010581163</t>
  </si>
  <si>
    <t>猪原　康弘</t>
  </si>
  <si>
    <t>R010538348</t>
  </si>
  <si>
    <t>今田　優太</t>
  </si>
  <si>
    <t>R010698148</t>
  </si>
  <si>
    <t>今津　久満</t>
  </si>
  <si>
    <t>R010660799</t>
  </si>
  <si>
    <t>今西　竜之介</t>
  </si>
  <si>
    <t>R010689061</t>
  </si>
  <si>
    <t>今畠　かえで</t>
  </si>
  <si>
    <t>R010774520</t>
  </si>
  <si>
    <t>今村　瑛太</t>
  </si>
  <si>
    <t>R010141834</t>
  </si>
  <si>
    <t>今村　蓮</t>
  </si>
  <si>
    <t>R010444518</t>
  </si>
  <si>
    <t>今山　碧雪</t>
  </si>
  <si>
    <t>R010579070</t>
  </si>
  <si>
    <t>芋岡　翼</t>
  </si>
  <si>
    <t>R010776395</t>
  </si>
  <si>
    <t>岩尾　康佑</t>
  </si>
  <si>
    <t>R010448932</t>
  </si>
  <si>
    <t>岩男　柊人</t>
  </si>
  <si>
    <t>R010445832</t>
  </si>
  <si>
    <t>岩尾　槙之助</t>
  </si>
  <si>
    <t>R010689077</t>
  </si>
  <si>
    <t>岩男　樹希也</t>
  </si>
  <si>
    <t>R010638063</t>
  </si>
  <si>
    <t>岩尾　侑之助</t>
  </si>
  <si>
    <t>R010638066</t>
  </si>
  <si>
    <t>岩城　圭悟</t>
  </si>
  <si>
    <t>R010538374</t>
  </si>
  <si>
    <t>岩坂　遥斗</t>
  </si>
  <si>
    <t>R010465578</t>
  </si>
  <si>
    <t>岩坂　浩行</t>
  </si>
  <si>
    <t>R010604080</t>
  </si>
  <si>
    <t>岩崎　煌弥</t>
  </si>
  <si>
    <t>R010100663</t>
  </si>
  <si>
    <t>岩崎　晋也</t>
  </si>
  <si>
    <t>R001254185</t>
  </si>
  <si>
    <t>岩崎　利勝</t>
  </si>
  <si>
    <t>R010714983</t>
  </si>
  <si>
    <t>岩﨑　尚叶</t>
  </si>
  <si>
    <t>R010714971</t>
  </si>
  <si>
    <t>岩﨑　正進</t>
  </si>
  <si>
    <t>R010599609</t>
  </si>
  <si>
    <t>岩﨑　嘉人</t>
  </si>
  <si>
    <t>R010586310</t>
  </si>
  <si>
    <t>岩﨑　蓮武</t>
  </si>
  <si>
    <t>R010687776</t>
  </si>
  <si>
    <t>岩﨑　蓮</t>
  </si>
  <si>
    <t>R010601889</t>
  </si>
  <si>
    <t>岩下　琉希</t>
  </si>
  <si>
    <t>R010776361</t>
  </si>
  <si>
    <t>岩田　和真</t>
  </si>
  <si>
    <t>R007959176</t>
  </si>
  <si>
    <t>岩田　進</t>
  </si>
  <si>
    <t>R010376292</t>
  </si>
  <si>
    <t>岩田　拓也</t>
  </si>
  <si>
    <t>R010728098</t>
  </si>
  <si>
    <t>岩田　優佑</t>
  </si>
  <si>
    <t>R010689533</t>
  </si>
  <si>
    <t>岩田　璃空</t>
  </si>
  <si>
    <t>R010684114</t>
  </si>
  <si>
    <t>岩田　琉生</t>
  </si>
  <si>
    <t>R010642050</t>
  </si>
  <si>
    <t>岩中　海璃</t>
  </si>
  <si>
    <t>R010189261</t>
  </si>
  <si>
    <t>岩永　和馬</t>
  </si>
  <si>
    <t>R010776370</t>
  </si>
  <si>
    <t>岩永　琥太郎</t>
  </si>
  <si>
    <t>R010768413</t>
  </si>
  <si>
    <t>岩渕　大洋</t>
  </si>
  <si>
    <t>R010546284</t>
  </si>
  <si>
    <t>岩丸　陽斗</t>
  </si>
  <si>
    <t>R006314464</t>
  </si>
  <si>
    <t>岩丸　博季</t>
  </si>
  <si>
    <t>R010728142</t>
  </si>
  <si>
    <t>石見　悟</t>
  </si>
  <si>
    <t>R010746642</t>
  </si>
  <si>
    <t>岩村　貫吾</t>
  </si>
  <si>
    <t>R010576577</t>
  </si>
  <si>
    <t>岩村　昂政</t>
  </si>
  <si>
    <t>R010746615</t>
  </si>
  <si>
    <t>岩村　仁徳</t>
  </si>
  <si>
    <t>R010757865</t>
  </si>
  <si>
    <t>岩本　昭仁</t>
  </si>
  <si>
    <t>R010684131</t>
  </si>
  <si>
    <t>岩本　健聖</t>
  </si>
  <si>
    <t>R010653568</t>
  </si>
  <si>
    <t>岩本　大空</t>
  </si>
  <si>
    <t>R010583770</t>
  </si>
  <si>
    <t>岩本　凌真</t>
  </si>
  <si>
    <t>R008480956</t>
  </si>
  <si>
    <t>植垣　秀人</t>
  </si>
  <si>
    <t>R010391923</t>
  </si>
  <si>
    <t>上栗　一将</t>
  </si>
  <si>
    <t>R008797944</t>
  </si>
  <si>
    <t>上田　晃</t>
  </si>
  <si>
    <t>R010728104</t>
  </si>
  <si>
    <t>R010638084</t>
  </si>
  <si>
    <t>上田　佳汰</t>
  </si>
  <si>
    <t>R010766121</t>
  </si>
  <si>
    <t>上田　孝騎</t>
  </si>
  <si>
    <t>R010757885</t>
  </si>
  <si>
    <t>上田　蒼真</t>
  </si>
  <si>
    <t>R010552531</t>
  </si>
  <si>
    <t>上田　龍汰</t>
  </si>
  <si>
    <t>R010762836</t>
  </si>
  <si>
    <t>上地　亜利佐</t>
  </si>
  <si>
    <t>R010601890</t>
  </si>
  <si>
    <t>上野　暉仁</t>
  </si>
  <si>
    <t>R010746620</t>
  </si>
  <si>
    <t>上野　亜楽</t>
  </si>
  <si>
    <t>R010767670</t>
  </si>
  <si>
    <t>上野　煌太</t>
  </si>
  <si>
    <t>R010552551</t>
  </si>
  <si>
    <t>上野　海翔</t>
  </si>
  <si>
    <t>R010576555</t>
  </si>
  <si>
    <t>上野　玄貴</t>
  </si>
  <si>
    <t>R010700308</t>
  </si>
  <si>
    <t>上野　紗奈</t>
  </si>
  <si>
    <t>R001251133</t>
  </si>
  <si>
    <t>上野　貴士</t>
  </si>
  <si>
    <t>R010774540</t>
  </si>
  <si>
    <t>上野　壮琉</t>
  </si>
  <si>
    <t>R010776349</t>
  </si>
  <si>
    <t>上野　哲典</t>
  </si>
  <si>
    <t>R010313761</t>
  </si>
  <si>
    <t>上野　亮司</t>
  </si>
  <si>
    <t>R010715020</t>
  </si>
  <si>
    <t>上原　和也</t>
  </si>
  <si>
    <t>R010684102</t>
  </si>
  <si>
    <t>R010676619</t>
  </si>
  <si>
    <t>上村　歩生</t>
  </si>
  <si>
    <t>R010776356</t>
  </si>
  <si>
    <t>上村　真弘</t>
  </si>
  <si>
    <t>R010613644</t>
  </si>
  <si>
    <t>上森　海司</t>
  </si>
  <si>
    <t>R007959617</t>
  </si>
  <si>
    <t>上屋　守</t>
  </si>
  <si>
    <t>R010684132</t>
  </si>
  <si>
    <t>右近　陽翔</t>
  </si>
  <si>
    <t>R010432630</t>
  </si>
  <si>
    <t>臼井　宏亮</t>
  </si>
  <si>
    <t>R010775188</t>
  </si>
  <si>
    <t>臼杵　奏珀</t>
  </si>
  <si>
    <t>R010448923</t>
  </si>
  <si>
    <t>歌　好陸</t>
  </si>
  <si>
    <t>R010698153</t>
  </si>
  <si>
    <t>宇田　悠也</t>
  </si>
  <si>
    <t>R010599587</t>
  </si>
  <si>
    <t>内田　聖人</t>
  </si>
  <si>
    <t>R010599189</t>
  </si>
  <si>
    <t>内田　孝介</t>
  </si>
  <si>
    <t>R010757883</t>
  </si>
  <si>
    <t>内田　翔貴</t>
  </si>
  <si>
    <t>R010542199</t>
  </si>
  <si>
    <t>内田　真悟</t>
  </si>
  <si>
    <t>R010719609</t>
  </si>
  <si>
    <t>内之浦　崇太</t>
  </si>
  <si>
    <t>R010656693</t>
  </si>
  <si>
    <t>宇都宮　稟平</t>
  </si>
  <si>
    <t>R010685268</t>
  </si>
  <si>
    <t>宇野　一星</t>
  </si>
  <si>
    <t>R010542180</t>
  </si>
  <si>
    <t>宇野　駿佑</t>
  </si>
  <si>
    <t>R010768400</t>
  </si>
  <si>
    <t>卯花　孔二</t>
  </si>
  <si>
    <t>R010776394</t>
  </si>
  <si>
    <t>馬野　俊明</t>
  </si>
  <si>
    <t>R010214530</t>
  </si>
  <si>
    <t>梅木　悠也</t>
  </si>
  <si>
    <t>R010586729</t>
  </si>
  <si>
    <t>梅田　尚弥</t>
  </si>
  <si>
    <t>R010586726</t>
  </si>
  <si>
    <t>梅田　侑虎</t>
  </si>
  <si>
    <t>R010728168</t>
  </si>
  <si>
    <t>梅田　陽</t>
  </si>
  <si>
    <t>R010357998</t>
  </si>
  <si>
    <t>浦邊　剛史</t>
  </si>
  <si>
    <t>R010698158</t>
  </si>
  <si>
    <t>浦脇　圭司</t>
  </si>
  <si>
    <t>R010600681</t>
  </si>
  <si>
    <t>漆間　泰我</t>
  </si>
  <si>
    <t>R001254431</t>
  </si>
  <si>
    <t>漆間　大士</t>
  </si>
  <si>
    <t>R010689066</t>
  </si>
  <si>
    <t>榮森　結菜</t>
  </si>
  <si>
    <t>R010542179</t>
  </si>
  <si>
    <t>永路　拓実</t>
  </si>
  <si>
    <t>R010120137</t>
  </si>
  <si>
    <t>江上　智啓</t>
  </si>
  <si>
    <t>R010766010</t>
  </si>
  <si>
    <t>江上　結奈</t>
  </si>
  <si>
    <t>R010576560</t>
  </si>
  <si>
    <t>江川　脩斗</t>
  </si>
  <si>
    <t>R010538296</t>
  </si>
  <si>
    <t>江川　題磯</t>
  </si>
  <si>
    <t>R010468356</t>
  </si>
  <si>
    <t>江口　烈史</t>
  </si>
  <si>
    <t>R010002119</t>
  </si>
  <si>
    <t>江隈　健斗</t>
  </si>
  <si>
    <t>R010685253</t>
  </si>
  <si>
    <t>R010751188</t>
  </si>
  <si>
    <t>江﨑　陽子</t>
  </si>
  <si>
    <t>R010774551</t>
  </si>
  <si>
    <t>江島　優斗</t>
  </si>
  <si>
    <t>R010714975</t>
  </si>
  <si>
    <t>衛藤　蒼依</t>
  </si>
  <si>
    <t>R010552544</t>
  </si>
  <si>
    <t>衛藤　庵</t>
  </si>
  <si>
    <t>R004653305</t>
  </si>
  <si>
    <t>衛藤　和憲</t>
  </si>
  <si>
    <t>R010714985</t>
  </si>
  <si>
    <t>恵藤　和海</t>
  </si>
  <si>
    <t>R008634274</t>
  </si>
  <si>
    <t>江藤　恭平</t>
  </si>
  <si>
    <t>R010638048</t>
  </si>
  <si>
    <t>衛藤　さすけ</t>
  </si>
  <si>
    <t>R010396518</t>
  </si>
  <si>
    <t>江藤　真一</t>
  </si>
  <si>
    <t>R010668410</t>
  </si>
  <si>
    <t>江藤　然生</t>
  </si>
  <si>
    <t>R010714970</t>
  </si>
  <si>
    <t>恵藤　蒼太</t>
  </si>
  <si>
    <t>R010687456</t>
  </si>
  <si>
    <t>衛藤　蒼羽</t>
  </si>
  <si>
    <t>R010465589</t>
  </si>
  <si>
    <t>江藤　貴司</t>
  </si>
  <si>
    <t>R010613634</t>
  </si>
  <si>
    <t>衞藤　勇</t>
  </si>
  <si>
    <t>R010688474</t>
  </si>
  <si>
    <t>江藤　大智</t>
  </si>
  <si>
    <t>R010588854</t>
  </si>
  <si>
    <t>江藤　司</t>
  </si>
  <si>
    <t>R007959796</t>
  </si>
  <si>
    <t>衛藤　智成</t>
  </si>
  <si>
    <t>R010757892</t>
  </si>
  <si>
    <t>衛藤　颯</t>
  </si>
  <si>
    <t>R010601873</t>
  </si>
  <si>
    <t>衞藤　遥也</t>
  </si>
  <si>
    <t>R007728983</t>
  </si>
  <si>
    <t>衛藤　秀高</t>
  </si>
  <si>
    <t>R010689079</t>
  </si>
  <si>
    <t>衛藤　比路人</t>
  </si>
  <si>
    <t>R010687774</t>
  </si>
  <si>
    <t>衛藤　瑞輝</t>
  </si>
  <si>
    <t>R010685270</t>
  </si>
  <si>
    <t>江藤　康博</t>
  </si>
  <si>
    <t>R010600680</t>
  </si>
  <si>
    <t>江藤　優希</t>
  </si>
  <si>
    <t>R010676605</t>
  </si>
  <si>
    <t>江藤　悠斗</t>
  </si>
  <si>
    <t>R010444516</t>
  </si>
  <si>
    <t>江藤　璃大</t>
  </si>
  <si>
    <t>R010538319</t>
  </si>
  <si>
    <t>江戸　利樹</t>
  </si>
  <si>
    <t>R010676612</t>
  </si>
  <si>
    <t>榎田　航大</t>
  </si>
  <si>
    <t>R010762834</t>
  </si>
  <si>
    <t>榎本　美海</t>
  </si>
  <si>
    <t>R010766116</t>
  </si>
  <si>
    <t>戎野　堆牙</t>
  </si>
  <si>
    <t>R010660795</t>
  </si>
  <si>
    <t>遠藤　虹輝</t>
  </si>
  <si>
    <t>R003350881</t>
  </si>
  <si>
    <t>遠藤　朝春</t>
  </si>
  <si>
    <t>R010352962</t>
  </si>
  <si>
    <t>遠藤　優翔</t>
  </si>
  <si>
    <t>R010432619</t>
  </si>
  <si>
    <t>遠藤　之仁</t>
  </si>
  <si>
    <t>R010599591</t>
  </si>
  <si>
    <t>遠藤　了彩</t>
  </si>
  <si>
    <t>R001254583</t>
  </si>
  <si>
    <t>大芦　佳宏</t>
  </si>
  <si>
    <t>R010189313</t>
  </si>
  <si>
    <t>大石　周弥</t>
  </si>
  <si>
    <t>R010313760</t>
  </si>
  <si>
    <t>大石　琢斗</t>
  </si>
  <si>
    <t>R010027883</t>
  </si>
  <si>
    <t>大石　拓也</t>
  </si>
  <si>
    <t>R010766119</t>
  </si>
  <si>
    <t>大石　楓太</t>
  </si>
  <si>
    <t>R010027821</t>
  </si>
  <si>
    <t>大石　正雄</t>
  </si>
  <si>
    <t>R010586290</t>
  </si>
  <si>
    <t>大内　隆之介</t>
  </si>
  <si>
    <t>R010604761</t>
  </si>
  <si>
    <t>大河　聡</t>
  </si>
  <si>
    <t>R010653563</t>
  </si>
  <si>
    <t>大城　悠史</t>
  </si>
  <si>
    <t>R010728163</t>
  </si>
  <si>
    <t>大城　寛幸</t>
  </si>
  <si>
    <t>R010576570</t>
  </si>
  <si>
    <t>大久保　彩斗</t>
  </si>
  <si>
    <t>R010757887</t>
  </si>
  <si>
    <t>大久保　賢吾</t>
  </si>
  <si>
    <t>R010700301</t>
  </si>
  <si>
    <t>大久保　孝太</t>
  </si>
  <si>
    <t>R010766127</t>
  </si>
  <si>
    <t>大久保　翔太朗</t>
  </si>
  <si>
    <t>R010698129</t>
  </si>
  <si>
    <t>大久保　翔平</t>
  </si>
  <si>
    <t>R010576382</t>
  </si>
  <si>
    <t>大久保　宙</t>
  </si>
  <si>
    <t>R010678831</t>
  </si>
  <si>
    <t>大久保　桧埜</t>
  </si>
  <si>
    <t>R005430163</t>
  </si>
  <si>
    <t>大久保　広紀</t>
  </si>
  <si>
    <t>R010351382</t>
  </si>
  <si>
    <t>大久保　優心</t>
  </si>
  <si>
    <t>R010546336</t>
  </si>
  <si>
    <t>大久保　律輝</t>
  </si>
  <si>
    <t>R010746612</t>
  </si>
  <si>
    <t>大倉　逸聖</t>
  </si>
  <si>
    <t>R010538299</t>
  </si>
  <si>
    <t>大倉　舜佑</t>
  </si>
  <si>
    <t>R010719632</t>
  </si>
  <si>
    <t>大倉　宝子</t>
  </si>
  <si>
    <t>R010776386</t>
  </si>
  <si>
    <t>R010689062</t>
  </si>
  <si>
    <t>大下　紗也奈</t>
  </si>
  <si>
    <t>R010715002</t>
  </si>
  <si>
    <t>大嶋　蒼介</t>
  </si>
  <si>
    <t>R010746661</t>
  </si>
  <si>
    <t>太田　圭祐</t>
  </si>
  <si>
    <t>R010746637</t>
  </si>
  <si>
    <t>太田　康哉</t>
  </si>
  <si>
    <t>R010540701</t>
  </si>
  <si>
    <t>太田　陽己</t>
  </si>
  <si>
    <t>R010159132</t>
  </si>
  <si>
    <t>大谷　幸希</t>
  </si>
  <si>
    <t>R010583773</t>
  </si>
  <si>
    <t>大谷　悟史</t>
  </si>
  <si>
    <t>R010746606</t>
  </si>
  <si>
    <t>大谷　貴晴</t>
  </si>
  <si>
    <t>R010465580</t>
  </si>
  <si>
    <t>大津　俊一</t>
  </si>
  <si>
    <t>R010376317</t>
  </si>
  <si>
    <t>大津　匠司</t>
  </si>
  <si>
    <t>R010776371</t>
  </si>
  <si>
    <t>大津　瑞斗</t>
  </si>
  <si>
    <t>R010728162</t>
  </si>
  <si>
    <t>大塚　蒼生</t>
  </si>
  <si>
    <t>R010689461</t>
  </si>
  <si>
    <t>大塚　瑛斗</t>
  </si>
  <si>
    <t>R010396538</t>
  </si>
  <si>
    <t>大塚　紀彰</t>
  </si>
  <si>
    <t>R010714980</t>
  </si>
  <si>
    <t>大塚　憧希</t>
  </si>
  <si>
    <t>R010167737</t>
  </si>
  <si>
    <t>大塚　誠也</t>
  </si>
  <si>
    <t>R005528130</t>
  </si>
  <si>
    <t>大塚　丈司</t>
  </si>
  <si>
    <t>R010281805</t>
  </si>
  <si>
    <t>大塚　雅基</t>
  </si>
  <si>
    <t>R010415890</t>
  </si>
  <si>
    <t>大塚　涼平</t>
  </si>
  <si>
    <t>R010546288</t>
  </si>
  <si>
    <t>大戸　朝陽</t>
  </si>
  <si>
    <t>R010390431</t>
  </si>
  <si>
    <t>大友　響姫</t>
  </si>
  <si>
    <t>R010684123</t>
  </si>
  <si>
    <t>大野　碧斗</t>
  </si>
  <si>
    <t>R010774531</t>
  </si>
  <si>
    <t>大野　仁</t>
  </si>
  <si>
    <t>R010604090</t>
  </si>
  <si>
    <t>大野　弥生</t>
  </si>
  <si>
    <t>R010767683</t>
  </si>
  <si>
    <t>大橋　薫</t>
  </si>
  <si>
    <t>R010586295</t>
  </si>
  <si>
    <t>大橋　凪</t>
  </si>
  <si>
    <t>R010583799</t>
  </si>
  <si>
    <t>大橋　颯</t>
  </si>
  <si>
    <t>R010765294</t>
  </si>
  <si>
    <t>大原　悠貴</t>
  </si>
  <si>
    <t>R010586303</t>
  </si>
  <si>
    <t>大平　瑛翔</t>
  </si>
  <si>
    <t>R010776348</t>
  </si>
  <si>
    <t>大峯　翼</t>
  </si>
  <si>
    <t>R010689080</t>
  </si>
  <si>
    <t>大峯　陸</t>
  </si>
  <si>
    <t>R010728171</t>
  </si>
  <si>
    <t>大村　直人</t>
  </si>
  <si>
    <t>R010698168</t>
  </si>
  <si>
    <t>大森　健太</t>
  </si>
  <si>
    <t>R010546319</t>
  </si>
  <si>
    <t>大森　宗樹</t>
  </si>
  <si>
    <t>R010214576</t>
  </si>
  <si>
    <t>大屋　楓真</t>
  </si>
  <si>
    <t>R010719616</t>
  </si>
  <si>
    <t>大山　拳史</t>
  </si>
  <si>
    <t>R010762837</t>
  </si>
  <si>
    <t>大吉　優羽</t>
  </si>
  <si>
    <t>R010638067</t>
  </si>
  <si>
    <t>岡　航太郎</t>
  </si>
  <si>
    <t>R010549366</t>
  </si>
  <si>
    <t>岡　誉</t>
  </si>
  <si>
    <t>R010642025</t>
  </si>
  <si>
    <t>岡　正樹</t>
  </si>
  <si>
    <t>R010765302</t>
  </si>
  <si>
    <t>岡上　聖者</t>
  </si>
  <si>
    <t>R010638049</t>
  </si>
  <si>
    <t>岡崎　翔弥</t>
  </si>
  <si>
    <t>R010538342</t>
  </si>
  <si>
    <t>岡崎　広夢</t>
  </si>
  <si>
    <t>R010682455</t>
  </si>
  <si>
    <t>岡田　明</t>
  </si>
  <si>
    <t>R010083849</t>
  </si>
  <si>
    <t>岡田　幸太郎</t>
  </si>
  <si>
    <t>R010737001</t>
  </si>
  <si>
    <t>岡田　虎太朗</t>
  </si>
  <si>
    <t>R010660796</t>
  </si>
  <si>
    <t>岡田　翔馬</t>
  </si>
  <si>
    <t>R005987412</t>
  </si>
  <si>
    <t>岡田　隆行</t>
  </si>
  <si>
    <t>R005603200</t>
  </si>
  <si>
    <t>岡田　涼平</t>
  </si>
  <si>
    <t>R010552577</t>
  </si>
  <si>
    <t>岡野　直人</t>
  </si>
  <si>
    <t>R010642035</t>
  </si>
  <si>
    <t>岡部　正典</t>
  </si>
  <si>
    <t>R010604772</t>
  </si>
  <si>
    <t>岡松　愁人</t>
  </si>
  <si>
    <t>R010513151</t>
  </si>
  <si>
    <t>岡村　勇輝</t>
  </si>
  <si>
    <t>R010538298</t>
  </si>
  <si>
    <t>岡本　和也</t>
  </si>
  <si>
    <t>R010736992</t>
  </si>
  <si>
    <t>岡本　颯真</t>
  </si>
  <si>
    <t>R010376290</t>
  </si>
  <si>
    <t>岡本　英明</t>
  </si>
  <si>
    <t>R010538294</t>
  </si>
  <si>
    <t>岡本　優</t>
  </si>
  <si>
    <t>R010746607</t>
  </si>
  <si>
    <t>小笠原　貴之</t>
  </si>
  <si>
    <t>R010776343</t>
  </si>
  <si>
    <t>緒方　惇人</t>
  </si>
  <si>
    <t>R010776376</t>
  </si>
  <si>
    <t>緒方　亮介</t>
  </si>
  <si>
    <t>R010599580</t>
  </si>
  <si>
    <t>尾形　ルイス</t>
  </si>
  <si>
    <t>R006901570</t>
  </si>
  <si>
    <t>小川　健二</t>
  </si>
  <si>
    <t>R010684113</t>
  </si>
  <si>
    <t>小川　修人</t>
  </si>
  <si>
    <t>R010653607</t>
  </si>
  <si>
    <t>小川　蒼心</t>
  </si>
  <si>
    <t>R010684098</t>
  </si>
  <si>
    <t>小川　竜也</t>
  </si>
  <si>
    <t>R010579067</t>
  </si>
  <si>
    <t>小川　祐二</t>
  </si>
  <si>
    <t>R010653153</t>
  </si>
  <si>
    <t>荻山　明依</t>
  </si>
  <si>
    <t>R010314808</t>
  </si>
  <si>
    <t>於久　流絆晟</t>
  </si>
  <si>
    <t>R010351378</t>
  </si>
  <si>
    <t>奥田　翔太</t>
  </si>
  <si>
    <t>R010546302</t>
  </si>
  <si>
    <t>奥田　哲平</t>
  </si>
  <si>
    <t>R010579126</t>
  </si>
  <si>
    <t>奥田　智己</t>
  </si>
  <si>
    <t>R001254972</t>
  </si>
  <si>
    <t>奥野　真一郎</t>
  </si>
  <si>
    <t>R010746631</t>
  </si>
  <si>
    <t>奥野　達也</t>
  </si>
  <si>
    <t>R010613628</t>
  </si>
  <si>
    <t>小倉　優弥</t>
  </si>
  <si>
    <t>R010189264</t>
  </si>
  <si>
    <t>小栗　貴成</t>
  </si>
  <si>
    <t>R010737003</t>
  </si>
  <si>
    <t>尾﨑　恭</t>
  </si>
  <si>
    <t>R010728172</t>
  </si>
  <si>
    <t>小座本　諒</t>
  </si>
  <si>
    <t>R010676671</t>
  </si>
  <si>
    <t>小澤　颯太</t>
  </si>
  <si>
    <t>R010099447</t>
  </si>
  <si>
    <t>小澤　剛史</t>
  </si>
  <si>
    <t>R010501273</t>
  </si>
  <si>
    <t>押田　卓</t>
  </si>
  <si>
    <t>R010684112</t>
  </si>
  <si>
    <t>小代　朔</t>
  </si>
  <si>
    <t>R010653606</t>
  </si>
  <si>
    <t>尾造　刻土</t>
  </si>
  <si>
    <t>R010757859</t>
  </si>
  <si>
    <t>小田　冠太</t>
  </si>
  <si>
    <t>R009546064</t>
  </si>
  <si>
    <t>小田　邦昭</t>
  </si>
  <si>
    <t>R010757882</t>
  </si>
  <si>
    <t>小田　蒼汰</t>
  </si>
  <si>
    <t>R010653589</t>
  </si>
  <si>
    <t>小田　聖翔</t>
  </si>
  <si>
    <t>R010656677</t>
  </si>
  <si>
    <t>小田巻　獅童</t>
  </si>
  <si>
    <t>R010465611</t>
  </si>
  <si>
    <t>小田巻　裕二</t>
  </si>
  <si>
    <t>R010676604</t>
  </si>
  <si>
    <t>越智　政名</t>
  </si>
  <si>
    <t>R010719620</t>
  </si>
  <si>
    <t>鬼木　翼</t>
  </si>
  <si>
    <t>R010586294</t>
  </si>
  <si>
    <t>小野　陽士</t>
  </si>
  <si>
    <t>R010358202</t>
  </si>
  <si>
    <t>小野　敦司</t>
  </si>
  <si>
    <t>R010546323</t>
  </si>
  <si>
    <t>小野　奏音</t>
  </si>
  <si>
    <t>R010538304</t>
  </si>
  <si>
    <t>小野　柑太</t>
  </si>
  <si>
    <t>R010728116</t>
  </si>
  <si>
    <t>小野　清志郎</t>
  </si>
  <si>
    <t>R004385936</t>
  </si>
  <si>
    <t>小野　耕一</t>
  </si>
  <si>
    <t>R010685259</t>
  </si>
  <si>
    <t>小野　昂輝</t>
  </si>
  <si>
    <t>R010281854</t>
  </si>
  <si>
    <t>小野　翔希</t>
  </si>
  <si>
    <t>R010281828</t>
  </si>
  <si>
    <t>小野　将司</t>
  </si>
  <si>
    <t>R010579120</t>
  </si>
  <si>
    <t>小野　大斗</t>
  </si>
  <si>
    <t>R010700296</t>
  </si>
  <si>
    <t>小野　喬</t>
  </si>
  <si>
    <t>R010757867</t>
  </si>
  <si>
    <t>小野　崇記</t>
  </si>
  <si>
    <t>R010579065</t>
  </si>
  <si>
    <t>小野　拓海</t>
  </si>
  <si>
    <t>R010714995</t>
  </si>
  <si>
    <t>小野　剛瑠</t>
  </si>
  <si>
    <t>R010746660</t>
  </si>
  <si>
    <t>小野　鉄平</t>
  </si>
  <si>
    <t>R010388059</t>
  </si>
  <si>
    <t>小野　翔希斗</t>
  </si>
  <si>
    <t>R010656680</t>
  </si>
  <si>
    <t>小野　渚</t>
  </si>
  <si>
    <t>R010774543</t>
  </si>
  <si>
    <t>小野　颯人</t>
  </si>
  <si>
    <t>R010715012</t>
  </si>
  <si>
    <t>小野　大和</t>
  </si>
  <si>
    <t>R010093504</t>
  </si>
  <si>
    <t>小野　裕希</t>
  </si>
  <si>
    <t>R010685269</t>
  </si>
  <si>
    <t>小野　悠樹</t>
  </si>
  <si>
    <t>R010100673</t>
  </si>
  <si>
    <t>小野　裕司</t>
  </si>
  <si>
    <t>R010656671</t>
  </si>
  <si>
    <t>小野　友真</t>
  </si>
  <si>
    <t>R010376315</t>
  </si>
  <si>
    <t>小野　祥弘</t>
  </si>
  <si>
    <t>R010682440</t>
  </si>
  <si>
    <t>小野　龍之介</t>
  </si>
  <si>
    <t>R010757878</t>
  </si>
  <si>
    <t>小野　了雅</t>
  </si>
  <si>
    <t>R010714984</t>
  </si>
  <si>
    <t>小野　涼成</t>
  </si>
  <si>
    <t>R010765305</t>
  </si>
  <si>
    <t>小野　稜晟</t>
  </si>
  <si>
    <t>R010714988</t>
  </si>
  <si>
    <t>小野　琳太郎</t>
  </si>
  <si>
    <t>R010539275</t>
  </si>
  <si>
    <t>小野　羚稀</t>
  </si>
  <si>
    <t>R010432633</t>
  </si>
  <si>
    <t>小野　蓮央</t>
  </si>
  <si>
    <t>R010642034</t>
  </si>
  <si>
    <t>小原　陸</t>
  </si>
  <si>
    <t>R010660823</t>
  </si>
  <si>
    <t>小幡　愛翔</t>
  </si>
  <si>
    <t>R010586720</t>
  </si>
  <si>
    <t>小畑　歩来</t>
  </si>
  <si>
    <t>R010638044</t>
  </si>
  <si>
    <t>オン　ビョンフン</t>
  </si>
  <si>
    <t>R010698164</t>
  </si>
  <si>
    <t>河合　奏風</t>
  </si>
  <si>
    <t>R010388040</t>
  </si>
  <si>
    <t>甲斐　照</t>
  </si>
  <si>
    <t>R005164446</t>
  </si>
  <si>
    <t>甲斐　一翠</t>
  </si>
  <si>
    <t>R005164613</t>
  </si>
  <si>
    <t>甲斐　英治</t>
  </si>
  <si>
    <t>R010687464</t>
  </si>
  <si>
    <t>甲斐　咲渡</t>
  </si>
  <si>
    <t>R010688477</t>
  </si>
  <si>
    <t>甲斐　純一郎</t>
  </si>
  <si>
    <t>R010600673</t>
  </si>
  <si>
    <t>甲斐　順平</t>
  </si>
  <si>
    <t>R010719604</t>
  </si>
  <si>
    <t>甲斐　鉄士</t>
  </si>
  <si>
    <t>R005987388</t>
  </si>
  <si>
    <t>R010757884</t>
  </si>
  <si>
    <t>甲斐　勇人</t>
  </si>
  <si>
    <t>R010684116</t>
  </si>
  <si>
    <t>甲斐　陽向</t>
  </si>
  <si>
    <t>R010579094</t>
  </si>
  <si>
    <t>甲斐　勇聖</t>
  </si>
  <si>
    <t>R006314455</t>
  </si>
  <si>
    <t>甲斐　竜二</t>
  </si>
  <si>
    <t>R001255281</t>
  </si>
  <si>
    <t>甲斐　亮介</t>
  </si>
  <si>
    <t>R010214529</t>
  </si>
  <si>
    <t>加賀　寿一</t>
  </si>
  <si>
    <t>R010660813</t>
  </si>
  <si>
    <t>加々見　凪</t>
  </si>
  <si>
    <t>R010189343</t>
  </si>
  <si>
    <t>香川　真弓</t>
  </si>
  <si>
    <t>R005987397</t>
  </si>
  <si>
    <t>R010390414</t>
  </si>
  <si>
    <t>垣内　太陽</t>
  </si>
  <si>
    <t>R010762830</t>
  </si>
  <si>
    <t>柿崎　あい</t>
  </si>
  <si>
    <t>R010691458</t>
  </si>
  <si>
    <t>賀来　玲音</t>
  </si>
  <si>
    <t>R010682452</t>
  </si>
  <si>
    <t>角崎　正</t>
  </si>
  <si>
    <t>R010552565</t>
  </si>
  <si>
    <t>加隈　歩夢</t>
  </si>
  <si>
    <t>R010465596</t>
  </si>
  <si>
    <t>角谷　直樹</t>
  </si>
  <si>
    <t>R010642028</t>
  </si>
  <si>
    <t>影山　慎一郎</t>
  </si>
  <si>
    <t>R010719627</t>
  </si>
  <si>
    <t>傘木　太郎</t>
  </si>
  <si>
    <t>R009545913</t>
  </si>
  <si>
    <t>笠村　大</t>
  </si>
  <si>
    <t>R010214467</t>
  </si>
  <si>
    <t>笠村　凜</t>
  </si>
  <si>
    <t>R010682449</t>
  </si>
  <si>
    <t>梶浦　廉人</t>
  </si>
  <si>
    <t>R001255342</t>
  </si>
  <si>
    <t>梶川　正和</t>
  </si>
  <si>
    <t>R010776392</t>
  </si>
  <si>
    <t>梶原　明空</t>
  </si>
  <si>
    <t>R010775765</t>
  </si>
  <si>
    <t>梶原　健</t>
  </si>
  <si>
    <t>R010678824</t>
  </si>
  <si>
    <t>梶原　康太</t>
  </si>
  <si>
    <t>R010728131</t>
  </si>
  <si>
    <t>梶原　清太郎</t>
  </si>
  <si>
    <t>R010120174</t>
  </si>
  <si>
    <t>梶原　規史</t>
  </si>
  <si>
    <t>R010579075</t>
  </si>
  <si>
    <t>梶原　凌</t>
  </si>
  <si>
    <t>R010765307</t>
  </si>
  <si>
    <t>片岡　将弥</t>
  </si>
  <si>
    <t>R010684099</t>
  </si>
  <si>
    <t>片桐　大貴</t>
  </si>
  <si>
    <t>R010313766</t>
  </si>
  <si>
    <t>片山　達郎</t>
  </si>
  <si>
    <t>R008634593</t>
  </si>
  <si>
    <t>片山　雄一</t>
  </si>
  <si>
    <t>R010156504</t>
  </si>
  <si>
    <t>勝木　翔也</t>
  </si>
  <si>
    <t>R010757874</t>
  </si>
  <si>
    <t>葛城　佑真</t>
  </si>
  <si>
    <t>R010653567</t>
  </si>
  <si>
    <t>葛城　蓮</t>
  </si>
  <si>
    <t>R010689456</t>
  </si>
  <si>
    <t>R010691464</t>
  </si>
  <si>
    <t>加藤　槇悟</t>
  </si>
  <si>
    <t>R010766006</t>
  </si>
  <si>
    <t>加藤　樹里愛</t>
  </si>
  <si>
    <t>R010776401</t>
  </si>
  <si>
    <t>加藤　直也</t>
  </si>
  <si>
    <t>R010684016</t>
  </si>
  <si>
    <t>加藤　羽矢斗</t>
  </si>
  <si>
    <t>R010642082</t>
  </si>
  <si>
    <t>加藤　陽翔</t>
  </si>
  <si>
    <t>R010396549</t>
  </si>
  <si>
    <t>加藤　晴久</t>
  </si>
  <si>
    <t>R010599172</t>
  </si>
  <si>
    <t>加藤　正雄</t>
  </si>
  <si>
    <t>R010576363</t>
  </si>
  <si>
    <t>加藤　悠汰</t>
  </si>
  <si>
    <t>R010757862</t>
  </si>
  <si>
    <t>加藤　悠都</t>
  </si>
  <si>
    <t>R010583786</t>
  </si>
  <si>
    <t>加藤　航</t>
  </si>
  <si>
    <t>R010653592</t>
  </si>
  <si>
    <t>門田　楽汰</t>
  </si>
  <si>
    <t>R010757889</t>
  </si>
  <si>
    <t>金崎　瑞樹</t>
  </si>
  <si>
    <t>R010676613</t>
  </si>
  <si>
    <t>金森　海樹</t>
  </si>
  <si>
    <t>R010642057</t>
  </si>
  <si>
    <t>金山　将希</t>
  </si>
  <si>
    <t>R010689529</t>
  </si>
  <si>
    <t>金子　寛太</t>
  </si>
  <si>
    <t>R010546300</t>
  </si>
  <si>
    <t>金子　周太</t>
  </si>
  <si>
    <t>R010715011</t>
  </si>
  <si>
    <t>金嶽　璃空</t>
  </si>
  <si>
    <t>R010775197</t>
  </si>
  <si>
    <t>金田　敦暉</t>
  </si>
  <si>
    <t>R010774550</t>
  </si>
  <si>
    <t>兼田　毅竜</t>
  </si>
  <si>
    <t>R010604782</t>
  </si>
  <si>
    <t>金田　煌矢</t>
  </si>
  <si>
    <t>R010581176</t>
  </si>
  <si>
    <t>兼田　秀虎</t>
  </si>
  <si>
    <t>R010767681</t>
  </si>
  <si>
    <t>金田　風唄</t>
  </si>
  <si>
    <t>R010767691</t>
  </si>
  <si>
    <t>金丸　豊史</t>
  </si>
  <si>
    <t>R010728155</t>
  </si>
  <si>
    <t>鹿野　亜衣莉</t>
  </si>
  <si>
    <t>R010766007</t>
  </si>
  <si>
    <t>蕪木　慶</t>
  </si>
  <si>
    <t>R010653603</t>
  </si>
  <si>
    <t>鎌田　航史郎</t>
  </si>
  <si>
    <t>R010540038</t>
  </si>
  <si>
    <t>上城　司</t>
  </si>
  <si>
    <t>R010027818</t>
  </si>
  <si>
    <t>紙谷　昌弥</t>
  </si>
  <si>
    <t>R010546275</t>
  </si>
  <si>
    <t>上村　叶多</t>
  </si>
  <si>
    <t>R010700292</t>
  </si>
  <si>
    <t>神屋　伸敏</t>
  </si>
  <si>
    <t>R010653159</t>
  </si>
  <si>
    <t>神山　葵</t>
  </si>
  <si>
    <t>R010656684</t>
  </si>
  <si>
    <t>亀井　慶太</t>
  </si>
  <si>
    <t>R010774535</t>
  </si>
  <si>
    <t>亀野　佑輝</t>
  </si>
  <si>
    <t>R010776363</t>
  </si>
  <si>
    <t>亀山　泰雅</t>
  </si>
  <si>
    <t>R005603282</t>
  </si>
  <si>
    <t>亀山　万生</t>
  </si>
  <si>
    <t>R010656688</t>
  </si>
  <si>
    <t>萱島　一平</t>
  </si>
  <si>
    <t>R010728122</t>
  </si>
  <si>
    <t>唐木　耀誠</t>
  </si>
  <si>
    <t>R010660828</t>
  </si>
  <si>
    <t>唐田　悠雅</t>
  </si>
  <si>
    <t>R010682442</t>
  </si>
  <si>
    <t>狩生　倖充</t>
  </si>
  <si>
    <t>R002917476</t>
  </si>
  <si>
    <t>河井　寛次郎</t>
  </si>
  <si>
    <t>R010586298</t>
  </si>
  <si>
    <t>河合　来城</t>
  </si>
  <si>
    <t>R010776400</t>
  </si>
  <si>
    <t>川上　司穏</t>
  </si>
  <si>
    <t>R010678827</t>
  </si>
  <si>
    <t>川上　徐生</t>
  </si>
  <si>
    <t>R010248572</t>
  </si>
  <si>
    <t>川口　航平</t>
  </si>
  <si>
    <t>R010314824</t>
  </si>
  <si>
    <t>川口　俊輔</t>
  </si>
  <si>
    <t>R010638050</t>
  </si>
  <si>
    <t>川越　竜馬</t>
  </si>
  <si>
    <t>R010653569</t>
  </si>
  <si>
    <t>河崎　海斗</t>
  </si>
  <si>
    <t>R010746640</t>
  </si>
  <si>
    <t>川﨑　音生</t>
  </si>
  <si>
    <t>R010604071</t>
  </si>
  <si>
    <t>川﨑　璃央</t>
  </si>
  <si>
    <t>R010682461</t>
  </si>
  <si>
    <t>川﨑　亮駕</t>
  </si>
  <si>
    <t>R010583785</t>
  </si>
  <si>
    <t>川嶋　映多</t>
  </si>
  <si>
    <t>R010676592</t>
  </si>
  <si>
    <t>川島　愛翔</t>
  </si>
  <si>
    <t>R010448924</t>
  </si>
  <si>
    <t>川尻　暁斗</t>
  </si>
  <si>
    <t>R010684137</t>
  </si>
  <si>
    <t>河津　愛都</t>
  </si>
  <si>
    <t>R010586721</t>
  </si>
  <si>
    <t>河津　瑛斗</t>
  </si>
  <si>
    <t>R010579079</t>
  </si>
  <si>
    <t>河津　悠星</t>
  </si>
  <si>
    <t>R010159751</t>
  </si>
  <si>
    <t>川浪　実歩</t>
  </si>
  <si>
    <t>R010546290</t>
  </si>
  <si>
    <t>R010682441</t>
  </si>
  <si>
    <t>河野　瑛亮</t>
  </si>
  <si>
    <t>R010538397</t>
  </si>
  <si>
    <t>河野　栄磨</t>
  </si>
  <si>
    <t>R010757849</t>
  </si>
  <si>
    <t>河野　健太</t>
  </si>
  <si>
    <t>R010583789</t>
  </si>
  <si>
    <t>川野　公聖</t>
  </si>
  <si>
    <t>R010757866</t>
  </si>
  <si>
    <t>河野　皓馬</t>
  </si>
  <si>
    <t>R010687784</t>
  </si>
  <si>
    <t>川野　宏弥</t>
  </si>
  <si>
    <t>R006220606</t>
  </si>
  <si>
    <t>河野　成利</t>
  </si>
  <si>
    <t>R010776397</t>
  </si>
  <si>
    <t>河野　駿</t>
  </si>
  <si>
    <t>R010698146</t>
  </si>
  <si>
    <t>河野　史勇太</t>
  </si>
  <si>
    <t>R010613602</t>
  </si>
  <si>
    <t>河野　将太郎</t>
  </si>
  <si>
    <t>R010586201</t>
  </si>
  <si>
    <t>川野　真司</t>
  </si>
  <si>
    <t>R010746662</t>
  </si>
  <si>
    <t>川野　颯太</t>
  </si>
  <si>
    <t>R010757857</t>
  </si>
  <si>
    <t>河野　蒼良</t>
  </si>
  <si>
    <t>R010728094</t>
  </si>
  <si>
    <t>川野　大樹</t>
  </si>
  <si>
    <t>R010027894</t>
  </si>
  <si>
    <t>河野　斗馬</t>
  </si>
  <si>
    <t>R010390422</t>
  </si>
  <si>
    <t>河野　桐也</t>
  </si>
  <si>
    <t>R010538375</t>
  </si>
  <si>
    <t>河野　虎之介</t>
  </si>
  <si>
    <t>R010538388</t>
  </si>
  <si>
    <t>河野　夏</t>
  </si>
  <si>
    <t>R010757893</t>
  </si>
  <si>
    <t>河野　典彦</t>
  </si>
  <si>
    <t>R010396562</t>
  </si>
  <si>
    <t>川野　迅翔</t>
  </si>
  <si>
    <t>R010737007</t>
  </si>
  <si>
    <t>河野　遥真</t>
  </si>
  <si>
    <t>R010376293</t>
  </si>
  <si>
    <t>河野　仁志</t>
  </si>
  <si>
    <t>R010776333</t>
  </si>
  <si>
    <t>川野　均</t>
  </si>
  <si>
    <t>R010757864</t>
  </si>
  <si>
    <t>河野　微恵</t>
  </si>
  <si>
    <t>R010642045</t>
  </si>
  <si>
    <t>河野　心優菜</t>
  </si>
  <si>
    <t>R010728149</t>
  </si>
  <si>
    <t>河野　悠亜</t>
  </si>
  <si>
    <t>R010214628</t>
  </si>
  <si>
    <t>川野　裕貴</t>
  </si>
  <si>
    <t>R010682454</t>
  </si>
  <si>
    <t>河野　祐樹</t>
  </si>
  <si>
    <t>R010757851</t>
  </si>
  <si>
    <t>河野　祐輔</t>
  </si>
  <si>
    <t>R010757855</t>
  </si>
  <si>
    <t>R010653155</t>
  </si>
  <si>
    <t>河野　梨亜菜</t>
  </si>
  <si>
    <t>R010765292</t>
  </si>
  <si>
    <t>河野　莉生</t>
  </si>
  <si>
    <t>R010678826</t>
  </si>
  <si>
    <t>川野　羚準</t>
  </si>
  <si>
    <t>R010700303</t>
  </si>
  <si>
    <t>川野　亮治</t>
  </si>
  <si>
    <t>R010757852</t>
  </si>
  <si>
    <t>河野　凜</t>
  </si>
  <si>
    <t>R010774542</t>
  </si>
  <si>
    <t>川端　翼惺</t>
  </si>
  <si>
    <t>R010549365</t>
  </si>
  <si>
    <t>川端　沙雪</t>
  </si>
  <si>
    <t>R010768410</t>
  </si>
  <si>
    <t>川端　大稀</t>
  </si>
  <si>
    <t>R010601871</t>
  </si>
  <si>
    <t>川邊　恒輝</t>
  </si>
  <si>
    <t>R009198487</t>
  </si>
  <si>
    <t>川邉　太一朗</t>
  </si>
  <si>
    <t>R005405264</t>
  </si>
  <si>
    <t>河村　航大</t>
  </si>
  <si>
    <t>R010684107</t>
  </si>
  <si>
    <t>河村　忠起</t>
  </si>
  <si>
    <t>R010396560</t>
  </si>
  <si>
    <t>河村　長雲</t>
  </si>
  <si>
    <t>R001255908</t>
  </si>
  <si>
    <t>河村　信善</t>
  </si>
  <si>
    <t>R010653586</t>
  </si>
  <si>
    <t>河村　日那汰</t>
  </si>
  <si>
    <t>R010746641</t>
  </si>
  <si>
    <t>河村　夢生</t>
  </si>
  <si>
    <t>R010396525</t>
  </si>
  <si>
    <t>河村　陽平</t>
  </si>
  <si>
    <t>R010768402</t>
  </si>
  <si>
    <t>閑　蒼斗</t>
  </si>
  <si>
    <t>R010638083</t>
  </si>
  <si>
    <t>菅　晃太朗</t>
  </si>
  <si>
    <t>R010604075</t>
  </si>
  <si>
    <t>漢　翔太</t>
  </si>
  <si>
    <t>R010546340</t>
  </si>
  <si>
    <t>神崎　来実</t>
  </si>
  <si>
    <t>R010765299</t>
  </si>
  <si>
    <t>神崎　光一</t>
  </si>
  <si>
    <t>R010642083</t>
  </si>
  <si>
    <t>神崎　柊斗</t>
  </si>
  <si>
    <t>R010682443</t>
  </si>
  <si>
    <t>神﨑　斗亜</t>
  </si>
  <si>
    <t>R010737006</t>
  </si>
  <si>
    <t>神﨑　雄人</t>
  </si>
  <si>
    <t>R010736998</t>
  </si>
  <si>
    <t>神崎　陸斗</t>
  </si>
  <si>
    <t>R010689484</t>
  </si>
  <si>
    <t>神崎　蓮人</t>
  </si>
  <si>
    <t>R010765297</t>
  </si>
  <si>
    <t>神田　瞬斗</t>
  </si>
  <si>
    <t>R010396529</t>
  </si>
  <si>
    <t>神田　武志</t>
  </si>
  <si>
    <t>R010449910</t>
  </si>
  <si>
    <t>神田　裕</t>
  </si>
  <si>
    <t>R010687772</t>
  </si>
  <si>
    <t>神田　遼太郎</t>
  </si>
  <si>
    <t>R010776378</t>
  </si>
  <si>
    <t>蒲池　教証</t>
  </si>
  <si>
    <t>R010728156</t>
  </si>
  <si>
    <t>菊川　翼</t>
  </si>
  <si>
    <t>R010576535</t>
  </si>
  <si>
    <t>菊口　和希</t>
  </si>
  <si>
    <t>R001255953</t>
  </si>
  <si>
    <t>菊田　興太郎</t>
  </si>
  <si>
    <t>R010774523</t>
  </si>
  <si>
    <t>菊池　爽真</t>
  </si>
  <si>
    <t>R003972586</t>
  </si>
  <si>
    <t>菊地　誠</t>
  </si>
  <si>
    <t>R010538345</t>
  </si>
  <si>
    <t>菊屋　令</t>
  </si>
  <si>
    <t>R010642044</t>
  </si>
  <si>
    <t>菊樂　和貴</t>
  </si>
  <si>
    <t>R010728169</t>
  </si>
  <si>
    <t>木崎　彰二</t>
  </si>
  <si>
    <t>R010757868</t>
  </si>
  <si>
    <t>岸　航大</t>
  </si>
  <si>
    <t>R001255980</t>
  </si>
  <si>
    <t>木嶋　高行</t>
  </si>
  <si>
    <t>R010689532</t>
  </si>
  <si>
    <t>北川　周</t>
  </si>
  <si>
    <t>R010546303</t>
  </si>
  <si>
    <t>北川　奏</t>
  </si>
  <si>
    <t>R010746627</t>
  </si>
  <si>
    <t>北川　裕基</t>
  </si>
  <si>
    <t>R008798147</t>
  </si>
  <si>
    <t>木谷　大希</t>
  </si>
  <si>
    <t>R010714991</t>
  </si>
  <si>
    <t>木谷　灯吾</t>
  </si>
  <si>
    <t>R010774555</t>
  </si>
  <si>
    <t>北原　幸侑</t>
  </si>
  <si>
    <t>R010604086</t>
  </si>
  <si>
    <t>北林　佑心</t>
  </si>
  <si>
    <t>R010687768</t>
  </si>
  <si>
    <t>北村　鴻尚</t>
  </si>
  <si>
    <t>R010768421</t>
  </si>
  <si>
    <t>北村　優</t>
  </si>
  <si>
    <t>R010728117</t>
  </si>
  <si>
    <t>北山　春斗</t>
  </si>
  <si>
    <t>R010700314</t>
  </si>
  <si>
    <t>木田　貴浩</t>
  </si>
  <si>
    <t>R010542197</t>
  </si>
  <si>
    <t>木付　晴翔</t>
  </si>
  <si>
    <t>R010214583</t>
  </si>
  <si>
    <t>木津　浩太</t>
  </si>
  <si>
    <t>R010642058</t>
  </si>
  <si>
    <t>木津　翔貴</t>
  </si>
  <si>
    <t>R010728113</t>
  </si>
  <si>
    <t>木津　大河</t>
  </si>
  <si>
    <t>R010214584</t>
  </si>
  <si>
    <t>木津　春歌</t>
  </si>
  <si>
    <t>R010768418</t>
  </si>
  <si>
    <t>木津　悠日</t>
  </si>
  <si>
    <t>R010546304</t>
  </si>
  <si>
    <t>衣笠　勇輝</t>
  </si>
  <si>
    <t>R001256031</t>
  </si>
  <si>
    <t>木下　和夫</t>
  </si>
  <si>
    <t>R010396543</t>
  </si>
  <si>
    <t>木下　広貴</t>
  </si>
  <si>
    <t>R008798138</t>
  </si>
  <si>
    <t>R010684127</t>
  </si>
  <si>
    <t>木下　陽翔</t>
  </si>
  <si>
    <t>R010356143</t>
  </si>
  <si>
    <t>木原　将和</t>
  </si>
  <si>
    <t>R010700306</t>
  </si>
  <si>
    <t>岐部　蒼海</t>
  </si>
  <si>
    <t>R001256068</t>
  </si>
  <si>
    <t>岐部　裕二</t>
  </si>
  <si>
    <t>R010687773</t>
  </si>
  <si>
    <t>木村　海惺</t>
  </si>
  <si>
    <t>R010576552</t>
  </si>
  <si>
    <t>木村　颯太</t>
  </si>
  <si>
    <t>R010583778</t>
  </si>
  <si>
    <t>木村　太陽</t>
  </si>
  <si>
    <t>R010698132</t>
  </si>
  <si>
    <t>木村　尚輝</t>
  </si>
  <si>
    <t>R010552550</t>
  </si>
  <si>
    <t>木村　翔瑛</t>
  </si>
  <si>
    <t>R010689070</t>
  </si>
  <si>
    <t>木村　優月</t>
  </si>
  <si>
    <t>R010638086</t>
  </si>
  <si>
    <t>木元　蒼空</t>
  </si>
  <si>
    <t>R010689527</t>
  </si>
  <si>
    <t>木元　大芽</t>
  </si>
  <si>
    <t>R010765306</t>
  </si>
  <si>
    <t>木許　陽</t>
  </si>
  <si>
    <t>R010757850</t>
  </si>
  <si>
    <t>木藪　鼓道</t>
  </si>
  <si>
    <t>R010700298</t>
  </si>
  <si>
    <t>清末　祥平</t>
  </si>
  <si>
    <t>R010581166</t>
  </si>
  <si>
    <t>清末　智暉</t>
  </si>
  <si>
    <t>R010746659</t>
  </si>
  <si>
    <t>清田　翔馬</t>
  </si>
  <si>
    <t>R010281797</t>
  </si>
  <si>
    <t>R010687454</t>
  </si>
  <si>
    <t>清原　裕翔</t>
  </si>
  <si>
    <t>R010661146</t>
  </si>
  <si>
    <t>吉良　昌一郎</t>
  </si>
  <si>
    <t>R010604780</t>
  </si>
  <si>
    <t>吉良　匠生</t>
  </si>
  <si>
    <t>R010660798</t>
  </si>
  <si>
    <t>吉良　翼</t>
  </si>
  <si>
    <t>R010653157</t>
  </si>
  <si>
    <t>吉良　緋由莉</t>
  </si>
  <si>
    <t>R010762823</t>
  </si>
  <si>
    <t>吉良　楓花</t>
  </si>
  <si>
    <t>R010687779</t>
  </si>
  <si>
    <t>吉良　大和</t>
  </si>
  <si>
    <t>R010593963</t>
  </si>
  <si>
    <t>吉良　優輝</t>
  </si>
  <si>
    <t>R010689069</t>
  </si>
  <si>
    <t>切封　心花</t>
  </si>
  <si>
    <t>R010586314</t>
  </si>
  <si>
    <t>桐村　虎夢</t>
  </si>
  <si>
    <t>R010773917</t>
  </si>
  <si>
    <t>九鬼丸　直哉</t>
  </si>
  <si>
    <t>R010746623</t>
  </si>
  <si>
    <t>釘宮　早風</t>
  </si>
  <si>
    <t>R010248041</t>
  </si>
  <si>
    <t>釘宮　翼</t>
  </si>
  <si>
    <t>R010656685</t>
  </si>
  <si>
    <t>釘宮　央</t>
  </si>
  <si>
    <t>R010583761</t>
  </si>
  <si>
    <t>日下部　悠大</t>
  </si>
  <si>
    <t>R010313754</t>
  </si>
  <si>
    <t>櫛野　理弘</t>
  </si>
  <si>
    <t>R010687786</t>
  </si>
  <si>
    <t>串間　一貴</t>
  </si>
  <si>
    <t>R010689063</t>
  </si>
  <si>
    <t>楠　舞衣</t>
  </si>
  <si>
    <t>R010351368</t>
  </si>
  <si>
    <t>楠元　和馬</t>
  </si>
  <si>
    <t>R010576541</t>
  </si>
  <si>
    <t>葛西　翔太</t>
  </si>
  <si>
    <t>R010691461</t>
  </si>
  <si>
    <t>工藤　煌人</t>
  </si>
  <si>
    <t>R010261616</t>
  </si>
  <si>
    <t>R009546116</t>
  </si>
  <si>
    <t>工藤　忠弘</t>
  </si>
  <si>
    <t>R010576385</t>
  </si>
  <si>
    <t>工藤　大明</t>
  </si>
  <si>
    <t>R010766126</t>
  </si>
  <si>
    <t>工藤　陽稀</t>
  </si>
  <si>
    <t>R010586300</t>
  </si>
  <si>
    <t>工藤　光向太</t>
  </si>
  <si>
    <t>R001256253</t>
  </si>
  <si>
    <t>工藤　洋</t>
  </si>
  <si>
    <t>R001256244</t>
  </si>
  <si>
    <t>工藤　光範</t>
  </si>
  <si>
    <t>R010083877</t>
  </si>
  <si>
    <t>工藤　大和</t>
  </si>
  <si>
    <t>R010396522</t>
  </si>
  <si>
    <t>工藤　竜世</t>
  </si>
  <si>
    <t>R010538367</t>
  </si>
  <si>
    <t>工藤　凌成</t>
  </si>
  <si>
    <t>R010689482</t>
  </si>
  <si>
    <t>工藤　蓮大</t>
  </si>
  <si>
    <t>R008793249</t>
  </si>
  <si>
    <t>久保　茂樹</t>
  </si>
  <si>
    <t>R010376344</t>
  </si>
  <si>
    <t>久保　翔太郎</t>
  </si>
  <si>
    <t>R010728127</t>
  </si>
  <si>
    <t>久保﨑　兆</t>
  </si>
  <si>
    <t>R010352939</t>
  </si>
  <si>
    <t>久保田　智史</t>
  </si>
  <si>
    <t>R010774541</t>
  </si>
  <si>
    <t>久保田　龍太朗</t>
  </si>
  <si>
    <t>R010653570</t>
  </si>
  <si>
    <t>久保田　蓮</t>
  </si>
  <si>
    <t>R010027820</t>
  </si>
  <si>
    <t>久保山　崇</t>
  </si>
  <si>
    <t>R010642052</t>
  </si>
  <si>
    <t>熊井　健人</t>
  </si>
  <si>
    <t>R010450129</t>
  </si>
  <si>
    <t>熊井　優斗</t>
  </si>
  <si>
    <t>R010685241</t>
  </si>
  <si>
    <t>熊谷　圭介</t>
  </si>
  <si>
    <t>R010546306</t>
  </si>
  <si>
    <t>倉田　煌大</t>
  </si>
  <si>
    <t>R010613643</t>
  </si>
  <si>
    <t>倉橋　一成</t>
  </si>
  <si>
    <t>R010613645</t>
  </si>
  <si>
    <t>倉原　貴志</t>
  </si>
  <si>
    <t>R010656675</t>
  </si>
  <si>
    <t>倉本　康汰</t>
  </si>
  <si>
    <t>R010689085</t>
  </si>
  <si>
    <t>栗谷　真人</t>
  </si>
  <si>
    <t>R010728160</t>
  </si>
  <si>
    <t>栗林　透我</t>
  </si>
  <si>
    <t>R010766009</t>
  </si>
  <si>
    <t>栗本　真帆</t>
  </si>
  <si>
    <t>R010660822</t>
  </si>
  <si>
    <t>黒川　諒太</t>
  </si>
  <si>
    <t>R010513913</t>
  </si>
  <si>
    <t>黒木　大治郎</t>
  </si>
  <si>
    <t>R010687455</t>
  </si>
  <si>
    <t>黒木　渚冴</t>
  </si>
  <si>
    <t>R010728132</t>
  </si>
  <si>
    <t>黒木　陸叶</t>
  </si>
  <si>
    <t>R010700302</t>
  </si>
  <si>
    <t>黒木　亮輔</t>
  </si>
  <si>
    <t>R010281807</t>
  </si>
  <si>
    <t>黒木　一輝</t>
  </si>
  <si>
    <t>R010613625</t>
  </si>
  <si>
    <t>黒田　歩</t>
  </si>
  <si>
    <t>R010746639</t>
  </si>
  <si>
    <t>桑田　優里亜</t>
  </si>
  <si>
    <t>R010685244</t>
  </si>
  <si>
    <t>桑鶴　十羽</t>
  </si>
  <si>
    <t>R010501305</t>
  </si>
  <si>
    <t>桑野　宏幸</t>
  </si>
  <si>
    <t>R001256387</t>
  </si>
  <si>
    <t>桑原　剛志</t>
  </si>
  <si>
    <t>R010538366</t>
  </si>
  <si>
    <t>桑原　力飛</t>
  </si>
  <si>
    <t>R010576371</t>
  </si>
  <si>
    <t>桑山　元汰</t>
  </si>
  <si>
    <t>R010579119</t>
  </si>
  <si>
    <t>郡司島　樹</t>
  </si>
  <si>
    <t>R010542184</t>
  </si>
  <si>
    <t>小石　圭亮</t>
  </si>
  <si>
    <t>R010613626</t>
  </si>
  <si>
    <t>小泉　逹邦</t>
  </si>
  <si>
    <t>R010604083</t>
  </si>
  <si>
    <t>小岩　柊大</t>
  </si>
  <si>
    <t>R010255153</t>
  </si>
  <si>
    <t>小岩　晴久</t>
  </si>
  <si>
    <t>R010189321</t>
  </si>
  <si>
    <t>神志那　公市</t>
  </si>
  <si>
    <t>R010768420</t>
  </si>
  <si>
    <t>江田　博太朗</t>
  </si>
  <si>
    <t>R010719613</t>
  </si>
  <si>
    <t>神田　将志</t>
  </si>
  <si>
    <t>R010586308</t>
  </si>
  <si>
    <t>河野　一翔</t>
  </si>
  <si>
    <t>R010688480</t>
  </si>
  <si>
    <t>河野　慧大</t>
  </si>
  <si>
    <t>R010715005</t>
  </si>
  <si>
    <t>河野　真幸</t>
  </si>
  <si>
    <t>R010546274</t>
  </si>
  <si>
    <t>河野　泰良</t>
  </si>
  <si>
    <t>R010656695</t>
  </si>
  <si>
    <t>河埜　龍生</t>
  </si>
  <si>
    <t>R001255670</t>
  </si>
  <si>
    <t>河野　千恵子</t>
  </si>
  <si>
    <t>R010604760</t>
  </si>
  <si>
    <t>河野　陽己</t>
  </si>
  <si>
    <t>R010774526</t>
  </si>
  <si>
    <t>河野　悠</t>
  </si>
  <si>
    <t>R010757856</t>
  </si>
  <si>
    <t>古賀　映人</t>
  </si>
  <si>
    <t>R010579088</t>
  </si>
  <si>
    <t>古賀　貫太郎</t>
  </si>
  <si>
    <t>R010396510</t>
  </si>
  <si>
    <t>古賀　時宗</t>
  </si>
  <si>
    <t>R002530277</t>
  </si>
  <si>
    <t>古賀　博喜</t>
  </si>
  <si>
    <t>R006574206</t>
  </si>
  <si>
    <t>古賀　雅則</t>
  </si>
  <si>
    <t>R010162996</t>
  </si>
  <si>
    <t>小越　憲太郎</t>
  </si>
  <si>
    <t>R010698135</t>
  </si>
  <si>
    <t>小坂　亮</t>
  </si>
  <si>
    <t>R010691466</t>
  </si>
  <si>
    <t>小島　悠人</t>
  </si>
  <si>
    <t>R010583795</t>
  </si>
  <si>
    <t>古城　帆貴</t>
  </si>
  <si>
    <t>R010579057</t>
  </si>
  <si>
    <t>児玉　敦志</t>
  </si>
  <si>
    <t>R010386815</t>
  </si>
  <si>
    <t>児玉　一穂</t>
  </si>
  <si>
    <t>R010682438</t>
  </si>
  <si>
    <t>兒玉　佳大</t>
  </si>
  <si>
    <t>R010684018</t>
  </si>
  <si>
    <t>児玉　周哉</t>
  </si>
  <si>
    <t>R010552559</t>
  </si>
  <si>
    <t>児玉　准哉</t>
  </si>
  <si>
    <t>R010661144</t>
  </si>
  <si>
    <t>兒玉　侑希</t>
  </si>
  <si>
    <t>R010169042</t>
  </si>
  <si>
    <t>児玉　悠介</t>
  </si>
  <si>
    <t>R010445239</t>
  </si>
  <si>
    <t>児玉　佑太</t>
  </si>
  <si>
    <t>R010728153</t>
  </si>
  <si>
    <t>児玉　稜空</t>
  </si>
  <si>
    <t>R010736991</t>
  </si>
  <si>
    <t>兒玉　龍樹</t>
  </si>
  <si>
    <t>R010538305</t>
  </si>
  <si>
    <t>児玉　龍飛</t>
  </si>
  <si>
    <t>R005528060</t>
  </si>
  <si>
    <t>小手川　洋介</t>
  </si>
  <si>
    <t>R010467696</t>
  </si>
  <si>
    <t>小手川　蓮</t>
  </si>
  <si>
    <t>R010581156</t>
  </si>
  <si>
    <t>小寺　一廣</t>
  </si>
  <si>
    <t>R010698137</t>
  </si>
  <si>
    <t>小西　裕之</t>
  </si>
  <si>
    <t>R010653579</t>
  </si>
  <si>
    <t>古原　大夢</t>
  </si>
  <si>
    <t>R010762827</t>
  </si>
  <si>
    <t>木場　春佳</t>
  </si>
  <si>
    <t>R004226712</t>
  </si>
  <si>
    <t>小林　覚</t>
  </si>
  <si>
    <t>R010642023</t>
  </si>
  <si>
    <t>小林　新明</t>
  </si>
  <si>
    <t>R010546326</t>
  </si>
  <si>
    <t>小林　昴琉</t>
  </si>
  <si>
    <t>R010660807</t>
  </si>
  <si>
    <t>小林　丈留</t>
  </si>
  <si>
    <t>R010653591</t>
  </si>
  <si>
    <t>小林　風翔</t>
  </si>
  <si>
    <t>R010599583</t>
  </si>
  <si>
    <t>小林　優仁</t>
  </si>
  <si>
    <t>R010255174</t>
  </si>
  <si>
    <t>小林　亮太</t>
  </si>
  <si>
    <t>R010719624</t>
  </si>
  <si>
    <t>小堀　優翔</t>
  </si>
  <si>
    <t>R010684017</t>
  </si>
  <si>
    <t>小松　俊介</t>
  </si>
  <si>
    <t>R010576519</t>
  </si>
  <si>
    <t>小松　弘毅</t>
  </si>
  <si>
    <t>R010542166</t>
  </si>
  <si>
    <t>古谷　悠汰</t>
  </si>
  <si>
    <t>R010347385</t>
  </si>
  <si>
    <t>小山　大輝</t>
  </si>
  <si>
    <t>R010775772</t>
  </si>
  <si>
    <t>小山　響生</t>
  </si>
  <si>
    <t>R010766118</t>
  </si>
  <si>
    <t>小山　誠人</t>
  </si>
  <si>
    <t>R010768423</t>
  </si>
  <si>
    <t>是木　晴人</t>
  </si>
  <si>
    <t>R010653161</t>
  </si>
  <si>
    <t>是永　直人</t>
  </si>
  <si>
    <t>R006664855</t>
  </si>
  <si>
    <t>R010776403</t>
  </si>
  <si>
    <t>近藤　誠司</t>
  </si>
  <si>
    <t>R010601876</t>
  </si>
  <si>
    <t>近藤　拓斗</t>
  </si>
  <si>
    <t>R010746600</t>
  </si>
  <si>
    <t>近藤　拓磨</t>
  </si>
  <si>
    <t>R010509969</t>
  </si>
  <si>
    <t>R010768416</t>
  </si>
  <si>
    <t>合原　輝翔</t>
  </si>
  <si>
    <t>R010642038</t>
  </si>
  <si>
    <t>合原　直輝</t>
  </si>
  <si>
    <t>R009546091</t>
  </si>
  <si>
    <t>五所　睦雄</t>
  </si>
  <si>
    <t>R010766113</t>
  </si>
  <si>
    <t>R010757858</t>
  </si>
  <si>
    <t>後藤　快瑠</t>
  </si>
  <si>
    <t>R010728119</t>
  </si>
  <si>
    <t>後藤　喬亮</t>
  </si>
  <si>
    <t>R001256572</t>
  </si>
  <si>
    <t>後藤　儀一郎</t>
  </si>
  <si>
    <t>R010354802</t>
  </si>
  <si>
    <t>後藤　圭梧</t>
  </si>
  <si>
    <t>R005987519</t>
  </si>
  <si>
    <t>後藤　慶太郎</t>
  </si>
  <si>
    <t>R010576369</t>
  </si>
  <si>
    <t>後藤　健伍</t>
  </si>
  <si>
    <t>R001256590</t>
  </si>
  <si>
    <t>後藤　幸治</t>
  </si>
  <si>
    <t>R010766345</t>
  </si>
  <si>
    <t>後藤　彩希</t>
  </si>
  <si>
    <t>R003421426</t>
  </si>
  <si>
    <t>後藤　茂好</t>
  </si>
  <si>
    <t>R010728103</t>
  </si>
  <si>
    <t>後藤　舜稀</t>
  </si>
  <si>
    <t>R003256044</t>
  </si>
  <si>
    <t>後藤　真一</t>
  </si>
  <si>
    <t>R010581179</t>
  </si>
  <si>
    <t>後藤　淳哉</t>
  </si>
  <si>
    <t>R010776362</t>
  </si>
  <si>
    <t>後藤　丈平</t>
  </si>
  <si>
    <t>R010728133</t>
  </si>
  <si>
    <t>後藤　誠士郎</t>
  </si>
  <si>
    <t>R010687771</t>
  </si>
  <si>
    <t>後藤　颯真</t>
  </si>
  <si>
    <t>R010613619</t>
  </si>
  <si>
    <t>後藤　拓人</t>
  </si>
  <si>
    <t>R010193704</t>
  </si>
  <si>
    <t>後藤　健文</t>
  </si>
  <si>
    <t>R005603671</t>
  </si>
  <si>
    <t>後藤　達也</t>
  </si>
  <si>
    <t>R010698165</t>
  </si>
  <si>
    <t>後藤　大輝</t>
  </si>
  <si>
    <t>R010579143</t>
  </si>
  <si>
    <t>後藤　凪海</t>
  </si>
  <si>
    <t>R010715000</t>
  </si>
  <si>
    <t>後藤　颯斗</t>
  </si>
  <si>
    <t>R010604770</t>
  </si>
  <si>
    <t>後藤　暖翔</t>
  </si>
  <si>
    <t>R001256554</t>
  </si>
  <si>
    <t>R010676618</t>
  </si>
  <si>
    <t>R010767662</t>
  </si>
  <si>
    <t>R010687757</t>
  </si>
  <si>
    <t>後藤　雅弥</t>
  </si>
  <si>
    <t>R010698149</t>
  </si>
  <si>
    <t>後藤　護</t>
  </si>
  <si>
    <t>R010538300</t>
  </si>
  <si>
    <t>後藤　睦希</t>
  </si>
  <si>
    <t>R010586296</t>
  </si>
  <si>
    <t>後藤　優空</t>
  </si>
  <si>
    <t>R010613618</t>
  </si>
  <si>
    <t>後藤　優史</t>
  </si>
  <si>
    <t>R010653600</t>
  </si>
  <si>
    <t>後藤　友星</t>
  </si>
  <si>
    <t>R010120116</t>
  </si>
  <si>
    <t>後藤　芳健</t>
  </si>
  <si>
    <t>R010642071</t>
  </si>
  <si>
    <t>後藤　璃杏</t>
  </si>
  <si>
    <t>R010687759</t>
  </si>
  <si>
    <t>後藤　莉温</t>
  </si>
  <si>
    <t>R010684121</t>
  </si>
  <si>
    <t>後藤　吏駒</t>
  </si>
  <si>
    <t>R010604779</t>
  </si>
  <si>
    <t>後藤　竜樹</t>
  </si>
  <si>
    <t>R010001964</t>
  </si>
  <si>
    <t>後藤　亮一</t>
  </si>
  <si>
    <t>R010538364</t>
  </si>
  <si>
    <t>後藤　凛太朗</t>
  </si>
  <si>
    <t>R010613641</t>
  </si>
  <si>
    <t>後藤　塁</t>
  </si>
  <si>
    <t>R010776340</t>
  </si>
  <si>
    <t>後藤　航</t>
  </si>
  <si>
    <t>R010689081</t>
  </si>
  <si>
    <t>佐伯　将和</t>
  </si>
  <si>
    <t>R010552532</t>
  </si>
  <si>
    <t>佐伯　正一</t>
  </si>
  <si>
    <t>R010774533</t>
  </si>
  <si>
    <t>西條　伶</t>
  </si>
  <si>
    <t>R010715021</t>
  </si>
  <si>
    <t>齊藤　晃平</t>
  </si>
  <si>
    <t>R010765291</t>
  </si>
  <si>
    <t>齊藤　天照</t>
  </si>
  <si>
    <t>R008173685</t>
  </si>
  <si>
    <t>斎藤　亮真</t>
  </si>
  <si>
    <t>R010552567</t>
  </si>
  <si>
    <t>酒井　碧海</t>
  </si>
  <si>
    <t>R010728161</t>
  </si>
  <si>
    <t>酒井　彩海</t>
  </si>
  <si>
    <t>R010762822</t>
  </si>
  <si>
    <t>堺　彩葉</t>
  </si>
  <si>
    <t>R010448935</t>
  </si>
  <si>
    <t>酒井　洸太</t>
  </si>
  <si>
    <t>R010579099</t>
  </si>
  <si>
    <t>酒井　琥士朗</t>
  </si>
  <si>
    <t>R010676606</t>
  </si>
  <si>
    <t>坂井　孝行</t>
  </si>
  <si>
    <t>R010613639</t>
  </si>
  <si>
    <t>酒井　大空翔</t>
  </si>
  <si>
    <t>R010719617</t>
  </si>
  <si>
    <t>酒井　晴斗</t>
  </si>
  <si>
    <t>R010653163</t>
  </si>
  <si>
    <t>酒井　晴彦</t>
  </si>
  <si>
    <t>R010728096</t>
  </si>
  <si>
    <t>酒井　泰峰</t>
  </si>
  <si>
    <t>R010684097</t>
  </si>
  <si>
    <t>R010730461</t>
  </si>
  <si>
    <t>榊原　隆之輔</t>
  </si>
  <si>
    <t>R010767666</t>
  </si>
  <si>
    <t>坂田　碧琉</t>
  </si>
  <si>
    <t>R010189326</t>
  </si>
  <si>
    <t>坂田　大樹</t>
  </si>
  <si>
    <t>R010746646</t>
  </si>
  <si>
    <t>坂根　晃正</t>
  </si>
  <si>
    <t>R010687763</t>
  </si>
  <si>
    <t>坂本　あかり</t>
  </si>
  <si>
    <t>R010689083</t>
  </si>
  <si>
    <t>坂本　海</t>
  </si>
  <si>
    <t>R010685251</t>
  </si>
  <si>
    <t>坂本　雅久斗</t>
  </si>
  <si>
    <t>R010600678</t>
  </si>
  <si>
    <t>坂本　航輝</t>
  </si>
  <si>
    <t>R010776358</t>
  </si>
  <si>
    <t>坂本　航大</t>
  </si>
  <si>
    <t>R010653166</t>
  </si>
  <si>
    <t>坂本　翔</t>
  </si>
  <si>
    <t>R010687764</t>
  </si>
  <si>
    <t>坂本　輝</t>
  </si>
  <si>
    <t>R010388052</t>
  </si>
  <si>
    <t>坂本　晴陽</t>
  </si>
  <si>
    <t>R010684125</t>
  </si>
  <si>
    <t>坂本　悠俄</t>
  </si>
  <si>
    <t>R010283833</t>
  </si>
  <si>
    <t>坂本　莉音</t>
  </si>
  <si>
    <t>R010581164</t>
  </si>
  <si>
    <t>相良　晃平</t>
  </si>
  <si>
    <t>R010684129</t>
  </si>
  <si>
    <t>相良　琥希翔</t>
  </si>
  <si>
    <t>R010714998</t>
  </si>
  <si>
    <t>相良　祐虎</t>
  </si>
  <si>
    <t>R008173746</t>
  </si>
  <si>
    <t>相良　宣雄</t>
  </si>
  <si>
    <t>R010685245</t>
  </si>
  <si>
    <t>相良　漣音</t>
  </si>
  <si>
    <t>R010642140</t>
  </si>
  <si>
    <t>櫻井　圭祐</t>
  </si>
  <si>
    <t>R010698166</t>
  </si>
  <si>
    <t>櫻井　康喜</t>
  </si>
  <si>
    <t>R010444490</t>
  </si>
  <si>
    <t>櫻井　貴寛</t>
  </si>
  <si>
    <t>R010576381</t>
  </si>
  <si>
    <t>櫻木　海晴</t>
  </si>
  <si>
    <t>R010542194</t>
  </si>
  <si>
    <t>迫　聖一郎</t>
  </si>
  <si>
    <t>R010653581</t>
  </si>
  <si>
    <t>佐々木　壮太</t>
  </si>
  <si>
    <t>R010432604</t>
  </si>
  <si>
    <t>佐々木　匠実</t>
  </si>
  <si>
    <t>R010586324</t>
  </si>
  <si>
    <t>佐々木　陽音</t>
  </si>
  <si>
    <t>R010586315</t>
  </si>
  <si>
    <t>佐々木　大和</t>
  </si>
  <si>
    <t>R010767677</t>
  </si>
  <si>
    <t>佐々木　琉衣</t>
  </si>
  <si>
    <t>R010682451</t>
  </si>
  <si>
    <t>笹田　いおり</t>
  </si>
  <si>
    <t>R010767660</t>
  </si>
  <si>
    <t>笹原　翔太郎</t>
  </si>
  <si>
    <t>R010685157</t>
  </si>
  <si>
    <t>指原　健太郎</t>
  </si>
  <si>
    <t>R010214626</t>
  </si>
  <si>
    <t>指原　徹志</t>
  </si>
  <si>
    <t>R010688485</t>
  </si>
  <si>
    <t>佐田　海吏</t>
  </si>
  <si>
    <t>R010189039</t>
  </si>
  <si>
    <t>目　匡弘</t>
  </si>
  <si>
    <t>R010259437</t>
  </si>
  <si>
    <t>佐藤　愛莉</t>
  </si>
  <si>
    <t>R010691470</t>
  </si>
  <si>
    <t>佐藤　陽登</t>
  </si>
  <si>
    <t>R001257076</t>
  </si>
  <si>
    <t>佐藤　明</t>
  </si>
  <si>
    <t>R010728141</t>
  </si>
  <si>
    <t>佐藤　朱仁</t>
  </si>
  <si>
    <t>R010538390</t>
  </si>
  <si>
    <t>佐藤　歩虎</t>
  </si>
  <si>
    <t>R010676670</t>
  </si>
  <si>
    <t>佐藤　歩夢</t>
  </si>
  <si>
    <t>R010448943</t>
  </si>
  <si>
    <t>佐藤　凱翔</t>
  </si>
  <si>
    <t>R010396579</t>
  </si>
  <si>
    <t>佐藤　健司</t>
  </si>
  <si>
    <t>R010552574</t>
  </si>
  <si>
    <t>佐藤　洸輝</t>
  </si>
  <si>
    <t>R010396604</t>
  </si>
  <si>
    <t>佐藤　耕輔</t>
  </si>
  <si>
    <t>R010757875</t>
  </si>
  <si>
    <t>佐藤　煌星</t>
  </si>
  <si>
    <t>R010642032</t>
  </si>
  <si>
    <t>佐藤　康太朗</t>
  </si>
  <si>
    <t>R010579095</t>
  </si>
  <si>
    <t>佐藤　修一</t>
  </si>
  <si>
    <t>R010599176</t>
  </si>
  <si>
    <t>佐藤　周平</t>
  </si>
  <si>
    <t>R010538354</t>
  </si>
  <si>
    <t>佐藤　秀弥</t>
  </si>
  <si>
    <t>R010432602</t>
  </si>
  <si>
    <t>佐藤　翔太</t>
  </si>
  <si>
    <t>R010698138</t>
  </si>
  <si>
    <t>佐藤　翔平</t>
  </si>
  <si>
    <t>R004386306</t>
  </si>
  <si>
    <t>佐藤　慎也</t>
  </si>
  <si>
    <t>R010687758</t>
  </si>
  <si>
    <t>佐藤　伸哉</t>
  </si>
  <si>
    <t>R010262644</t>
  </si>
  <si>
    <t>佐藤　颯</t>
  </si>
  <si>
    <t>R010684108</t>
  </si>
  <si>
    <t>佐藤　奏介</t>
  </si>
  <si>
    <t>R010689535</t>
  </si>
  <si>
    <t>佐藤　崇真</t>
  </si>
  <si>
    <t>R010728120</t>
  </si>
  <si>
    <t>佐藤　敦牙</t>
  </si>
  <si>
    <t>R010687460</t>
  </si>
  <si>
    <t>佐藤　泰喜</t>
  </si>
  <si>
    <t>R001257085</t>
  </si>
  <si>
    <t>佐藤　武吉</t>
  </si>
  <si>
    <t>R010653599</t>
  </si>
  <si>
    <t>佐藤　大樹</t>
  </si>
  <si>
    <t>R010552561</t>
  </si>
  <si>
    <t>佐藤　哲也</t>
  </si>
  <si>
    <t>R010774527</t>
  </si>
  <si>
    <t>佐藤　天雅</t>
  </si>
  <si>
    <t>R010746636</t>
  </si>
  <si>
    <t>佐藤　寿洋</t>
  </si>
  <si>
    <t>R010594942</t>
  </si>
  <si>
    <t>佐藤　直</t>
  </si>
  <si>
    <t>R010604777</t>
  </si>
  <si>
    <t>佐藤　成</t>
  </si>
  <si>
    <t>R010767689</t>
  </si>
  <si>
    <t>佐藤　範和</t>
  </si>
  <si>
    <t>R010604776</t>
  </si>
  <si>
    <t>佐藤　悠樹</t>
  </si>
  <si>
    <t>R010599178</t>
  </si>
  <si>
    <t>佐藤　大翔</t>
  </si>
  <si>
    <t>R010613595</t>
  </si>
  <si>
    <t>佐藤　陽日</t>
  </si>
  <si>
    <t>R010775771</t>
  </si>
  <si>
    <t>佐藤　暖真</t>
  </si>
  <si>
    <t>R010189325</t>
  </si>
  <si>
    <t>佐藤　遥哉</t>
  </si>
  <si>
    <t>R001257137</t>
  </si>
  <si>
    <t>佐藤　秀勝</t>
  </si>
  <si>
    <t>R010728143</t>
  </si>
  <si>
    <t>佐藤　日向</t>
  </si>
  <si>
    <t>R010538322</t>
  </si>
  <si>
    <t>佐藤　浩樹</t>
  </si>
  <si>
    <t>R010685162</t>
  </si>
  <si>
    <t>佐藤　ひろみち</t>
  </si>
  <si>
    <t>R010684015</t>
  </si>
  <si>
    <t>佐藤　博哉</t>
  </si>
  <si>
    <t>R010776391</t>
  </si>
  <si>
    <t>佐藤　楓真</t>
  </si>
  <si>
    <t>R010376310</t>
  </si>
  <si>
    <t>佐藤　雅斗吏</t>
  </si>
  <si>
    <t>R010746647</t>
  </si>
  <si>
    <t>佐藤　雅哉</t>
  </si>
  <si>
    <t>R010767688</t>
  </si>
  <si>
    <t>佐藤　勝</t>
  </si>
  <si>
    <t>R010465577</t>
  </si>
  <si>
    <t>佐藤　守</t>
  </si>
  <si>
    <t>R005603389</t>
  </si>
  <si>
    <t>佐藤　光雄</t>
  </si>
  <si>
    <t>R010613624</t>
  </si>
  <si>
    <t>佐藤　光浩</t>
  </si>
  <si>
    <t>R010599169</t>
  </si>
  <si>
    <t>佐藤　元気</t>
  </si>
  <si>
    <t>R010774539</t>
  </si>
  <si>
    <t>佐藤　優維人</t>
  </si>
  <si>
    <t>R010586313</t>
  </si>
  <si>
    <t>佐藤　佑樹</t>
  </si>
  <si>
    <t>R010465593</t>
  </si>
  <si>
    <t>佐藤　祐親</t>
  </si>
  <si>
    <t>R010391925</t>
  </si>
  <si>
    <t>佐藤　祐介</t>
  </si>
  <si>
    <t>R010396516</t>
  </si>
  <si>
    <t>佐藤　侑大</t>
  </si>
  <si>
    <t>R010538306</t>
  </si>
  <si>
    <t>佐藤　悠人</t>
  </si>
  <si>
    <t>R007729210</t>
  </si>
  <si>
    <t>佐藤　教春</t>
  </si>
  <si>
    <t>R010593964</t>
  </si>
  <si>
    <t>佐藤　圭悠</t>
  </si>
  <si>
    <t>R010552573</t>
  </si>
  <si>
    <t>佐藤　陸</t>
  </si>
  <si>
    <t>R010767671</t>
  </si>
  <si>
    <t>佐藤　睦翔</t>
  </si>
  <si>
    <t>R010774548</t>
  </si>
  <si>
    <t>佐藤　凛月</t>
  </si>
  <si>
    <t>R010685264</t>
  </si>
  <si>
    <t>R010715004</t>
  </si>
  <si>
    <t>佐藤　稜悟</t>
  </si>
  <si>
    <t>R010746657</t>
  </si>
  <si>
    <t>佐藤　亮平</t>
  </si>
  <si>
    <t>R010774525</t>
  </si>
  <si>
    <t>R010583788</t>
  </si>
  <si>
    <t>佐藤　凛太朗</t>
  </si>
  <si>
    <t>R010579112</t>
  </si>
  <si>
    <t>佐藤　凛乃丞</t>
  </si>
  <si>
    <t>R010588870</t>
  </si>
  <si>
    <t>佐藤　琉偉</t>
  </si>
  <si>
    <t>R010396509</t>
  </si>
  <si>
    <t>佐藤　蓮太</t>
  </si>
  <si>
    <t>R010214533</t>
  </si>
  <si>
    <t>鮫島　裕貴</t>
  </si>
  <si>
    <t>R010776352</t>
  </si>
  <si>
    <t>佐用　大翔</t>
  </si>
  <si>
    <t>R010642075</t>
  </si>
  <si>
    <t>澤井　一颯</t>
  </si>
  <si>
    <t>R010376331</t>
  </si>
  <si>
    <t>澤田　弘教</t>
  </si>
  <si>
    <t>R010396568</t>
  </si>
  <si>
    <t>澤永　悠樹</t>
  </si>
  <si>
    <t>R010698134</t>
  </si>
  <si>
    <t>三宮　英士</t>
  </si>
  <si>
    <t>R010776360</t>
  </si>
  <si>
    <t>三宮　悠人</t>
  </si>
  <si>
    <t>R010653585</t>
  </si>
  <si>
    <t>三ノ宮　羚央</t>
  </si>
  <si>
    <t>R010576536</t>
  </si>
  <si>
    <t>三分一　彪斗</t>
  </si>
  <si>
    <t>R010688482</t>
  </si>
  <si>
    <t>三宮　樂</t>
  </si>
  <si>
    <t>R010100659</t>
  </si>
  <si>
    <t>財前　友担</t>
  </si>
  <si>
    <t>R010588874</t>
  </si>
  <si>
    <t>財津　翔大</t>
  </si>
  <si>
    <t>R010538386</t>
  </si>
  <si>
    <t>財津　亮介</t>
  </si>
  <si>
    <t>R010604774</t>
  </si>
  <si>
    <t>椎原　吟峨</t>
  </si>
  <si>
    <t>R010642054</t>
  </si>
  <si>
    <t>椎原　圭亮</t>
  </si>
  <si>
    <t>R005603291</t>
  </si>
  <si>
    <t>椎原　健夫</t>
  </si>
  <si>
    <t>R010642037</t>
  </si>
  <si>
    <t>塩崎　椋</t>
  </si>
  <si>
    <t>R010601891</t>
  </si>
  <si>
    <t>塩治　晴士</t>
  </si>
  <si>
    <t>R010601882</t>
  </si>
  <si>
    <t>塩治　輝</t>
  </si>
  <si>
    <t>R010642031</t>
  </si>
  <si>
    <t>汐月　達也</t>
  </si>
  <si>
    <t>R010765304</t>
  </si>
  <si>
    <t>塩月　友作</t>
  </si>
  <si>
    <t>R010689458</t>
  </si>
  <si>
    <t>塩手　晴仁</t>
  </si>
  <si>
    <t>R010542200</t>
  </si>
  <si>
    <t>鹿内　克彦</t>
  </si>
  <si>
    <t>R010281801</t>
  </si>
  <si>
    <t>志賀　泰二</t>
  </si>
  <si>
    <t>R010689457</t>
  </si>
  <si>
    <t>志賀　優弥</t>
  </si>
  <si>
    <t>R010579058</t>
  </si>
  <si>
    <t>式村　龍馬</t>
  </si>
  <si>
    <t>R010684110</t>
  </si>
  <si>
    <t>繁里　勇吾</t>
  </si>
  <si>
    <t>R010728135</t>
  </si>
  <si>
    <t>重住　龍真</t>
  </si>
  <si>
    <t>R010774532</t>
  </si>
  <si>
    <t>重住　亮真</t>
  </si>
  <si>
    <t>R010685260</t>
  </si>
  <si>
    <t>繁田　大雅</t>
  </si>
  <si>
    <t>R001257304</t>
  </si>
  <si>
    <t>重藤　光</t>
  </si>
  <si>
    <t>R010391920</t>
  </si>
  <si>
    <t>重松　剛史</t>
  </si>
  <si>
    <t>R010538301</t>
  </si>
  <si>
    <t>重光　日向</t>
  </si>
  <si>
    <t>R010661142</t>
  </si>
  <si>
    <t>志手　佑守</t>
  </si>
  <si>
    <t>R010588882</t>
  </si>
  <si>
    <t>志堂寺　和之介</t>
  </si>
  <si>
    <t>R010579048</t>
  </si>
  <si>
    <t>篠田　怜央</t>
  </si>
  <si>
    <t>R010746656</t>
  </si>
  <si>
    <t>芝関　廉</t>
  </si>
  <si>
    <t>R010776385</t>
  </si>
  <si>
    <t>柴田　叡昇</t>
  </si>
  <si>
    <t>R010660818</t>
  </si>
  <si>
    <t>柴田　晴喜</t>
  </si>
  <si>
    <t>R010737005</t>
  </si>
  <si>
    <t>柴田　美佳</t>
  </si>
  <si>
    <t>R010766005</t>
  </si>
  <si>
    <t>渋谷　一三</t>
  </si>
  <si>
    <t>R010583772</t>
  </si>
  <si>
    <t>渋谷　駿</t>
  </si>
  <si>
    <t>R010762835</t>
  </si>
  <si>
    <t>島　さくら</t>
  </si>
  <si>
    <t>R010685266</t>
  </si>
  <si>
    <t>R001257447</t>
  </si>
  <si>
    <t>島谷　真司</t>
  </si>
  <si>
    <t>R010613631</t>
  </si>
  <si>
    <t>島田　伊吹</t>
  </si>
  <si>
    <t>R010313749</t>
  </si>
  <si>
    <t>嶋田　尚祐</t>
  </si>
  <si>
    <t>R010687781</t>
  </si>
  <si>
    <t>嶋津　藍夢</t>
  </si>
  <si>
    <t>R010774536</t>
  </si>
  <si>
    <t>嶋津　色音</t>
  </si>
  <si>
    <t>R010586719</t>
  </si>
  <si>
    <t>嶋津　慶真</t>
  </si>
  <si>
    <t>R010465614</t>
  </si>
  <si>
    <t>島畑　欣史</t>
  </si>
  <si>
    <t>R010774530</t>
  </si>
  <si>
    <t>嶋村　堪太</t>
  </si>
  <si>
    <t>R010765309</t>
  </si>
  <si>
    <t>清水　快翔</t>
  </si>
  <si>
    <t>R010689076</t>
  </si>
  <si>
    <t>清水　和記</t>
  </si>
  <si>
    <t>R005986981</t>
  </si>
  <si>
    <t>清水　聖徳</t>
  </si>
  <si>
    <t>R010579105</t>
  </si>
  <si>
    <t>清水　颯太</t>
  </si>
  <si>
    <t>R010421576</t>
  </si>
  <si>
    <t>清水　碧倭</t>
  </si>
  <si>
    <t>R010593958</t>
  </si>
  <si>
    <t>清水　瑞樹</t>
  </si>
  <si>
    <t>R010576361</t>
  </si>
  <si>
    <t>下久保　魅兎</t>
  </si>
  <si>
    <t>R010653602</t>
  </si>
  <si>
    <t>下郡　遼平</t>
  </si>
  <si>
    <t>R010767672</t>
  </si>
  <si>
    <t>下嶋　龍斗</t>
  </si>
  <si>
    <t>R010700300</t>
  </si>
  <si>
    <t>下田　徹</t>
  </si>
  <si>
    <t>R010576515</t>
  </si>
  <si>
    <t>下畑　凜太朗</t>
  </si>
  <si>
    <t>R010453576</t>
  </si>
  <si>
    <t>周藤　彼方</t>
  </si>
  <si>
    <t>R010579135</t>
  </si>
  <si>
    <t>周藤　光輝</t>
  </si>
  <si>
    <t>R010776375</t>
  </si>
  <si>
    <t>首藤　煌人</t>
  </si>
  <si>
    <t>R010746621</t>
  </si>
  <si>
    <t>首藤　謙二</t>
  </si>
  <si>
    <t>R010689068</t>
  </si>
  <si>
    <t>首藤　瑚春</t>
  </si>
  <si>
    <t>R010728118</t>
  </si>
  <si>
    <t>首藤　志音</t>
  </si>
  <si>
    <t>R010465612</t>
  </si>
  <si>
    <t>首藤　貴志</t>
  </si>
  <si>
    <t>R010728112</t>
  </si>
  <si>
    <t>首藤　孝寛</t>
  </si>
  <si>
    <t>R010757847</t>
  </si>
  <si>
    <t>首藤　保</t>
  </si>
  <si>
    <t>R008643838</t>
  </si>
  <si>
    <t>首藤　翼</t>
  </si>
  <si>
    <t>R010642053</t>
  </si>
  <si>
    <t>首藤　栄暁</t>
  </si>
  <si>
    <t>R007002645</t>
  </si>
  <si>
    <t>首藤　晴美</t>
  </si>
  <si>
    <t>R010757877</t>
  </si>
  <si>
    <t>首藤　晴道</t>
  </si>
  <si>
    <t>R010376326</t>
  </si>
  <si>
    <t>首藤　博貴</t>
  </si>
  <si>
    <t>R010604764</t>
  </si>
  <si>
    <t>首藤　大夢</t>
  </si>
  <si>
    <t>R010376340</t>
  </si>
  <si>
    <t>首藤　正叡</t>
  </si>
  <si>
    <t>R010728157</t>
  </si>
  <si>
    <t>首藤　佑樹</t>
  </si>
  <si>
    <t>R010757881</t>
  </si>
  <si>
    <t>首藤　優慎</t>
  </si>
  <si>
    <t>R010751189</t>
  </si>
  <si>
    <t>首藤　ゆめ</t>
  </si>
  <si>
    <t>R010613635</t>
  </si>
  <si>
    <t>首藤　洋司</t>
  </si>
  <si>
    <t>R010656673</t>
  </si>
  <si>
    <t>首藤　諒</t>
  </si>
  <si>
    <t>R010714997</t>
  </si>
  <si>
    <t>首藤　涼太</t>
  </si>
  <si>
    <t>R010356122</t>
  </si>
  <si>
    <t>首藤　航</t>
  </si>
  <si>
    <t>R005527362</t>
  </si>
  <si>
    <t>庄司　誠</t>
  </si>
  <si>
    <t>R010776372</t>
  </si>
  <si>
    <t>庄司　雅人</t>
  </si>
  <si>
    <t>R010774528</t>
  </si>
  <si>
    <t>生野　晴斗</t>
  </si>
  <si>
    <t>R010776355</t>
  </si>
  <si>
    <t>生野　陽大</t>
  </si>
  <si>
    <t>R009460533</t>
  </si>
  <si>
    <t>庄部　正人</t>
  </si>
  <si>
    <t>R010546309</t>
  </si>
  <si>
    <t>庄部　優汰</t>
  </si>
  <si>
    <t>R010685272</t>
  </si>
  <si>
    <t>白井　紘彰</t>
  </si>
  <si>
    <t>R010588864</t>
  </si>
  <si>
    <t>白石　海</t>
  </si>
  <si>
    <t>R010352971</t>
  </si>
  <si>
    <t>白石　琥太郎</t>
  </si>
  <si>
    <t>R010599602</t>
  </si>
  <si>
    <t>白石　匠皇</t>
  </si>
  <si>
    <t>R010259417</t>
  </si>
  <si>
    <t>白岩　孝啓</t>
  </si>
  <si>
    <t>R010579134</t>
  </si>
  <si>
    <t>白岩　裕晟</t>
  </si>
  <si>
    <t>R010354662</t>
  </si>
  <si>
    <t>秦　琥太郎</t>
  </si>
  <si>
    <t>R010728100</t>
  </si>
  <si>
    <t>秦　鼓乃実</t>
  </si>
  <si>
    <t>R010306453</t>
  </si>
  <si>
    <t>秦　翔平</t>
  </si>
  <si>
    <t>R010444489</t>
  </si>
  <si>
    <t>秦　拓真</t>
  </si>
  <si>
    <t>R010689467</t>
  </si>
  <si>
    <t>秦　龍也</t>
  </si>
  <si>
    <t>R010689468</t>
  </si>
  <si>
    <t>秦　翼早</t>
  </si>
  <si>
    <t>R010579104</t>
  </si>
  <si>
    <t>秦　涼介</t>
  </si>
  <si>
    <t>R010762826</t>
  </si>
  <si>
    <t>新宅　詩織</t>
  </si>
  <si>
    <t>R010576525</t>
  </si>
  <si>
    <t>新立　龍真</t>
  </si>
  <si>
    <t>R010546283</t>
  </si>
  <si>
    <t>新納　奏太</t>
  </si>
  <si>
    <t>R010613615</t>
  </si>
  <si>
    <t>新納　信彦</t>
  </si>
  <si>
    <t>R010579086</t>
  </si>
  <si>
    <t>新原　遥翔</t>
  </si>
  <si>
    <t>R010347368</t>
  </si>
  <si>
    <t>新原　優翔</t>
  </si>
  <si>
    <t>R009567863</t>
  </si>
  <si>
    <t>新村　亘未</t>
  </si>
  <si>
    <t>R010579129</t>
  </si>
  <si>
    <t>軸丸　生己</t>
  </si>
  <si>
    <t>R006123774</t>
  </si>
  <si>
    <t>軸丸　耕平</t>
  </si>
  <si>
    <t>R010653564</t>
  </si>
  <si>
    <t>軸丸　大輝</t>
  </si>
  <si>
    <t>R010746609</t>
  </si>
  <si>
    <t>軸丸　昇</t>
  </si>
  <si>
    <t>R010719630</t>
  </si>
  <si>
    <t>軸丸　ゆな</t>
  </si>
  <si>
    <t>R010757891</t>
  </si>
  <si>
    <t>實方　来夏</t>
  </si>
  <si>
    <t>R010728102</t>
  </si>
  <si>
    <t>城　孝明</t>
  </si>
  <si>
    <t>R010656679</t>
  </si>
  <si>
    <t>城　大雅</t>
  </si>
  <si>
    <t>R010579073</t>
  </si>
  <si>
    <t>城野　大翔</t>
  </si>
  <si>
    <t>R010347371</t>
  </si>
  <si>
    <t>城野　雅翔</t>
  </si>
  <si>
    <t>R007959167</t>
  </si>
  <si>
    <t>須浦　清隆</t>
  </si>
  <si>
    <t>R010449909</t>
  </si>
  <si>
    <t>末　洸樹</t>
  </si>
  <si>
    <t>R001257711</t>
  </si>
  <si>
    <t>末綱　航大</t>
  </si>
  <si>
    <t>R006148463</t>
  </si>
  <si>
    <t>末綱　太舟</t>
  </si>
  <si>
    <t>R010546310</t>
  </si>
  <si>
    <t>末綱　倖成</t>
  </si>
  <si>
    <t>R009545995</t>
  </si>
  <si>
    <t>末永　成久</t>
  </si>
  <si>
    <t>R010552569</t>
  </si>
  <si>
    <t>末成　隼</t>
  </si>
  <si>
    <t>R010546311</t>
  </si>
  <si>
    <t>末弘　智亮</t>
  </si>
  <si>
    <t>R010660808</t>
  </si>
  <si>
    <t>末廣　義也</t>
  </si>
  <si>
    <t>R010660830</t>
  </si>
  <si>
    <t>末元　兼太</t>
  </si>
  <si>
    <t>R010546318</t>
  </si>
  <si>
    <t>末元　隼太</t>
  </si>
  <si>
    <t>R010775193</t>
  </si>
  <si>
    <t>菅　泰河</t>
  </si>
  <si>
    <t>R010579127</t>
  </si>
  <si>
    <t>菅　陽翔</t>
  </si>
  <si>
    <t>R010542209</t>
  </si>
  <si>
    <t>菅田　和真</t>
  </si>
  <si>
    <t>R010714987</t>
  </si>
  <si>
    <t>須川　彪雅</t>
  </si>
  <si>
    <t>R010728109</t>
  </si>
  <si>
    <t>杉　吉隆</t>
  </si>
  <si>
    <t>R008798004</t>
  </si>
  <si>
    <t>杉崎　誠</t>
  </si>
  <si>
    <t>R010599611</t>
  </si>
  <si>
    <t>杉田　翔</t>
  </si>
  <si>
    <t>R005528103</t>
  </si>
  <si>
    <t>杉野　岳士</t>
  </si>
  <si>
    <t>R010715013</t>
  </si>
  <si>
    <t>杉村　祐心</t>
  </si>
  <si>
    <t>R006220369</t>
  </si>
  <si>
    <t>杉本　哲太</t>
  </si>
  <si>
    <t>R010676602</t>
  </si>
  <si>
    <t>杉本　蓮</t>
  </si>
  <si>
    <t>R010689454</t>
  </si>
  <si>
    <t>杉山　由采</t>
  </si>
  <si>
    <t>R010281838</t>
  </si>
  <si>
    <t>鈴江　真士</t>
  </si>
  <si>
    <t>R010281839</t>
  </si>
  <si>
    <t>鈴江　涼生</t>
  </si>
  <si>
    <t>R010214548</t>
  </si>
  <si>
    <t>鈴木　公大</t>
  </si>
  <si>
    <t>R010767674</t>
  </si>
  <si>
    <t>鈴木　奏志</t>
  </si>
  <si>
    <t>R010661149</t>
  </si>
  <si>
    <t>鈴木　佑輔</t>
  </si>
  <si>
    <t>R010698156</t>
  </si>
  <si>
    <t>鈴木　琉斗</t>
  </si>
  <si>
    <t>R010762839</t>
  </si>
  <si>
    <t>須田　真帆</t>
  </si>
  <si>
    <t>R010465610</t>
  </si>
  <si>
    <t>須藤　聡</t>
  </si>
  <si>
    <t>R010746619</t>
  </si>
  <si>
    <t>簀戸　裕樹</t>
  </si>
  <si>
    <t>R010247793</t>
  </si>
  <si>
    <t>須藤　美羽</t>
  </si>
  <si>
    <t>R010714982</t>
  </si>
  <si>
    <t>須藤　来希</t>
  </si>
  <si>
    <t>R010776364</t>
  </si>
  <si>
    <t>須藤　玲空</t>
  </si>
  <si>
    <t>R007959185</t>
  </si>
  <si>
    <t>巣野　哲平</t>
  </si>
  <si>
    <t>R010214540</t>
  </si>
  <si>
    <t>隅田　渚斗</t>
  </si>
  <si>
    <t>R010356124</t>
  </si>
  <si>
    <t>隅田　波希</t>
  </si>
  <si>
    <t>R010162998</t>
  </si>
  <si>
    <t>圖師　好至朗</t>
  </si>
  <si>
    <t>R010576507</t>
  </si>
  <si>
    <t>清家　海佐輝</t>
  </si>
  <si>
    <t>R010766011</t>
  </si>
  <si>
    <t>関　愛子</t>
  </si>
  <si>
    <t>R003258422</t>
  </si>
  <si>
    <t>関　一昭</t>
  </si>
  <si>
    <t>R001257809</t>
  </si>
  <si>
    <t>関　正二</t>
  </si>
  <si>
    <t>R010352992</t>
  </si>
  <si>
    <t>関　翼</t>
  </si>
  <si>
    <t>R010189267</t>
  </si>
  <si>
    <t>関　雅人</t>
  </si>
  <si>
    <t>R010542176</t>
  </si>
  <si>
    <t>関谷　彰太</t>
  </si>
  <si>
    <t>R007959750</t>
  </si>
  <si>
    <t>関谷　僚人</t>
  </si>
  <si>
    <t>R010746644</t>
  </si>
  <si>
    <t>瀬口　遼太</t>
  </si>
  <si>
    <t>R010689526</t>
  </si>
  <si>
    <t>是木　叶翔</t>
  </si>
  <si>
    <t>R010613640</t>
  </si>
  <si>
    <t>曽我　昂叶</t>
  </si>
  <si>
    <t>R010120162</t>
  </si>
  <si>
    <t>曽根　文武</t>
  </si>
  <si>
    <t>R001257854</t>
  </si>
  <si>
    <t>曽根崎　照紀</t>
  </si>
  <si>
    <t>R005987458</t>
  </si>
  <si>
    <t>曽根田　康寿</t>
  </si>
  <si>
    <t>R010660825</t>
  </si>
  <si>
    <t>園　将翔</t>
  </si>
  <si>
    <t>R010306443</t>
  </si>
  <si>
    <t>園田　純直</t>
  </si>
  <si>
    <t>R010546282</t>
  </si>
  <si>
    <t>染矢　優心</t>
  </si>
  <si>
    <t>R010687463</t>
  </si>
  <si>
    <t>造士　凜大郎</t>
  </si>
  <si>
    <t>R010689082</t>
  </si>
  <si>
    <t>田縁　啓汰</t>
  </si>
  <si>
    <t>R010776367</t>
  </si>
  <si>
    <t>高阿田　隼人</t>
  </si>
  <si>
    <t>R010737009</t>
  </si>
  <si>
    <t>高石　靖太</t>
  </si>
  <si>
    <t>R010682446</t>
  </si>
  <si>
    <t>高木　奏</t>
  </si>
  <si>
    <t>R010719608</t>
  </si>
  <si>
    <t>髙木　獅道</t>
  </si>
  <si>
    <t>R010465602</t>
  </si>
  <si>
    <t>髙木　大誠</t>
  </si>
  <si>
    <t>R010546328</t>
  </si>
  <si>
    <t>高木　悠成</t>
  </si>
  <si>
    <t>R010775769</t>
  </si>
  <si>
    <t>高木　龍斗</t>
  </si>
  <si>
    <t>R010762832</t>
  </si>
  <si>
    <t>高木　弥亜</t>
  </si>
  <si>
    <t>R001257942</t>
  </si>
  <si>
    <t>高倉　一城</t>
  </si>
  <si>
    <t>R010688260</t>
  </si>
  <si>
    <t>高倉　暖基</t>
  </si>
  <si>
    <t>R010776337</t>
  </si>
  <si>
    <t>高倉　遥樹</t>
  </si>
  <si>
    <t>R010689455</t>
  </si>
  <si>
    <t>高倉　吏功</t>
  </si>
  <si>
    <t>R010638060</t>
  </si>
  <si>
    <t>髙﨑　淳平</t>
  </si>
  <si>
    <t>R010768401</t>
  </si>
  <si>
    <t>高崎　藍太郎</t>
  </si>
  <si>
    <t>R010676677</t>
  </si>
  <si>
    <t>髙須賀　陽斗</t>
  </si>
  <si>
    <t>R010687788</t>
  </si>
  <si>
    <t>高田　琥太郎</t>
  </si>
  <si>
    <t>R010468412</t>
  </si>
  <si>
    <t>高田　雅博</t>
  </si>
  <si>
    <t>R010376369</t>
  </si>
  <si>
    <t>高月　隆成</t>
  </si>
  <si>
    <t>R010728125</t>
  </si>
  <si>
    <t>髙波　天惺</t>
  </si>
  <si>
    <t>R003578487</t>
  </si>
  <si>
    <t>髙野　大輔</t>
  </si>
  <si>
    <t>R010765303</t>
  </si>
  <si>
    <t>髙野　翔碧</t>
  </si>
  <si>
    <t>R010715016</t>
  </si>
  <si>
    <t>高橋　天翔</t>
  </si>
  <si>
    <t>R010642043</t>
  </si>
  <si>
    <t>髙橋　昂希</t>
  </si>
  <si>
    <t>R008798156</t>
  </si>
  <si>
    <t>高橋　洸介</t>
  </si>
  <si>
    <t>R010728136</t>
  </si>
  <si>
    <t>髙橋　恒太</t>
  </si>
  <si>
    <t>R010757888</t>
  </si>
  <si>
    <t>高橋　悟</t>
  </si>
  <si>
    <t>R010757872</t>
  </si>
  <si>
    <t>高橋　湊太</t>
  </si>
  <si>
    <t>R010719611</t>
  </si>
  <si>
    <t>高橋　典誠</t>
  </si>
  <si>
    <t>R010579050</t>
  </si>
  <si>
    <t>髙橋　翔空</t>
  </si>
  <si>
    <t>R010583767</t>
  </si>
  <si>
    <t>高橋　晴</t>
  </si>
  <si>
    <t>R007334924</t>
  </si>
  <si>
    <t>高橋　央明</t>
  </si>
  <si>
    <t>R010542177</t>
  </si>
  <si>
    <t>高橋　優</t>
  </si>
  <si>
    <t>R003256062</t>
  </si>
  <si>
    <t>高橋　由資</t>
  </si>
  <si>
    <t>R010767668</t>
  </si>
  <si>
    <t>髙橋　悠真</t>
  </si>
  <si>
    <t>R010642056</t>
  </si>
  <si>
    <t>高橋　由幸</t>
  </si>
  <si>
    <t>R010684111</t>
  </si>
  <si>
    <t>髙橋　璃央</t>
  </si>
  <si>
    <t>R010768411</t>
  </si>
  <si>
    <t>高橋　理夢</t>
  </si>
  <si>
    <t>R010604092</t>
  </si>
  <si>
    <t>高橋　遼</t>
  </si>
  <si>
    <t>R010352959</t>
  </si>
  <si>
    <t>髙橋　涼介</t>
  </si>
  <si>
    <t>R010774556</t>
  </si>
  <si>
    <t>高橋　凜</t>
  </si>
  <si>
    <t>R010685158</t>
  </si>
  <si>
    <t>髙畑　諒人</t>
  </si>
  <si>
    <t>R010676594</t>
  </si>
  <si>
    <t>高畑　涼</t>
  </si>
  <si>
    <t>R010700293</t>
  </si>
  <si>
    <t>高原　啓司</t>
  </si>
  <si>
    <t>R010240538</t>
  </si>
  <si>
    <t>高原　悠太</t>
  </si>
  <si>
    <t>R010736995</t>
  </si>
  <si>
    <t>R010660816</t>
  </si>
  <si>
    <t>髙藤　熙留</t>
  </si>
  <si>
    <t>R010546321</t>
  </si>
  <si>
    <t>髙藤　雅留</t>
  </si>
  <si>
    <t>R010660800</t>
  </si>
  <si>
    <t>高松　篤斗</t>
  </si>
  <si>
    <t>R010588869</t>
  </si>
  <si>
    <t>高松　我空</t>
  </si>
  <si>
    <t>R010576537</t>
  </si>
  <si>
    <t>高見　ゼン</t>
  </si>
  <si>
    <t>R010719615</t>
  </si>
  <si>
    <t>高嶺　史哉</t>
  </si>
  <si>
    <t>R010583798</t>
  </si>
  <si>
    <t>髙村　悠悟</t>
  </si>
  <si>
    <t>R010538383</t>
  </si>
  <si>
    <t>髙村　龍冴</t>
  </si>
  <si>
    <t>R010653152</t>
  </si>
  <si>
    <t>髙本　澪奈</t>
  </si>
  <si>
    <t>R010776369</t>
  </si>
  <si>
    <t>髙森　颯誠</t>
  </si>
  <si>
    <t>R010766008</t>
  </si>
  <si>
    <t>髙森　大勢</t>
  </si>
  <si>
    <t>R010684124</t>
  </si>
  <si>
    <t>高森　遥誠</t>
  </si>
  <si>
    <t>R010255176</t>
  </si>
  <si>
    <t>高森　宗治</t>
  </si>
  <si>
    <t>R010715009</t>
  </si>
  <si>
    <t>高山　尚大</t>
  </si>
  <si>
    <t>R010653580</t>
  </si>
  <si>
    <t>髙山　僚太</t>
  </si>
  <si>
    <t>R009533440</t>
  </si>
  <si>
    <t>田上　龍真</t>
  </si>
  <si>
    <t>R010757886</t>
  </si>
  <si>
    <t>田川　喜隆</t>
  </si>
  <si>
    <t>R010719619</t>
  </si>
  <si>
    <t>田川　蓮翔</t>
  </si>
  <si>
    <t>R010698159</t>
  </si>
  <si>
    <t>瀧口　康平</t>
  </si>
  <si>
    <t>R010776366</t>
  </si>
  <si>
    <t>滝口　桃馬</t>
  </si>
  <si>
    <t>R010766125</t>
  </si>
  <si>
    <t>田北　悠斗</t>
  </si>
  <si>
    <t>R010259424</t>
  </si>
  <si>
    <t>瀧水　蓮太郎</t>
  </si>
  <si>
    <t>R010538309</t>
  </si>
  <si>
    <t>田口　碧依</t>
  </si>
  <si>
    <t>R010700297</t>
  </si>
  <si>
    <t>田口　聖</t>
  </si>
  <si>
    <t>R010765293</t>
  </si>
  <si>
    <t>武石　彰</t>
  </si>
  <si>
    <t>R010642076</t>
  </si>
  <si>
    <t>武石　健裕</t>
  </si>
  <si>
    <t>R010714986</t>
  </si>
  <si>
    <t>竹内　彪斗</t>
  </si>
  <si>
    <t>R010676615</t>
  </si>
  <si>
    <t>竹内　崇士</t>
  </si>
  <si>
    <t>R010579113</t>
  </si>
  <si>
    <t>竹内　悠力</t>
  </si>
  <si>
    <t>R010728107</t>
  </si>
  <si>
    <t>武内　璃緒斗</t>
  </si>
  <si>
    <t>R010653162</t>
  </si>
  <si>
    <t>竹尾　理志</t>
  </si>
  <si>
    <t>R010776393</t>
  </si>
  <si>
    <t>竹尾　琉希</t>
  </si>
  <si>
    <t>R010689463</t>
  </si>
  <si>
    <t>R010676598</t>
  </si>
  <si>
    <t>竹下　真矢</t>
  </si>
  <si>
    <t>R010776373</t>
  </si>
  <si>
    <t>竹下　雄大</t>
  </si>
  <si>
    <t>R010746614</t>
  </si>
  <si>
    <t>竹島　昇耶</t>
  </si>
  <si>
    <t>R010546279</t>
  </si>
  <si>
    <t>竹嶋　優</t>
  </si>
  <si>
    <t>R010642021</t>
  </si>
  <si>
    <t>竹田　皓一</t>
  </si>
  <si>
    <t>R010576523</t>
  </si>
  <si>
    <t>竹谷　嵩登</t>
  </si>
  <si>
    <t>R010586322</t>
  </si>
  <si>
    <t>武田　司</t>
  </si>
  <si>
    <t>R010653574</t>
  </si>
  <si>
    <t>武田　有冴</t>
  </si>
  <si>
    <t>R010746649</t>
  </si>
  <si>
    <t>武田　豊</t>
  </si>
  <si>
    <t>R010586318</t>
  </si>
  <si>
    <t>竹友　勝虎</t>
  </si>
  <si>
    <t>R010774519</t>
  </si>
  <si>
    <t>竹中　啓悟</t>
  </si>
  <si>
    <t>R007335127</t>
  </si>
  <si>
    <t>竹中　啓司</t>
  </si>
  <si>
    <t>R010776332</t>
  </si>
  <si>
    <t>竹中　健悟</t>
  </si>
  <si>
    <t>R010676596</t>
  </si>
  <si>
    <t>竹中　楓馬</t>
  </si>
  <si>
    <t>R010656681</t>
  </si>
  <si>
    <t>竹永　涼夢</t>
  </si>
  <si>
    <t>R010776341</t>
  </si>
  <si>
    <t>竹林　一護</t>
  </si>
  <si>
    <t>R010576549</t>
  </si>
  <si>
    <t>竹久　浩夢</t>
  </si>
  <si>
    <t>R010776387</t>
  </si>
  <si>
    <t>竹本　大祐</t>
  </si>
  <si>
    <t>R010542181</t>
  </si>
  <si>
    <t>竹本　哲也</t>
  </si>
  <si>
    <t>R010546332</t>
  </si>
  <si>
    <t>竹本　優希</t>
  </si>
  <si>
    <t>R010604117</t>
  </si>
  <si>
    <t>竹本　徠愛</t>
  </si>
  <si>
    <t>R010714981</t>
  </si>
  <si>
    <t>竹本　蓮</t>
  </si>
  <si>
    <t>R010700307</t>
  </si>
  <si>
    <t>田阪　将平</t>
  </si>
  <si>
    <t>R010661148</t>
  </si>
  <si>
    <t>田崎　順嗣</t>
  </si>
  <si>
    <t>R010768417</t>
  </si>
  <si>
    <t>田崎　大夢</t>
  </si>
  <si>
    <t>R010698133</t>
  </si>
  <si>
    <t>田嶋　一翔</t>
  </si>
  <si>
    <t>R010538316</t>
  </si>
  <si>
    <t>田島　李凰</t>
  </si>
  <si>
    <t>R010306446</t>
  </si>
  <si>
    <t>多嶋田　尚平</t>
  </si>
  <si>
    <t>R004371818</t>
  </si>
  <si>
    <t>田代　修三</t>
  </si>
  <si>
    <t>R010613638</t>
  </si>
  <si>
    <t>田代　真士</t>
  </si>
  <si>
    <t>R010604072</t>
  </si>
  <si>
    <t>田尻　智輝</t>
  </si>
  <si>
    <t>R010757894</t>
  </si>
  <si>
    <t>田尻　真生</t>
  </si>
  <si>
    <t>R010687756</t>
  </si>
  <si>
    <t>田多　智晴</t>
  </si>
  <si>
    <t>R010728130</t>
  </si>
  <si>
    <t>立花　煉</t>
  </si>
  <si>
    <t>R010642039</t>
  </si>
  <si>
    <t>立川　粋人</t>
  </si>
  <si>
    <t>R010586320</t>
  </si>
  <si>
    <t>立脇　蒼惟</t>
  </si>
  <si>
    <t>R010746663</t>
  </si>
  <si>
    <t>立脇　泰志</t>
  </si>
  <si>
    <t>R010685254</t>
  </si>
  <si>
    <t>田中　冠舟</t>
  </si>
  <si>
    <t>R010638069</t>
  </si>
  <si>
    <t>田中　脩翔</t>
  </si>
  <si>
    <t>R010684134</t>
  </si>
  <si>
    <t>田中　駿</t>
  </si>
  <si>
    <t>R010678828</t>
  </si>
  <si>
    <t>田中　翔</t>
  </si>
  <si>
    <t>R010586730</t>
  </si>
  <si>
    <t>田中　大雅</t>
  </si>
  <si>
    <t>R010638055</t>
  </si>
  <si>
    <t>田中　誠</t>
  </si>
  <si>
    <t>R010768404</t>
  </si>
  <si>
    <t>田中　湊人</t>
  </si>
  <si>
    <t>R010576512</t>
  </si>
  <si>
    <t>田中　優佑</t>
  </si>
  <si>
    <t>R010538395</t>
  </si>
  <si>
    <t>田中　悠陽</t>
  </si>
  <si>
    <t>R010767676</t>
  </si>
  <si>
    <t>田中　理琥</t>
  </si>
  <si>
    <t>R010546335</t>
  </si>
  <si>
    <t>田中　琉偉</t>
  </si>
  <si>
    <t>R010631820</t>
  </si>
  <si>
    <t>田中　蓮華</t>
  </si>
  <si>
    <t>R010576511</t>
  </si>
  <si>
    <t>田中　廉人</t>
  </si>
  <si>
    <t>R010653164</t>
  </si>
  <si>
    <t>田部　葵空</t>
  </si>
  <si>
    <t>R010638046</t>
  </si>
  <si>
    <t>田邉　研昇</t>
  </si>
  <si>
    <t>R010538400</t>
  </si>
  <si>
    <t>田辺　逞登</t>
  </si>
  <si>
    <t>R007728503</t>
  </si>
  <si>
    <t>田邊　政治</t>
  </si>
  <si>
    <t>R010757896</t>
  </si>
  <si>
    <t>谷　逞斗</t>
  </si>
  <si>
    <t>R010691473</t>
  </si>
  <si>
    <t>谷　悠真</t>
  </si>
  <si>
    <t>R010599181</t>
  </si>
  <si>
    <t>谷　竜之介</t>
  </si>
  <si>
    <t>R010767686</t>
  </si>
  <si>
    <t>谷岡　稟晟</t>
  </si>
  <si>
    <t>R010542175</t>
  </si>
  <si>
    <t>谷川　勝利</t>
  </si>
  <si>
    <t>R010737002</t>
  </si>
  <si>
    <t>R010546271</t>
  </si>
  <si>
    <t>谷口　流星心</t>
  </si>
  <si>
    <t>R010685243</t>
  </si>
  <si>
    <t>谷口　達</t>
  </si>
  <si>
    <t>R010688490</t>
  </si>
  <si>
    <t>谷口　陽人</t>
  </si>
  <si>
    <t>R010601887</t>
  </si>
  <si>
    <t>谷口　凛</t>
  </si>
  <si>
    <t>R010660797</t>
  </si>
  <si>
    <t>谷崎　颯</t>
  </si>
  <si>
    <t>R010167790</t>
  </si>
  <si>
    <t>田野　翔大</t>
  </si>
  <si>
    <t>R010776377</t>
  </si>
  <si>
    <t>田原　智明</t>
  </si>
  <si>
    <t>R010685246</t>
  </si>
  <si>
    <t>田吹　奏太</t>
  </si>
  <si>
    <t>R010776405</t>
  </si>
  <si>
    <t>田吹　陽</t>
  </si>
  <si>
    <t>R010746603</t>
  </si>
  <si>
    <t>田吹　将</t>
  </si>
  <si>
    <t>R010687780</t>
  </si>
  <si>
    <t>玉井　颯太</t>
  </si>
  <si>
    <t>R010776365</t>
  </si>
  <si>
    <t>玉井　俊輝</t>
  </si>
  <si>
    <t>R010728148</t>
  </si>
  <si>
    <t>玉井　葉夏</t>
  </si>
  <si>
    <t>R010604095</t>
  </si>
  <si>
    <t>玉正　龍蒼</t>
  </si>
  <si>
    <t>R010600674</t>
  </si>
  <si>
    <t>玉永　史春</t>
  </si>
  <si>
    <t>R010281809</t>
  </si>
  <si>
    <t>田村　拓也</t>
  </si>
  <si>
    <t>R010588878</t>
  </si>
  <si>
    <t>田村　蓮人</t>
  </si>
  <si>
    <t>R010685263</t>
  </si>
  <si>
    <t>太郎良　美紀</t>
  </si>
  <si>
    <t>R010687767</t>
  </si>
  <si>
    <t>丹　陸人</t>
  </si>
  <si>
    <t>R010688475</t>
  </si>
  <si>
    <t>大海　應介</t>
  </si>
  <si>
    <t>R001251753</t>
  </si>
  <si>
    <t>伊達　洋介</t>
  </si>
  <si>
    <t>R010728108</t>
  </si>
  <si>
    <t>団塚　智幸</t>
  </si>
  <si>
    <t>R010698147</t>
  </si>
  <si>
    <t>団塚　浩</t>
  </si>
  <si>
    <t>R010676603</t>
  </si>
  <si>
    <t>崔　准赫</t>
  </si>
  <si>
    <t>R010685249</t>
  </si>
  <si>
    <t>近砂　仁志</t>
  </si>
  <si>
    <t>R010579074</t>
  </si>
  <si>
    <t>千原　天聖</t>
  </si>
  <si>
    <t>R010613613</t>
  </si>
  <si>
    <t>地原　陽斗</t>
  </si>
  <si>
    <t>R010396504</t>
  </si>
  <si>
    <t>忠願寺　慶祐</t>
  </si>
  <si>
    <t>R010552542</t>
  </si>
  <si>
    <t>塚崎　春輝</t>
  </si>
  <si>
    <t>R010579062</t>
  </si>
  <si>
    <t>塚野　太心</t>
  </si>
  <si>
    <t>R010552563</t>
  </si>
  <si>
    <t>津崎　亮佑</t>
  </si>
  <si>
    <t>R010538312</t>
  </si>
  <si>
    <t>辻　翔貴</t>
  </si>
  <si>
    <t>R010093455</t>
  </si>
  <si>
    <t>津田　敬太</t>
  </si>
  <si>
    <t>R010775194</t>
  </si>
  <si>
    <t>土屋　諒悟</t>
  </si>
  <si>
    <t>R010689086</t>
  </si>
  <si>
    <t>土谷　凌太</t>
  </si>
  <si>
    <t>R010189345</t>
  </si>
  <si>
    <t>筒井　愛</t>
  </si>
  <si>
    <t>R010719625</t>
  </si>
  <si>
    <t>筒井　健斗</t>
  </si>
  <si>
    <t>R010579144</t>
  </si>
  <si>
    <t>筒井　遥斗</t>
  </si>
  <si>
    <t>R010583781</t>
  </si>
  <si>
    <t>筒井　大翔</t>
  </si>
  <si>
    <t>R010689530</t>
  </si>
  <si>
    <t>堤　一耀</t>
  </si>
  <si>
    <t>R010638081</t>
  </si>
  <si>
    <t>都築　宗佑</t>
  </si>
  <si>
    <t>R010552566</t>
  </si>
  <si>
    <t>都築　正虎</t>
  </si>
  <si>
    <t>R008651794</t>
  </si>
  <si>
    <t>都竹　創</t>
  </si>
  <si>
    <t>R010689534</t>
  </si>
  <si>
    <t>津々良　瑠輝</t>
  </si>
  <si>
    <t>R010768405</t>
  </si>
  <si>
    <t>恒成　洋吉</t>
  </si>
  <si>
    <t>R005405723</t>
  </si>
  <si>
    <t>恒松　和也</t>
  </si>
  <si>
    <t>R006937089</t>
  </si>
  <si>
    <t>津守　翔太</t>
  </si>
  <si>
    <t>R010689453</t>
  </si>
  <si>
    <t>津行　陽斗</t>
  </si>
  <si>
    <t>R010684120</t>
  </si>
  <si>
    <t>都留　響</t>
  </si>
  <si>
    <t>R010776354</t>
  </si>
  <si>
    <t>都留　瑞</t>
  </si>
  <si>
    <t>R010538394</t>
  </si>
  <si>
    <t>鶴河　翔太</t>
  </si>
  <si>
    <t>R010552530</t>
  </si>
  <si>
    <t>鶴田　翔一</t>
  </si>
  <si>
    <t>R010538399</t>
  </si>
  <si>
    <t>鶴原　聖季</t>
  </si>
  <si>
    <t>R010583763</t>
  </si>
  <si>
    <t>鶴原　大斗</t>
  </si>
  <si>
    <t>R010444506</t>
  </si>
  <si>
    <t>鶴原　楓也</t>
  </si>
  <si>
    <t>R010776331</t>
  </si>
  <si>
    <t>手嶋　章博</t>
  </si>
  <si>
    <t>R010776390</t>
  </si>
  <si>
    <t>手島　巧士郎</t>
  </si>
  <si>
    <t>R010656674</t>
  </si>
  <si>
    <t>手嶋　純也</t>
  </si>
  <si>
    <t>R010728121</t>
  </si>
  <si>
    <t>手島　蕾翔</t>
  </si>
  <si>
    <t>R010757895</t>
  </si>
  <si>
    <t>手水　翔太</t>
  </si>
  <si>
    <t>R010604074</t>
  </si>
  <si>
    <t>寺坂　玲人</t>
  </si>
  <si>
    <t>R010715022</t>
  </si>
  <si>
    <t>寺嶋　孝規</t>
  </si>
  <si>
    <t>R001258613</t>
  </si>
  <si>
    <t>出口　功</t>
  </si>
  <si>
    <t>R010689084</t>
  </si>
  <si>
    <t>出口　雅也</t>
  </si>
  <si>
    <t>R010583759</t>
  </si>
  <si>
    <t>出口　湧也</t>
  </si>
  <si>
    <t>R010767692</t>
  </si>
  <si>
    <t>藤内　靖二</t>
  </si>
  <si>
    <t>R010715006</t>
  </si>
  <si>
    <t>當麻　晃基</t>
  </si>
  <si>
    <t>R010685164</t>
  </si>
  <si>
    <t>渡海　広大</t>
  </si>
  <si>
    <t>R010775764</t>
  </si>
  <si>
    <t>時枝　依吹</t>
  </si>
  <si>
    <t>R010774538</t>
  </si>
  <si>
    <t>時松　蒼茉</t>
  </si>
  <si>
    <t>R010542168</t>
  </si>
  <si>
    <t>時松　辰行</t>
  </si>
  <si>
    <t>R010093499</t>
  </si>
  <si>
    <t>徳丸　淳治</t>
  </si>
  <si>
    <t>R010538380</t>
  </si>
  <si>
    <t>得丸　宗志</t>
  </si>
  <si>
    <t>R010255154</t>
  </si>
  <si>
    <t>得丸　拓実</t>
  </si>
  <si>
    <t>R001258695</t>
  </si>
  <si>
    <t>徳丸　英明</t>
  </si>
  <si>
    <t>R001258686</t>
  </si>
  <si>
    <t>得丸　政徳</t>
  </si>
  <si>
    <t>R010687785</t>
  </si>
  <si>
    <t>得丸　涼雅</t>
  </si>
  <si>
    <t>R010379064</t>
  </si>
  <si>
    <t>都甲　空</t>
  </si>
  <si>
    <t>R010684109</t>
  </si>
  <si>
    <t>利光　蒼太</t>
  </si>
  <si>
    <t>R010159150</t>
  </si>
  <si>
    <t>戸田　汐音</t>
  </si>
  <si>
    <t>R010046512</t>
  </si>
  <si>
    <t>十時　優介</t>
  </si>
  <si>
    <t>R010415910</t>
  </si>
  <si>
    <t>笘川　銀雅</t>
  </si>
  <si>
    <t>R010776336</t>
  </si>
  <si>
    <t>冨吉　智元</t>
  </si>
  <si>
    <t>R010576538</t>
  </si>
  <si>
    <t>友永　秀哉</t>
  </si>
  <si>
    <t>R010700313</t>
  </si>
  <si>
    <t>友永　光明</t>
  </si>
  <si>
    <t>R010415915</t>
  </si>
  <si>
    <t>友永　弥</t>
  </si>
  <si>
    <t>R010660814</t>
  </si>
  <si>
    <t>友松　駿斗</t>
  </si>
  <si>
    <t>R010100678</t>
  </si>
  <si>
    <t>友松　誠二</t>
  </si>
  <si>
    <t>R010604767</t>
  </si>
  <si>
    <t>豊田　葵</t>
  </si>
  <si>
    <t>R010448248</t>
  </si>
  <si>
    <t>豊田　颯花</t>
  </si>
  <si>
    <t>R003421170</t>
  </si>
  <si>
    <t>豊田　裕司</t>
  </si>
  <si>
    <t>R010546299</t>
  </si>
  <si>
    <t>豊永　優介</t>
  </si>
  <si>
    <t>R010660819</t>
  </si>
  <si>
    <t>豊永　優月</t>
  </si>
  <si>
    <t>R010583766</t>
  </si>
  <si>
    <t>豊福　泰生</t>
  </si>
  <si>
    <t>R010576557</t>
  </si>
  <si>
    <t>豊本　照仁</t>
  </si>
  <si>
    <t>R010576388</t>
  </si>
  <si>
    <t>土居　駿斗</t>
  </si>
  <si>
    <t>R010687789</t>
  </si>
  <si>
    <t>土居　時道</t>
  </si>
  <si>
    <t>R010660824</t>
  </si>
  <si>
    <t>堂上　彩奏</t>
  </si>
  <si>
    <t>R010579078</t>
  </si>
  <si>
    <t>内藤　暖</t>
  </si>
  <si>
    <t>R010576389</t>
  </si>
  <si>
    <t>直野　優斗</t>
  </si>
  <si>
    <t>R010445845</t>
  </si>
  <si>
    <t>仲　尚樹</t>
  </si>
  <si>
    <t>R010766112</t>
  </si>
  <si>
    <t>中　優輝</t>
  </si>
  <si>
    <t>R010661147</t>
  </si>
  <si>
    <t>仲　実日子</t>
  </si>
  <si>
    <t>R010737000</t>
  </si>
  <si>
    <t>仲　凌生</t>
  </si>
  <si>
    <t>R010583791</t>
  </si>
  <si>
    <t>中井　薫</t>
  </si>
  <si>
    <t>R010682439</t>
  </si>
  <si>
    <t>中岡　駿</t>
  </si>
  <si>
    <t>R004793931</t>
  </si>
  <si>
    <t>中川　勝裕</t>
  </si>
  <si>
    <t>R010579115</t>
  </si>
  <si>
    <t>中川　昂大</t>
  </si>
  <si>
    <t>R010774534</t>
  </si>
  <si>
    <t>中川　泰良</t>
  </si>
  <si>
    <t>R010583776</t>
  </si>
  <si>
    <t>中川　翔天</t>
  </si>
  <si>
    <t>R001258880</t>
  </si>
  <si>
    <t>中川　俊哉</t>
  </si>
  <si>
    <t>R010660820</t>
  </si>
  <si>
    <t>中川　晴喜</t>
  </si>
  <si>
    <t>R010715008</t>
  </si>
  <si>
    <t>中川　侑哉</t>
  </si>
  <si>
    <t>R010638064</t>
  </si>
  <si>
    <t>中倉　奏歌</t>
  </si>
  <si>
    <t>R010549363</t>
  </si>
  <si>
    <t>中倉　舞姫</t>
  </si>
  <si>
    <t>R002530329</t>
  </si>
  <si>
    <t>中島　大成</t>
  </si>
  <si>
    <t>R010768409</t>
  </si>
  <si>
    <t>中島　大雅</t>
  </si>
  <si>
    <t>R010613608</t>
  </si>
  <si>
    <t>中島　拓郎</t>
  </si>
  <si>
    <t>R010396594</t>
  </si>
  <si>
    <t>中島　忠伸</t>
  </si>
  <si>
    <t>R010684100</t>
  </si>
  <si>
    <t>中島　大介</t>
  </si>
  <si>
    <t>R010167786</t>
  </si>
  <si>
    <t>中島　湧友</t>
  </si>
  <si>
    <t>R010767680</t>
  </si>
  <si>
    <t>中嶌　大喜</t>
  </si>
  <si>
    <t>R001258914</t>
  </si>
  <si>
    <t>中嶋　結孝</t>
  </si>
  <si>
    <t>R010579136</t>
  </si>
  <si>
    <t>中城　篤也</t>
  </si>
  <si>
    <t>R010653573</t>
  </si>
  <si>
    <t>中園　釉丸</t>
  </si>
  <si>
    <t>R010653572</t>
  </si>
  <si>
    <t>中園　藍丸</t>
  </si>
  <si>
    <t>R010746655</t>
  </si>
  <si>
    <t>中田　圭</t>
  </si>
  <si>
    <t>R010776381</t>
  </si>
  <si>
    <t>中津留　将悟</t>
  </si>
  <si>
    <t>R010642024</t>
  </si>
  <si>
    <t>中津留　正三</t>
  </si>
  <si>
    <t>R010728111</t>
  </si>
  <si>
    <t>中津留　将也</t>
  </si>
  <si>
    <t>R010728095</t>
  </si>
  <si>
    <t>中津留　治将</t>
  </si>
  <si>
    <t>R002917412</t>
  </si>
  <si>
    <t>中西　智彦</t>
  </si>
  <si>
    <t>R010546313</t>
  </si>
  <si>
    <t>中根　漸</t>
  </si>
  <si>
    <t>R010642072</t>
  </si>
  <si>
    <t>中根　晴希</t>
  </si>
  <si>
    <t>R001259038</t>
  </si>
  <si>
    <t>中根　幹雄</t>
  </si>
  <si>
    <t>R010281799</t>
  </si>
  <si>
    <t>中野　明</t>
  </si>
  <si>
    <t>R010767667</t>
  </si>
  <si>
    <t>中野　祥汰</t>
  </si>
  <si>
    <t>R001259056</t>
  </si>
  <si>
    <t>中野　俊宏</t>
  </si>
  <si>
    <t>R010586304</t>
  </si>
  <si>
    <t>中野　友晶</t>
  </si>
  <si>
    <t>R010093448</t>
  </si>
  <si>
    <t>中野　智博</t>
  </si>
  <si>
    <t>R010078598</t>
  </si>
  <si>
    <t>中野　浩志</t>
  </si>
  <si>
    <t>R010593968</t>
  </si>
  <si>
    <t>仲野　雅貴</t>
  </si>
  <si>
    <t>R010281853</t>
  </si>
  <si>
    <t>中野　竜太</t>
  </si>
  <si>
    <t>R010688484</t>
  </si>
  <si>
    <t>中畑　晴和</t>
  </si>
  <si>
    <t>R006574394</t>
  </si>
  <si>
    <t>中畑　光宏</t>
  </si>
  <si>
    <t>R010767664</t>
  </si>
  <si>
    <t>中原　宗一郎</t>
  </si>
  <si>
    <t>R010576527</t>
  </si>
  <si>
    <t>中原　拓海</t>
  </si>
  <si>
    <t>R010746632</t>
  </si>
  <si>
    <t>中堀　定</t>
  </si>
  <si>
    <t>R001251896</t>
  </si>
  <si>
    <t>中間　敏彦</t>
  </si>
  <si>
    <t>R010775196</t>
  </si>
  <si>
    <t>仲町　駿祐</t>
  </si>
  <si>
    <t>R010757870</t>
  </si>
  <si>
    <t>仲道　悠人</t>
  </si>
  <si>
    <t>R010660806</t>
  </si>
  <si>
    <t>中村　唯颯</t>
  </si>
  <si>
    <t>R010538378</t>
  </si>
  <si>
    <t>中村　海晴</t>
  </si>
  <si>
    <t>R010757853</t>
  </si>
  <si>
    <t>仲村　健介</t>
  </si>
  <si>
    <t>R010642059</t>
  </si>
  <si>
    <t>中村　紘史朗</t>
  </si>
  <si>
    <t>R010586305</t>
  </si>
  <si>
    <t>中村　昊陽</t>
  </si>
  <si>
    <t>R003316948</t>
  </si>
  <si>
    <t>中村　冴里</t>
  </si>
  <si>
    <t>R010576524</t>
  </si>
  <si>
    <t>中村　尚英</t>
  </si>
  <si>
    <t>R010776347</t>
  </si>
  <si>
    <t>中村　俊彦</t>
  </si>
  <si>
    <t>R009197585</t>
  </si>
  <si>
    <t>中村　智美</t>
  </si>
  <si>
    <t>R010599608</t>
  </si>
  <si>
    <t>仲村　晃瑠</t>
  </si>
  <si>
    <t>R001251911</t>
  </si>
  <si>
    <t>中村　真彦</t>
  </si>
  <si>
    <t>R010762838</t>
  </si>
  <si>
    <t>中村　真奈</t>
  </si>
  <si>
    <t>R010448938</t>
  </si>
  <si>
    <t>中村　怜音</t>
  </si>
  <si>
    <t>R010776382</t>
  </si>
  <si>
    <t>中元　克熙</t>
  </si>
  <si>
    <t>R010728147</t>
  </si>
  <si>
    <t>中山　大我</t>
  </si>
  <si>
    <t>R010684104</t>
  </si>
  <si>
    <t>中山　雄惺</t>
  </si>
  <si>
    <t>R010376280</t>
  </si>
  <si>
    <t>中渡瀬　真樹</t>
  </si>
  <si>
    <t>R010240580</t>
  </si>
  <si>
    <t>永井　智大</t>
  </si>
  <si>
    <t>R010546316</t>
  </si>
  <si>
    <t>永井　陽</t>
  </si>
  <si>
    <t>R010538398</t>
  </si>
  <si>
    <t>長井　瑠之介</t>
  </si>
  <si>
    <t>R010586725</t>
  </si>
  <si>
    <t>長尾　俊汰</t>
  </si>
  <si>
    <t>R010714976</t>
  </si>
  <si>
    <t>長尾　晟太朗</t>
  </si>
  <si>
    <t>R010281817</t>
  </si>
  <si>
    <t>永尾　透</t>
  </si>
  <si>
    <t>R010448231</t>
  </si>
  <si>
    <t>永岡　才拓</t>
  </si>
  <si>
    <t>R010445848</t>
  </si>
  <si>
    <t>長岡　巧磨</t>
  </si>
  <si>
    <t>R010676599</t>
  </si>
  <si>
    <t>長倉　康生</t>
  </si>
  <si>
    <t>R010774553</t>
  </si>
  <si>
    <t>永竿　友大</t>
  </si>
  <si>
    <t>R010776350</t>
  </si>
  <si>
    <t>永迫　泰斗</t>
  </si>
  <si>
    <t>R010687790</t>
  </si>
  <si>
    <t>永嶋　竜太朗</t>
  </si>
  <si>
    <t>R010642080</t>
  </si>
  <si>
    <t>長田　賢昇</t>
  </si>
  <si>
    <t>R010688476</t>
  </si>
  <si>
    <t>永田　拓海</t>
  </si>
  <si>
    <t>R010586319</t>
  </si>
  <si>
    <t>長田　遥蒼</t>
  </si>
  <si>
    <t>R010546277</t>
  </si>
  <si>
    <t>永田　悠一郎</t>
  </si>
  <si>
    <t>R010448244</t>
  </si>
  <si>
    <t>長田　佳洋</t>
  </si>
  <si>
    <t>R010656670</t>
  </si>
  <si>
    <t>永冨　斗</t>
  </si>
  <si>
    <t>R010642033</t>
  </si>
  <si>
    <t>長友　慶一郎</t>
  </si>
  <si>
    <t>R010538406</t>
  </si>
  <si>
    <t>長野　新</t>
  </si>
  <si>
    <t>R010774544</t>
  </si>
  <si>
    <t>長野　瑛斗</t>
  </si>
  <si>
    <t>R010719607</t>
  </si>
  <si>
    <t>永野　貴碩</t>
  </si>
  <si>
    <t>R010762833</t>
  </si>
  <si>
    <t>長野　清瑞</t>
  </si>
  <si>
    <t>R010687777</t>
  </si>
  <si>
    <t>長野　汰我</t>
  </si>
  <si>
    <t>R010776357</t>
  </si>
  <si>
    <t>長野　巧</t>
  </si>
  <si>
    <t>R010465597</t>
  </si>
  <si>
    <t>長野　武史</t>
  </si>
  <si>
    <t>R010676601</t>
  </si>
  <si>
    <t>長野　諄也</t>
  </si>
  <si>
    <t>R010687760</t>
  </si>
  <si>
    <t>長野　仁樹</t>
  </si>
  <si>
    <t>R010653598</t>
  </si>
  <si>
    <t>長野　泰人</t>
  </si>
  <si>
    <t>R010576542</t>
  </si>
  <si>
    <t>長濵　夢希</t>
  </si>
  <si>
    <t>R010579114</t>
  </si>
  <si>
    <t>長濵　昇太朗</t>
  </si>
  <si>
    <t>R010259414</t>
  </si>
  <si>
    <t>永松　和寿</t>
  </si>
  <si>
    <t>R010757848</t>
  </si>
  <si>
    <t>永松　裕史</t>
  </si>
  <si>
    <t>R010396535</t>
  </si>
  <si>
    <t>永松　正規</t>
  </si>
  <si>
    <t>R010465582</t>
  </si>
  <si>
    <t>永松　賢俊</t>
  </si>
  <si>
    <t>R010719605</t>
  </si>
  <si>
    <t>永松　涼介</t>
  </si>
  <si>
    <t>R010676590</t>
  </si>
  <si>
    <t>長光　飛輝</t>
  </si>
  <si>
    <t>R005527353</t>
  </si>
  <si>
    <t>永山　正樹</t>
  </si>
  <si>
    <t>R010193705</t>
  </si>
  <si>
    <t>長山　祐介</t>
  </si>
  <si>
    <t>R010700309</t>
  </si>
  <si>
    <t>永山　優平</t>
  </si>
  <si>
    <t>R005987403</t>
  </si>
  <si>
    <t>流川　新</t>
  </si>
  <si>
    <t>R010774549</t>
  </si>
  <si>
    <t>奈須　虎太郎</t>
  </si>
  <si>
    <t>R009072295</t>
  </si>
  <si>
    <t>奈須野　安侑里</t>
  </si>
  <si>
    <t>R010546273</t>
  </si>
  <si>
    <t>奈須野　友登</t>
  </si>
  <si>
    <t>R010774557</t>
  </si>
  <si>
    <t>楢崎　奏斗</t>
  </si>
  <si>
    <t>R010542208</t>
  </si>
  <si>
    <t>鳴海　翔丸</t>
  </si>
  <si>
    <t>R010765301</t>
  </si>
  <si>
    <t>鳴海　優生</t>
  </si>
  <si>
    <t>R010542193</t>
  </si>
  <si>
    <t>南里　仁士</t>
  </si>
  <si>
    <t>R010579051</t>
  </si>
  <si>
    <t>新名　桜晟</t>
  </si>
  <si>
    <t>R010698144</t>
  </si>
  <si>
    <t>新納　彰博</t>
  </si>
  <si>
    <t>R010736993</t>
  </si>
  <si>
    <t>新納　偉央</t>
  </si>
  <si>
    <t>R010599601</t>
  </si>
  <si>
    <t>新納　彪生</t>
  </si>
  <si>
    <t>R010604765</t>
  </si>
  <si>
    <t>西　海輝</t>
  </si>
  <si>
    <t>R010691465</t>
  </si>
  <si>
    <t>西　謙太郎</t>
  </si>
  <si>
    <t>R010746611</t>
  </si>
  <si>
    <t>西　宗太郎</t>
  </si>
  <si>
    <t>R010599186</t>
  </si>
  <si>
    <t>西　佑太</t>
  </si>
  <si>
    <t>R010714999</t>
  </si>
  <si>
    <t>西江　真翔</t>
  </si>
  <si>
    <t>R010576375</t>
  </si>
  <si>
    <t>西尾　晃空</t>
  </si>
  <si>
    <t>R004386023</t>
  </si>
  <si>
    <t>西尾　拓之</t>
  </si>
  <si>
    <t>R001251957</t>
  </si>
  <si>
    <t>西岡　京一郎</t>
  </si>
  <si>
    <t>R010538313</t>
  </si>
  <si>
    <t>西角　航兵</t>
  </si>
  <si>
    <t>R010653595</t>
  </si>
  <si>
    <t>西川　理希</t>
  </si>
  <si>
    <t>R010638072</t>
  </si>
  <si>
    <t>西崎　一稀</t>
  </si>
  <si>
    <t>R010396501</t>
  </si>
  <si>
    <t>西田　翔</t>
  </si>
  <si>
    <t>R010581168</t>
  </si>
  <si>
    <t>西田　順</t>
  </si>
  <si>
    <t>R010728164</t>
  </si>
  <si>
    <t>西田　陸翔</t>
  </si>
  <si>
    <t>R010653594</t>
  </si>
  <si>
    <t>西野　凌太朗</t>
  </si>
  <si>
    <t>R010685258</t>
  </si>
  <si>
    <t>西原　颯一</t>
  </si>
  <si>
    <t>R010687783</t>
  </si>
  <si>
    <t>西村　駿佑</t>
  </si>
  <si>
    <t>R010776404</t>
  </si>
  <si>
    <t>西村　英朗</t>
  </si>
  <si>
    <t>R010691462</t>
  </si>
  <si>
    <t>西本　達哉</t>
  </si>
  <si>
    <t>R010465601</t>
  </si>
  <si>
    <t>西山　純平</t>
  </si>
  <si>
    <t>R010448937</t>
  </si>
  <si>
    <t>新田　莉生</t>
  </si>
  <si>
    <t>R010261589</t>
  </si>
  <si>
    <t>二宮　慶太</t>
  </si>
  <si>
    <t>R010656668</t>
  </si>
  <si>
    <t>二宮　秀一郎</t>
  </si>
  <si>
    <t>R010678821</t>
  </si>
  <si>
    <t>二宮　秀太</t>
  </si>
  <si>
    <t>R010576379</t>
  </si>
  <si>
    <t>二宮　駿太</t>
  </si>
  <si>
    <t>R010583782</t>
  </si>
  <si>
    <t>二宮　颯春</t>
  </si>
  <si>
    <t>R010465600</t>
  </si>
  <si>
    <t>二宮　鯛介</t>
  </si>
  <si>
    <t>R010538405</t>
  </si>
  <si>
    <t>二宮　拓篤</t>
  </si>
  <si>
    <t>R010281837</t>
  </si>
  <si>
    <t>二宮　大己</t>
  </si>
  <si>
    <t>R010096809</t>
  </si>
  <si>
    <t>二宮　大作</t>
  </si>
  <si>
    <t>R010684140</t>
  </si>
  <si>
    <t>二宮　陽詩</t>
  </si>
  <si>
    <t>R004055664</t>
  </si>
  <si>
    <t>二宮　康彰</t>
  </si>
  <si>
    <t>R010746616</t>
  </si>
  <si>
    <t>二宮　優介</t>
  </si>
  <si>
    <t>R010766114</t>
  </si>
  <si>
    <t>仁部屋　蓮斗</t>
  </si>
  <si>
    <t>R010728139</t>
  </si>
  <si>
    <t>丹生　昂亨</t>
  </si>
  <si>
    <t>R010306454</t>
  </si>
  <si>
    <t>入田　裕治</t>
  </si>
  <si>
    <t>R010390433</t>
  </si>
  <si>
    <t>庭瀬　元希</t>
  </si>
  <si>
    <t>R010376301</t>
  </si>
  <si>
    <t>野上　拳跳</t>
  </si>
  <si>
    <t>R010676672</t>
  </si>
  <si>
    <t>野上　武琉</t>
  </si>
  <si>
    <t>R010579158</t>
  </si>
  <si>
    <t>野口　彗翔</t>
  </si>
  <si>
    <t>R010396600</t>
  </si>
  <si>
    <t>野口　源若</t>
  </si>
  <si>
    <t>R002917333</t>
  </si>
  <si>
    <t>野口　康二郎</t>
  </si>
  <si>
    <t>R010719600</t>
  </si>
  <si>
    <t>野口　智隆</t>
  </si>
  <si>
    <t>R010687778</t>
  </si>
  <si>
    <t>野口　真央</t>
  </si>
  <si>
    <t>R010719601</t>
  </si>
  <si>
    <t>野崎　央</t>
  </si>
  <si>
    <t>R010579141</t>
  </si>
  <si>
    <t>野尻　憲慎</t>
  </si>
  <si>
    <t>R010453583</t>
  </si>
  <si>
    <t>野尻　慎之助</t>
  </si>
  <si>
    <t>R010689459</t>
  </si>
  <si>
    <t>野尻　聖斗</t>
  </si>
  <si>
    <t>R005527830</t>
  </si>
  <si>
    <t>野尻　崇</t>
  </si>
  <si>
    <t>R010776383</t>
  </si>
  <si>
    <t>野尻　裕貴</t>
  </si>
  <si>
    <t>R010306450</t>
  </si>
  <si>
    <t>野田　啓佑</t>
  </si>
  <si>
    <t>R010214592</t>
  </si>
  <si>
    <t>野田　航平</t>
  </si>
  <si>
    <t>R010638043</t>
  </si>
  <si>
    <t>野田　泰紀</t>
  </si>
  <si>
    <t>R010586722</t>
  </si>
  <si>
    <t>野田　大祐</t>
  </si>
  <si>
    <t>R010576383</t>
  </si>
  <si>
    <t>野仲　晃生</t>
  </si>
  <si>
    <t>R010453577</t>
  </si>
  <si>
    <t>野々下　蒼斗</t>
  </si>
  <si>
    <t>R001259436</t>
  </si>
  <si>
    <t>野村　辰寿</t>
  </si>
  <si>
    <t>R006125736</t>
  </si>
  <si>
    <t>野村　哲也</t>
  </si>
  <si>
    <t>R010540707</t>
  </si>
  <si>
    <t>野村　陸翔</t>
  </si>
  <si>
    <t>R010653590</t>
  </si>
  <si>
    <t>野村　琉翔</t>
  </si>
  <si>
    <t>R006544278</t>
  </si>
  <si>
    <t>則次　祐介</t>
  </si>
  <si>
    <t>R010552557</t>
  </si>
  <si>
    <t>羽迫　吏久</t>
  </si>
  <si>
    <t>R010352972</t>
  </si>
  <si>
    <t>間　勇翔</t>
  </si>
  <si>
    <t>R010660804</t>
  </si>
  <si>
    <t>橋口　優斗</t>
  </si>
  <si>
    <t>R010689528</t>
  </si>
  <si>
    <t>橋本　颯士</t>
  </si>
  <si>
    <t>R010396540</t>
  </si>
  <si>
    <t>橋本　壮旦</t>
  </si>
  <si>
    <t>R006221012</t>
  </si>
  <si>
    <t>橋本　敏邦</t>
  </si>
  <si>
    <t>R010586328</t>
  </si>
  <si>
    <t>橋本　尚</t>
  </si>
  <si>
    <t>R010775766</t>
  </si>
  <si>
    <t>橋本　陽馬</t>
  </si>
  <si>
    <t>R010766117</t>
  </si>
  <si>
    <t>土師　優貴</t>
  </si>
  <si>
    <t>R010762829</t>
  </si>
  <si>
    <t>長谷　亜雛羽</t>
  </si>
  <si>
    <t>R010656691</t>
  </si>
  <si>
    <t>長谷雄　大和</t>
  </si>
  <si>
    <t>R010746653</t>
  </si>
  <si>
    <t>秦　宗一朗</t>
  </si>
  <si>
    <t>R010767673</t>
  </si>
  <si>
    <t>旗手　悠也</t>
  </si>
  <si>
    <t>R010762824</t>
  </si>
  <si>
    <t>畠中　愛未</t>
  </si>
  <si>
    <t>R010248571</t>
  </si>
  <si>
    <t>畑中　恒輝</t>
  </si>
  <si>
    <t>R010660810</t>
  </si>
  <si>
    <t>畑中　聡太</t>
  </si>
  <si>
    <t>R010546322</t>
  </si>
  <si>
    <t>畑中　陽介</t>
  </si>
  <si>
    <t>R010687462</t>
  </si>
  <si>
    <t>波多野　瑛斗</t>
  </si>
  <si>
    <t>R010007845</t>
  </si>
  <si>
    <t>波多野　政美</t>
  </si>
  <si>
    <t>R010757873</t>
  </si>
  <si>
    <t>波多野　雄大</t>
  </si>
  <si>
    <t>R010660809</t>
  </si>
  <si>
    <t>畑辺　喜一</t>
  </si>
  <si>
    <t>R010542191</t>
  </si>
  <si>
    <t>羽立　智宣</t>
  </si>
  <si>
    <t>R010544476</t>
  </si>
  <si>
    <t>羽田野　天空</t>
  </si>
  <si>
    <t>R010688487</t>
  </si>
  <si>
    <t>羽田野　天翔</t>
  </si>
  <si>
    <t>R010376287</t>
  </si>
  <si>
    <t>羽田野　裕之</t>
  </si>
  <si>
    <t>R010613646</t>
  </si>
  <si>
    <t>羽田野　裕貴</t>
  </si>
  <si>
    <t>R010714972</t>
  </si>
  <si>
    <t>羽田野　雄大</t>
  </si>
  <si>
    <t>R003421116</t>
  </si>
  <si>
    <t>波津久　雄平</t>
  </si>
  <si>
    <t>R010776388</t>
  </si>
  <si>
    <t>花木　総元</t>
  </si>
  <si>
    <t>R010468361</t>
  </si>
  <si>
    <t>花田　俊介</t>
  </si>
  <si>
    <t>R010386809</t>
  </si>
  <si>
    <t>花宮　うの</t>
  </si>
  <si>
    <t>R010468353</t>
  </si>
  <si>
    <t>花宮　龍之介</t>
  </si>
  <si>
    <t>R010579137</t>
  </si>
  <si>
    <t>花宮　蓮</t>
  </si>
  <si>
    <t>R010576553</t>
  </si>
  <si>
    <t>濱浦　翔</t>
  </si>
  <si>
    <t>R010653584</t>
  </si>
  <si>
    <t>濱岡　奏也</t>
  </si>
  <si>
    <t>R001259579</t>
  </si>
  <si>
    <t>濱崎　賢一</t>
  </si>
  <si>
    <t>R010352977</t>
  </si>
  <si>
    <t>濱砂　樹</t>
  </si>
  <si>
    <t>R010719614</t>
  </si>
  <si>
    <t>濵砂　詩虎</t>
  </si>
  <si>
    <t>R010774521</t>
  </si>
  <si>
    <t>濱田　空</t>
  </si>
  <si>
    <t>R010093435</t>
  </si>
  <si>
    <t>濱田　尚希</t>
  </si>
  <si>
    <t>R010767663</t>
  </si>
  <si>
    <t>濱野　脩翔</t>
  </si>
  <si>
    <t>R006221100</t>
  </si>
  <si>
    <t>浜町　隆蒔</t>
  </si>
  <si>
    <t>R010687762</t>
  </si>
  <si>
    <t>林　春之裕</t>
  </si>
  <si>
    <t>R010661140</t>
  </si>
  <si>
    <t>林　知徳</t>
  </si>
  <si>
    <t>R010687770</t>
  </si>
  <si>
    <t>林　将也</t>
  </si>
  <si>
    <t>R010728114</t>
  </si>
  <si>
    <t>林　裕樹</t>
  </si>
  <si>
    <t>R010396503</t>
  </si>
  <si>
    <t>林田　健太</t>
  </si>
  <si>
    <t>R010613636</t>
  </si>
  <si>
    <t>早見　裕基</t>
  </si>
  <si>
    <t>R008626965</t>
  </si>
  <si>
    <t>原　海斗</t>
  </si>
  <si>
    <t>R006220095</t>
  </si>
  <si>
    <t>原　正佳</t>
  </si>
  <si>
    <t>R010689531</t>
  </si>
  <si>
    <t>原　稜磨</t>
  </si>
  <si>
    <t>R010660829</t>
  </si>
  <si>
    <t>原口　暉琉</t>
  </si>
  <si>
    <t>R010678843</t>
  </si>
  <si>
    <t>R010586317</t>
  </si>
  <si>
    <t>原田　煌也</t>
  </si>
  <si>
    <t>R010714990</t>
  </si>
  <si>
    <t>原田　啓央</t>
  </si>
  <si>
    <t>R010638093</t>
  </si>
  <si>
    <t>原田　康佑</t>
  </si>
  <si>
    <t>R010259430</t>
  </si>
  <si>
    <t>原田　光清</t>
  </si>
  <si>
    <t>R010601879</t>
  </si>
  <si>
    <t>原田　滉大</t>
  </si>
  <si>
    <t>R010757880</t>
  </si>
  <si>
    <t>原田　脩平</t>
  </si>
  <si>
    <t>R010189330</t>
  </si>
  <si>
    <t>原田　裕規</t>
  </si>
  <si>
    <t>R010698151</t>
  </si>
  <si>
    <t>春田　喜介</t>
  </si>
  <si>
    <t>R010687765</t>
  </si>
  <si>
    <t>飯田　佳亮</t>
  </si>
  <si>
    <t>R010687769</t>
  </si>
  <si>
    <t>飯田　侑平</t>
  </si>
  <si>
    <t>R010540705</t>
  </si>
  <si>
    <t>馬場　晴大</t>
  </si>
  <si>
    <t>R004111605</t>
  </si>
  <si>
    <t>馬場　睦紀</t>
  </si>
  <si>
    <t>R010604070</t>
  </si>
  <si>
    <t>馬場　悠士郎</t>
  </si>
  <si>
    <t>R010774545</t>
  </si>
  <si>
    <t>日浦　上総</t>
  </si>
  <si>
    <t>R010601878</t>
  </si>
  <si>
    <t>日浦　慶至</t>
  </si>
  <si>
    <t>R010757890</t>
  </si>
  <si>
    <t>檜垣　寛大</t>
  </si>
  <si>
    <t>R010576572</t>
  </si>
  <si>
    <t>東　健翔</t>
  </si>
  <si>
    <t>R010376345</t>
  </si>
  <si>
    <t>東　大晟</t>
  </si>
  <si>
    <t>R010613642</t>
  </si>
  <si>
    <t>東　拓史</t>
  </si>
  <si>
    <t>R010604124</t>
  </si>
  <si>
    <t>東　美月</t>
  </si>
  <si>
    <t>R010586292</t>
  </si>
  <si>
    <t>東　侑平</t>
  </si>
  <si>
    <t>R010660834</t>
  </si>
  <si>
    <t>東　理一</t>
  </si>
  <si>
    <t>R010468362</t>
  </si>
  <si>
    <t>疋田　真吾</t>
  </si>
  <si>
    <t>R010546331</t>
  </si>
  <si>
    <t>樋口　咲哉</t>
  </si>
  <si>
    <t>R010660812</t>
  </si>
  <si>
    <t>樋口　巧海</t>
  </si>
  <si>
    <t>R010586731</t>
  </si>
  <si>
    <t>樋口　温</t>
  </si>
  <si>
    <t>R010613630</t>
  </si>
  <si>
    <t>樋口　睦己</t>
  </si>
  <si>
    <t>R010376333</t>
  </si>
  <si>
    <t>日隈　駿</t>
  </si>
  <si>
    <t>R010685240</t>
  </si>
  <si>
    <t>日隈　心靖</t>
  </si>
  <si>
    <t>R010542201</t>
  </si>
  <si>
    <t>肥後　克匡</t>
  </si>
  <si>
    <t>R010687782</t>
  </si>
  <si>
    <t>日坂　祐翔</t>
  </si>
  <si>
    <t>R010448934</t>
  </si>
  <si>
    <t>久恒　碧哉</t>
  </si>
  <si>
    <t>R010715001</t>
  </si>
  <si>
    <t>菱川　暁翔</t>
  </si>
  <si>
    <t>R010689460</t>
  </si>
  <si>
    <t>日髙　瑞己</t>
  </si>
  <si>
    <t>R010576551</t>
  </si>
  <si>
    <t>日野　海土</t>
  </si>
  <si>
    <t>R010583790</t>
  </si>
  <si>
    <t>日野　天翔</t>
  </si>
  <si>
    <t>R010576367</t>
  </si>
  <si>
    <t>日野　那音</t>
  </si>
  <si>
    <t>R010189332</t>
  </si>
  <si>
    <t>姫野　賢吾</t>
  </si>
  <si>
    <t>R010642030</t>
  </si>
  <si>
    <t>姫野　浩司</t>
  </si>
  <si>
    <t>R010243665</t>
  </si>
  <si>
    <t>姫野　青空</t>
  </si>
  <si>
    <t>R010449907</t>
  </si>
  <si>
    <t>姫野　太一</t>
  </si>
  <si>
    <t>R007959194</t>
  </si>
  <si>
    <t>姫野　貴裕</t>
  </si>
  <si>
    <t>R010027875</t>
  </si>
  <si>
    <t>姫野　太輔</t>
  </si>
  <si>
    <t>R010376279</t>
  </si>
  <si>
    <t>姫野　雅俊</t>
  </si>
  <si>
    <t>R010766122</t>
  </si>
  <si>
    <t>姫野　大和</t>
  </si>
  <si>
    <t>R010757897</t>
  </si>
  <si>
    <t>姫野　佑太</t>
  </si>
  <si>
    <t>R010687459</t>
  </si>
  <si>
    <t>百田　晃太朗</t>
  </si>
  <si>
    <t>R010746625</t>
  </si>
  <si>
    <t>兵頭　伊織</t>
  </si>
  <si>
    <t>R010542187</t>
  </si>
  <si>
    <t>兵頭　哲也</t>
  </si>
  <si>
    <t>R010687458</t>
  </si>
  <si>
    <t>平井　歩</t>
  </si>
  <si>
    <t>R010642077</t>
  </si>
  <si>
    <t>平井　桜晴</t>
  </si>
  <si>
    <t>R010396576</t>
  </si>
  <si>
    <t>平井　康寛</t>
  </si>
  <si>
    <t>R010642074</t>
  </si>
  <si>
    <t>平井　喜暁</t>
  </si>
  <si>
    <t>R010588867</t>
  </si>
  <si>
    <t>平石　祥梧</t>
  </si>
  <si>
    <t>R010601875</t>
  </si>
  <si>
    <t>平川　開土</t>
  </si>
  <si>
    <t>R010579066</t>
  </si>
  <si>
    <t>平川　幹大</t>
  </si>
  <si>
    <t>R010757860</t>
  </si>
  <si>
    <t>平川　颯人</t>
  </si>
  <si>
    <t>R010728150</t>
  </si>
  <si>
    <t>平川　桃子</t>
  </si>
  <si>
    <t>R010601885</t>
  </si>
  <si>
    <t>平川　結偉</t>
  </si>
  <si>
    <t>R010613605</t>
  </si>
  <si>
    <t>平島　直哉</t>
  </si>
  <si>
    <t>R010684117</t>
  </si>
  <si>
    <t>平早水　蒼空</t>
  </si>
  <si>
    <t>R010676600</t>
  </si>
  <si>
    <t>平田　尚翔</t>
  </si>
  <si>
    <t>R010432600</t>
  </si>
  <si>
    <t>平沼　鉄生</t>
  </si>
  <si>
    <t>R008174064</t>
  </si>
  <si>
    <t>平野　道弘</t>
  </si>
  <si>
    <t>R010376335</t>
  </si>
  <si>
    <t>平野　泰寛</t>
  </si>
  <si>
    <t>R010660801</t>
  </si>
  <si>
    <t>平野　蓮斗</t>
  </si>
  <si>
    <t>R010214604</t>
  </si>
  <si>
    <t>平林　昭二</t>
  </si>
  <si>
    <t>R010352938</t>
  </si>
  <si>
    <t>平林　拓朗</t>
  </si>
  <si>
    <t>R001260016</t>
  </si>
  <si>
    <t>平原　晃</t>
  </si>
  <si>
    <t>R008797953</t>
  </si>
  <si>
    <t>平原　悟</t>
  </si>
  <si>
    <t>R010660832</t>
  </si>
  <si>
    <t>平原　泰地</t>
  </si>
  <si>
    <t>R010542207</t>
  </si>
  <si>
    <t>R010678836</t>
  </si>
  <si>
    <t>平本　綾汰</t>
  </si>
  <si>
    <t>R010450133</t>
  </si>
  <si>
    <t>平山　雄太</t>
  </si>
  <si>
    <t>R010728151</t>
  </si>
  <si>
    <t>平山　洸太</t>
  </si>
  <si>
    <t>R010689067</t>
  </si>
  <si>
    <t>平山　迪</t>
  </si>
  <si>
    <t>R010638071</t>
  </si>
  <si>
    <t>平山　龍</t>
  </si>
  <si>
    <t>R010768403</t>
  </si>
  <si>
    <t>廣池　優楽</t>
  </si>
  <si>
    <t>R010660805</t>
  </si>
  <si>
    <t>廣池　樂</t>
  </si>
  <si>
    <t>R010766344</t>
  </si>
  <si>
    <t>廣石　有咲</t>
  </si>
  <si>
    <t>R010678823</t>
  </si>
  <si>
    <t>廣門　胡太朗</t>
  </si>
  <si>
    <t>R010588861</t>
  </si>
  <si>
    <t>廣川　敬太</t>
  </si>
  <si>
    <t>R010698174</t>
  </si>
  <si>
    <t>廣瀬　崇具</t>
  </si>
  <si>
    <t>R010737008</t>
  </si>
  <si>
    <t>廣瀬　大治</t>
  </si>
  <si>
    <t>R010069886</t>
  </si>
  <si>
    <t>廣瀬　直軌</t>
  </si>
  <si>
    <t>R008798253</t>
  </si>
  <si>
    <t>R010775195</t>
  </si>
  <si>
    <t>廣瀬　遼真</t>
  </si>
  <si>
    <t>R010653575</t>
  </si>
  <si>
    <t>廣瀬　帆斗</t>
  </si>
  <si>
    <t>R010736994</t>
  </si>
  <si>
    <t>広瀬　瑠晟</t>
  </si>
  <si>
    <t>R010714992</t>
  </si>
  <si>
    <t>廣田　惺我</t>
  </si>
  <si>
    <t>R010642068</t>
  </si>
  <si>
    <t>廣田　智納</t>
  </si>
  <si>
    <t>R010576545</t>
  </si>
  <si>
    <t>廣戸　大樹</t>
  </si>
  <si>
    <t>R010552539</t>
  </si>
  <si>
    <t>廣峯　功一</t>
  </si>
  <si>
    <t>R010746633</t>
  </si>
  <si>
    <t>廣峯　咲功</t>
  </si>
  <si>
    <t>R010714996</t>
  </si>
  <si>
    <t>深尾　一颯</t>
  </si>
  <si>
    <t>R010538370</t>
  </si>
  <si>
    <t>深田　勝弥</t>
  </si>
  <si>
    <t>R010601883</t>
  </si>
  <si>
    <t>深田　航汰</t>
  </si>
  <si>
    <t>R010775191</t>
  </si>
  <si>
    <t>深田　瑠唯</t>
  </si>
  <si>
    <t>R010093449</t>
  </si>
  <si>
    <t>深見　精二</t>
  </si>
  <si>
    <t>R010682453</t>
  </si>
  <si>
    <t>福泉　忍</t>
  </si>
  <si>
    <t>R010653608</t>
  </si>
  <si>
    <t>福島　愛司</t>
  </si>
  <si>
    <t>R010394158</t>
  </si>
  <si>
    <t>福島　莉聖</t>
  </si>
  <si>
    <t>R010698157</t>
  </si>
  <si>
    <t>福田　歩武</t>
  </si>
  <si>
    <t>R010465622</t>
  </si>
  <si>
    <t>福田　航陽</t>
  </si>
  <si>
    <t>R010638059</t>
  </si>
  <si>
    <t>福田　ここな</t>
  </si>
  <si>
    <t>R010653597</t>
  </si>
  <si>
    <t>福田　虎志郎</t>
  </si>
  <si>
    <t>R010281831</t>
  </si>
  <si>
    <t>福田　紫月</t>
  </si>
  <si>
    <t>R010714974</t>
  </si>
  <si>
    <t>福田　翼</t>
  </si>
  <si>
    <t>R010444513</t>
  </si>
  <si>
    <t>福田　瑞樹</t>
  </si>
  <si>
    <t>R010576548</t>
  </si>
  <si>
    <t>福永　楽人</t>
  </si>
  <si>
    <t>R010746651</t>
  </si>
  <si>
    <t>福永　有基</t>
  </si>
  <si>
    <t>R010775189</t>
  </si>
  <si>
    <t>福西　勝哉</t>
  </si>
  <si>
    <t>R010656686</t>
  </si>
  <si>
    <t>伏野　洸希</t>
  </si>
  <si>
    <t>R010757899</t>
  </si>
  <si>
    <t>藤井　耀斗</t>
  </si>
  <si>
    <t>R010691474</t>
  </si>
  <si>
    <t>藤井　新生</t>
  </si>
  <si>
    <t>R010214568</t>
  </si>
  <si>
    <t>藤井　俊輔</t>
  </si>
  <si>
    <t>R010642040</t>
  </si>
  <si>
    <t>藤井　俊之</t>
  </si>
  <si>
    <t>R010599610</t>
  </si>
  <si>
    <t>藤井　智也</t>
  </si>
  <si>
    <t>R009408825</t>
  </si>
  <si>
    <t>藤井　康之</t>
  </si>
  <si>
    <t>R010352952</t>
  </si>
  <si>
    <t>藤岡　典之</t>
  </si>
  <si>
    <t>R010688154</t>
  </si>
  <si>
    <t>藤川　維吹</t>
  </si>
  <si>
    <t>R010689466</t>
  </si>
  <si>
    <t>藤川　拓</t>
  </si>
  <si>
    <t>R010689465</t>
  </si>
  <si>
    <t>藤川　成</t>
  </si>
  <si>
    <t>R010352946</t>
  </si>
  <si>
    <t>藤田　翔</t>
  </si>
  <si>
    <t>R010444499</t>
  </si>
  <si>
    <t>藤田　恭輔</t>
  </si>
  <si>
    <t>R010656682</t>
  </si>
  <si>
    <t>藤田　京佑</t>
  </si>
  <si>
    <t>R010638074</t>
  </si>
  <si>
    <t>藤田　淳也</t>
  </si>
  <si>
    <t>R010432652</t>
  </si>
  <si>
    <t>藤田　大幹</t>
  </si>
  <si>
    <t>R010757854</t>
  </si>
  <si>
    <t>藤田　直斗</t>
  </si>
  <si>
    <t>R010684128</t>
  </si>
  <si>
    <t>藤髙　温希</t>
  </si>
  <si>
    <t>R010579139</t>
  </si>
  <si>
    <t>藤戸　瑛太</t>
  </si>
  <si>
    <t>R006123862</t>
  </si>
  <si>
    <t>藤並　敬大</t>
  </si>
  <si>
    <t>R010396574</t>
  </si>
  <si>
    <t>藤野　聖也</t>
  </si>
  <si>
    <t>R010774537</t>
  </si>
  <si>
    <t>藤野　世那</t>
  </si>
  <si>
    <t>R010396505</t>
  </si>
  <si>
    <t>藤野　哲哉</t>
  </si>
  <si>
    <t>R007090941</t>
  </si>
  <si>
    <t>藤野　誠</t>
  </si>
  <si>
    <t>R010396545</t>
  </si>
  <si>
    <t>藤松　秀那</t>
  </si>
  <si>
    <t>R003351233</t>
  </si>
  <si>
    <t>藤松　竜也</t>
  </si>
  <si>
    <t>R010776345</t>
  </si>
  <si>
    <t>藤本　英太郎</t>
  </si>
  <si>
    <t>R010214617</t>
  </si>
  <si>
    <t>藤本　宏平</t>
  </si>
  <si>
    <t>R010613599</t>
  </si>
  <si>
    <t>藤本　貴裕</t>
  </si>
  <si>
    <t>R010303865</t>
  </si>
  <si>
    <t>藤本　諒哉</t>
  </si>
  <si>
    <t>R010642078</t>
  </si>
  <si>
    <t>藤山　優斗</t>
  </si>
  <si>
    <t>R010586299</t>
  </si>
  <si>
    <t>藤原　巧惺</t>
  </si>
  <si>
    <t>R010765295</t>
  </si>
  <si>
    <t>藤原　駿介</t>
  </si>
  <si>
    <t>R010421581</t>
  </si>
  <si>
    <t>藤原　翔大</t>
  </si>
  <si>
    <t>R010700304</t>
  </si>
  <si>
    <t>R010448931</t>
  </si>
  <si>
    <t>藤原　迅</t>
  </si>
  <si>
    <t>R010687465</t>
  </si>
  <si>
    <t>藤原　世</t>
  </si>
  <si>
    <t>R005467945</t>
  </si>
  <si>
    <t>藤原　妙子</t>
  </si>
  <si>
    <t>R010281867</t>
  </si>
  <si>
    <t>藤原　茅花紗</t>
  </si>
  <si>
    <t>R010736990</t>
  </si>
  <si>
    <t>藤原　尚</t>
  </si>
  <si>
    <t>R010653165</t>
  </si>
  <si>
    <t>藤原　那月</t>
  </si>
  <si>
    <t>R010719626</t>
  </si>
  <si>
    <t>渕野　翔多</t>
  </si>
  <si>
    <t>R010599604</t>
  </si>
  <si>
    <t>淵野　日向</t>
  </si>
  <si>
    <t>R010676674</t>
  </si>
  <si>
    <t>舩津　滉太郎</t>
  </si>
  <si>
    <t>R010539285</t>
  </si>
  <si>
    <t>冨米野　祐輔</t>
  </si>
  <si>
    <t>R010656689</t>
  </si>
  <si>
    <t>冬田　佑輔</t>
  </si>
  <si>
    <t>R010774546</t>
  </si>
  <si>
    <t>古家　遙真</t>
  </si>
  <si>
    <t>R010588863</t>
  </si>
  <si>
    <t>古川　士道</t>
  </si>
  <si>
    <t>R010468338</t>
  </si>
  <si>
    <t>古田　健悟</t>
  </si>
  <si>
    <t>R010432642</t>
  </si>
  <si>
    <t>古寺　明日架</t>
  </si>
  <si>
    <t>R010728152</t>
  </si>
  <si>
    <t>古野　光臥</t>
  </si>
  <si>
    <t>R001260405</t>
  </si>
  <si>
    <t>古畑　親治</t>
  </si>
  <si>
    <t>R010639576</t>
  </si>
  <si>
    <t>豊東　龍司</t>
  </si>
  <si>
    <t>R010676611</t>
  </si>
  <si>
    <t>枌　大地</t>
  </si>
  <si>
    <t>R002678009</t>
  </si>
  <si>
    <t>保明　栄治</t>
  </si>
  <si>
    <t>R010715019</t>
  </si>
  <si>
    <t>帆足　太陽</t>
  </si>
  <si>
    <t>R010576374</t>
  </si>
  <si>
    <t>帆足　陽向</t>
  </si>
  <si>
    <t>R010604120</t>
  </si>
  <si>
    <t>宝珠　咲羽</t>
  </si>
  <si>
    <t>R010685257</t>
  </si>
  <si>
    <t>宝珠　将吾</t>
  </si>
  <si>
    <t>R010347384</t>
  </si>
  <si>
    <t>宝珠　史洋</t>
  </si>
  <si>
    <t>R010444504</t>
  </si>
  <si>
    <t>法野　功太郎</t>
  </si>
  <si>
    <t>R010586307</t>
  </si>
  <si>
    <t>外園　湊心</t>
  </si>
  <si>
    <t>R010579044</t>
  </si>
  <si>
    <t>外薗　澪</t>
  </si>
  <si>
    <t>R010676595</t>
  </si>
  <si>
    <t>星　享佑</t>
  </si>
  <si>
    <t>R009484728</t>
  </si>
  <si>
    <t>星野　嵐</t>
  </si>
  <si>
    <t>R010638073</t>
  </si>
  <si>
    <t>保月　信司</t>
  </si>
  <si>
    <t>R010776335</t>
  </si>
  <si>
    <t>堀　公一</t>
  </si>
  <si>
    <t>R010715023</t>
  </si>
  <si>
    <t>堀　尚登</t>
  </si>
  <si>
    <t>R010689064</t>
  </si>
  <si>
    <t>堀　菜々美</t>
  </si>
  <si>
    <t>R010698169</t>
  </si>
  <si>
    <t>堀　真人</t>
  </si>
  <si>
    <t>R010653577</t>
  </si>
  <si>
    <t>堀　愛歩</t>
  </si>
  <si>
    <t>R010444520</t>
  </si>
  <si>
    <t>堀　悠佑</t>
  </si>
  <si>
    <t>R010687766</t>
  </si>
  <si>
    <t>堀切　鈴央</t>
  </si>
  <si>
    <t>R010604763</t>
  </si>
  <si>
    <t>堀田　信斗</t>
  </si>
  <si>
    <t>R010586718</t>
  </si>
  <si>
    <t>堀田　詞音</t>
  </si>
  <si>
    <t>R010728128</t>
  </si>
  <si>
    <t>堀田　徠亜</t>
  </si>
  <si>
    <t>R010448636</t>
  </si>
  <si>
    <t>本郷　魁正</t>
  </si>
  <si>
    <t>R010354651</t>
  </si>
  <si>
    <t>本城　瑛翔</t>
  </si>
  <si>
    <t>R010766120</t>
  </si>
  <si>
    <t>本城　梛翔</t>
  </si>
  <si>
    <t>R010552533</t>
  </si>
  <si>
    <t>本田　敬恭</t>
  </si>
  <si>
    <t>R010691459</t>
  </si>
  <si>
    <t>本田　汐音</t>
  </si>
  <si>
    <t>R001258899</t>
  </si>
  <si>
    <t>本田　淳仁</t>
  </si>
  <si>
    <t>R010586293</t>
  </si>
  <si>
    <t>本田　大誠</t>
  </si>
  <si>
    <t>R010613593</t>
  </si>
  <si>
    <t>本田　光宣</t>
  </si>
  <si>
    <t>R010583758</t>
  </si>
  <si>
    <t>本田　郁恭</t>
  </si>
  <si>
    <t>R010719603</t>
  </si>
  <si>
    <t>前田　龍心</t>
  </si>
  <si>
    <t>R010432653</t>
  </si>
  <si>
    <t>マガリェンス　アルナウド</t>
  </si>
  <si>
    <t>R010656669</t>
  </si>
  <si>
    <t>牧　耕成</t>
  </si>
  <si>
    <t>R010657459</t>
  </si>
  <si>
    <t>牧　宗汰</t>
  </si>
  <si>
    <t>R010093496</t>
  </si>
  <si>
    <t>牧　大佑</t>
  </si>
  <si>
    <t>R010538362</t>
  </si>
  <si>
    <t>牧　優空</t>
  </si>
  <si>
    <t>R010653601</t>
  </si>
  <si>
    <t>牧野　透青</t>
  </si>
  <si>
    <t>R010715017</t>
  </si>
  <si>
    <t>眞崎　隼矢</t>
  </si>
  <si>
    <t>R010714993</t>
  </si>
  <si>
    <t>馬﨑　隆世</t>
  </si>
  <si>
    <t>R010774554</t>
  </si>
  <si>
    <t>政村　青空</t>
  </si>
  <si>
    <t>R010642065</t>
  </si>
  <si>
    <t>増田　和磨</t>
  </si>
  <si>
    <t>R010576539</t>
  </si>
  <si>
    <t>益田　寛治</t>
  </si>
  <si>
    <t>R010687457</t>
  </si>
  <si>
    <t>増田　壮我</t>
  </si>
  <si>
    <t>R010719622</t>
  </si>
  <si>
    <t>増田　真聡</t>
  </si>
  <si>
    <t>R010765298</t>
  </si>
  <si>
    <t>益留　葵</t>
  </si>
  <si>
    <t>R010449558</t>
  </si>
  <si>
    <t>桝永　真斗</t>
  </si>
  <si>
    <t>R010214601</t>
  </si>
  <si>
    <t>増野　凌雅</t>
  </si>
  <si>
    <t>R010581183</t>
  </si>
  <si>
    <t>鱒村侑土　ますむらゆうと</t>
  </si>
  <si>
    <t>R010613623</t>
  </si>
  <si>
    <t>松井　悠斗</t>
  </si>
  <si>
    <t>R010746648</t>
  </si>
  <si>
    <t>松浦　統馬</t>
  </si>
  <si>
    <t>R010676617</t>
  </si>
  <si>
    <t>松尾　一生</t>
  </si>
  <si>
    <t>R010776396</t>
  </si>
  <si>
    <t>R005528097</t>
  </si>
  <si>
    <t>松尾　国洋</t>
  </si>
  <si>
    <t>R007334951</t>
  </si>
  <si>
    <t>松尾　賢一</t>
  </si>
  <si>
    <t>R010601881</t>
  </si>
  <si>
    <t>松尾　彩希</t>
  </si>
  <si>
    <t>R010444487</t>
  </si>
  <si>
    <t>松尾　征吾</t>
  </si>
  <si>
    <t>R010638085</t>
  </si>
  <si>
    <t>松尾　叶輝優</t>
  </si>
  <si>
    <t>R010448941</t>
  </si>
  <si>
    <t>松尾　晴登</t>
  </si>
  <si>
    <t>R010736999</t>
  </si>
  <si>
    <t>松尾　悠聖</t>
  </si>
  <si>
    <t>R010465583</t>
  </si>
  <si>
    <t>松岡　辰倫</t>
  </si>
  <si>
    <t>R010604077</t>
  </si>
  <si>
    <t>松岡　祐太</t>
  </si>
  <si>
    <t>R010766115</t>
  </si>
  <si>
    <t>松垣　蒼空</t>
  </si>
  <si>
    <t>R010715018</t>
  </si>
  <si>
    <t>松木　歩潤</t>
  </si>
  <si>
    <t>R010604778</t>
  </si>
  <si>
    <t>松木　優飛</t>
  </si>
  <si>
    <t>R010546314</t>
  </si>
  <si>
    <t>松崎　壮悟</t>
  </si>
  <si>
    <t>R010766110</t>
  </si>
  <si>
    <t>松下　慶和</t>
  </si>
  <si>
    <t>R010613601</t>
  </si>
  <si>
    <t>松下　絢也</t>
  </si>
  <si>
    <t>R007959723</t>
  </si>
  <si>
    <t>松下　立夫</t>
  </si>
  <si>
    <t>R010682448</t>
  </si>
  <si>
    <t>松下　直樹</t>
  </si>
  <si>
    <t>R010776334</t>
  </si>
  <si>
    <t>松下　直矢</t>
  </si>
  <si>
    <t>R010583762</t>
  </si>
  <si>
    <t>松下　未来翔</t>
  </si>
  <si>
    <t>R010642066</t>
  </si>
  <si>
    <t>松下　侑矢</t>
  </si>
  <si>
    <t>R010579116</t>
  </si>
  <si>
    <t>松添　大輝</t>
  </si>
  <si>
    <t>R010448936</t>
  </si>
  <si>
    <t>松高　蓮</t>
  </si>
  <si>
    <t>R010660803</t>
  </si>
  <si>
    <t>松田　悠吾</t>
  </si>
  <si>
    <t>R010214585</t>
  </si>
  <si>
    <t>松胴　敦</t>
  </si>
  <si>
    <t>R010604769</t>
  </si>
  <si>
    <t>松胴　煌</t>
  </si>
  <si>
    <t>R010613617</t>
  </si>
  <si>
    <t>松永　康汰</t>
  </si>
  <si>
    <t>R010432598</t>
  </si>
  <si>
    <t>松原　巧</t>
  </si>
  <si>
    <t>R010642061</t>
  </si>
  <si>
    <t>松原　大</t>
  </si>
  <si>
    <t>R007002991</t>
  </si>
  <si>
    <t>松原　広幸</t>
  </si>
  <si>
    <t>R004714970</t>
  </si>
  <si>
    <t>松原　政司</t>
  </si>
  <si>
    <t>R010416214</t>
  </si>
  <si>
    <t>松村　未来</t>
  </si>
  <si>
    <t>R010653154</t>
  </si>
  <si>
    <t>松村　夢生</t>
  </si>
  <si>
    <t>R010653596</t>
  </si>
  <si>
    <t>松本　快理</t>
  </si>
  <si>
    <t>R010776374</t>
  </si>
  <si>
    <t>松本　鉄昌</t>
  </si>
  <si>
    <t>R010093445</t>
  </si>
  <si>
    <t>松本　侑樹</t>
  </si>
  <si>
    <t>R004793940</t>
  </si>
  <si>
    <t>松本　祐輔</t>
  </si>
  <si>
    <t>R010715015</t>
  </si>
  <si>
    <t>松本　倖也</t>
  </si>
  <si>
    <t>R010653582</t>
  </si>
  <si>
    <t>松本　凌茉</t>
  </si>
  <si>
    <t>R010546270</t>
  </si>
  <si>
    <t>松山　琉維</t>
  </si>
  <si>
    <t>R010451954</t>
  </si>
  <si>
    <t>松雪　浩俊</t>
  </si>
  <si>
    <t>R010007817</t>
  </si>
  <si>
    <t>松吉　宏剛</t>
  </si>
  <si>
    <t>R010576531</t>
  </si>
  <si>
    <t>眞鍋　瑛士</t>
  </si>
  <si>
    <t>R010691463</t>
  </si>
  <si>
    <t>丸山　芽惟</t>
  </si>
  <si>
    <t>R010358003</t>
  </si>
  <si>
    <t>三浦　櫂斗</t>
  </si>
  <si>
    <t>R010766123</t>
  </si>
  <si>
    <t>三浦　斡太</t>
  </si>
  <si>
    <t>R010604768</t>
  </si>
  <si>
    <t>三浦　雅斗</t>
  </si>
  <si>
    <t>R008634283</t>
  </si>
  <si>
    <t>三浦　憲太郎</t>
  </si>
  <si>
    <t>R010376286</t>
  </si>
  <si>
    <t>三浦　弘大</t>
  </si>
  <si>
    <t>R010593961</t>
  </si>
  <si>
    <t>三浦　蒼羽</t>
  </si>
  <si>
    <t>R010120131</t>
  </si>
  <si>
    <t>三浦　哲郎</t>
  </si>
  <si>
    <t>R010538321</t>
  </si>
  <si>
    <t>三浦　朋尚</t>
  </si>
  <si>
    <t>R010728145</t>
  </si>
  <si>
    <t>三浦　蓮美</t>
  </si>
  <si>
    <t>R006932437</t>
  </si>
  <si>
    <t>三浦　雄大</t>
  </si>
  <si>
    <t>R010638088</t>
  </si>
  <si>
    <t>三浦　優真</t>
  </si>
  <si>
    <t>R010538372</t>
  </si>
  <si>
    <t>三浦　吏琥</t>
  </si>
  <si>
    <t>R010579100</t>
  </si>
  <si>
    <t>三浦　琉誠</t>
  </si>
  <si>
    <t>R010698160</t>
  </si>
  <si>
    <t>三重野　晋司</t>
  </si>
  <si>
    <t>R006125772</t>
  </si>
  <si>
    <t>三重野　英人</t>
  </si>
  <si>
    <t>R010512243</t>
  </si>
  <si>
    <t>三重野　将弘</t>
  </si>
  <si>
    <t>R010691467</t>
  </si>
  <si>
    <t>三ヶ尻　啓輔</t>
  </si>
  <si>
    <t>R010689462</t>
  </si>
  <si>
    <t>R010684094</t>
  </si>
  <si>
    <t>三木　雄登</t>
  </si>
  <si>
    <t>R005987582</t>
  </si>
  <si>
    <t>三代　義彦</t>
  </si>
  <si>
    <t>R004060374</t>
  </si>
  <si>
    <t>水島　義規</t>
  </si>
  <si>
    <t>R010539946</t>
  </si>
  <si>
    <t>水城　莉緒斗</t>
  </si>
  <si>
    <t>R010767690</t>
  </si>
  <si>
    <t>水谷　誠治</t>
  </si>
  <si>
    <t>R010613627</t>
  </si>
  <si>
    <t>水本　純平</t>
  </si>
  <si>
    <t>R010449908</t>
  </si>
  <si>
    <t>溝辺　哲也</t>
  </si>
  <si>
    <t>R010538363</t>
  </si>
  <si>
    <t>溝邉　陸馬</t>
  </si>
  <si>
    <t>R010765290</t>
  </si>
  <si>
    <t>御手洗　和輝</t>
  </si>
  <si>
    <t>R010638079</t>
  </si>
  <si>
    <t>御手洗　真</t>
  </si>
  <si>
    <t>R004794073</t>
  </si>
  <si>
    <t>御手洗　佑太</t>
  </si>
  <si>
    <t>R010684019</t>
  </si>
  <si>
    <t>道頭　学</t>
  </si>
  <si>
    <t>R010386812</t>
  </si>
  <si>
    <t>道久　絵理</t>
  </si>
  <si>
    <t>R010376283</t>
  </si>
  <si>
    <t>三井　雄大</t>
  </si>
  <si>
    <t>R010768406</t>
  </si>
  <si>
    <t>光枝　愛哉</t>
  </si>
  <si>
    <t>R010465590</t>
  </si>
  <si>
    <t>満永　啓祐</t>
  </si>
  <si>
    <t>R010546295</t>
  </si>
  <si>
    <t>光長　好男</t>
  </si>
  <si>
    <t>R002917494</t>
  </si>
  <si>
    <t>三笘　晋也</t>
  </si>
  <si>
    <t>R010350225</t>
  </si>
  <si>
    <t>南　佳織</t>
  </si>
  <si>
    <t>R010728110</t>
  </si>
  <si>
    <t>皆見　一樹</t>
  </si>
  <si>
    <t>R010661143</t>
  </si>
  <si>
    <t>南　樹吏</t>
  </si>
  <si>
    <t>R010736996</t>
  </si>
  <si>
    <t>南　秀和</t>
  </si>
  <si>
    <t>R010660835</t>
  </si>
  <si>
    <t>南　彪雅</t>
  </si>
  <si>
    <t>R010746635</t>
  </si>
  <si>
    <t>南　凌介</t>
  </si>
  <si>
    <t>R010746605</t>
  </si>
  <si>
    <t>峰尾　勝</t>
  </si>
  <si>
    <t>R010746618</t>
  </si>
  <si>
    <t>峯野　高翔</t>
  </si>
  <si>
    <t>R010766124</t>
  </si>
  <si>
    <t>蓑毛　颯</t>
  </si>
  <si>
    <t>R003677432</t>
  </si>
  <si>
    <t>三原　将弥</t>
  </si>
  <si>
    <t>R010376288</t>
  </si>
  <si>
    <t>三股　正直</t>
  </si>
  <si>
    <t>R010689065</t>
  </si>
  <si>
    <t>宮川　咲輝</t>
  </si>
  <si>
    <t>R010767679</t>
  </si>
  <si>
    <t>都　凛太朗</t>
  </si>
  <si>
    <t>R010691472</t>
  </si>
  <si>
    <t>宮崎　浩一郎</t>
  </si>
  <si>
    <t>R004793852</t>
  </si>
  <si>
    <t>宮崎　友雅</t>
  </si>
  <si>
    <t>R010676620</t>
  </si>
  <si>
    <t>宮崎　優彰</t>
  </si>
  <si>
    <t>R010396588</t>
  </si>
  <si>
    <t>宮里　直太郎</t>
  </si>
  <si>
    <t>R010775190</t>
  </si>
  <si>
    <t>宮成　淳也</t>
  </si>
  <si>
    <t>R010402786</t>
  </si>
  <si>
    <t>宮房　舞太朗</t>
  </si>
  <si>
    <t>R010653562</t>
  </si>
  <si>
    <t>宮本　空弥</t>
  </si>
  <si>
    <t>R010465579</t>
  </si>
  <si>
    <t>宮本　圭一郎</t>
  </si>
  <si>
    <t>R010390429</t>
  </si>
  <si>
    <t>宮本　晄汰</t>
  </si>
  <si>
    <t>R010356116</t>
  </si>
  <si>
    <t>宮本　崇史</t>
  </si>
  <si>
    <t>R010774529</t>
  </si>
  <si>
    <t>宮本　陸光</t>
  </si>
  <si>
    <t>R010579111</t>
  </si>
  <si>
    <t>宮本　凪</t>
  </si>
  <si>
    <t>R010576508</t>
  </si>
  <si>
    <t>宮本　規央</t>
  </si>
  <si>
    <t>R010653605</t>
  </si>
  <si>
    <t>宮本　陽向</t>
  </si>
  <si>
    <t>R010746629</t>
  </si>
  <si>
    <t>宮本　祥光</t>
  </si>
  <si>
    <t>R010546285</t>
  </si>
  <si>
    <t>宮本　怜旺</t>
  </si>
  <si>
    <t>R010538328</t>
  </si>
  <si>
    <t>宮脇　大芽</t>
  </si>
  <si>
    <t>R010682447</t>
  </si>
  <si>
    <t>宮脇　彪瑠</t>
  </si>
  <si>
    <t>R010689075</t>
  </si>
  <si>
    <t>向　拓磨</t>
  </si>
  <si>
    <t>R010576526</t>
  </si>
  <si>
    <t>牟田　風太</t>
  </si>
  <si>
    <t>R010746628</t>
  </si>
  <si>
    <t>鞭馬　龍也</t>
  </si>
  <si>
    <t>R004793755</t>
  </si>
  <si>
    <t>宗岡　亮次</t>
  </si>
  <si>
    <t>R010746650</t>
  </si>
  <si>
    <t>村石　圭崇</t>
  </si>
  <si>
    <t>R010457534</t>
  </si>
  <si>
    <t>村上　安奈</t>
  </si>
  <si>
    <t>R010214582</t>
  </si>
  <si>
    <t>村上　叶恋</t>
  </si>
  <si>
    <t>R010314806</t>
  </si>
  <si>
    <t>村上　煌誠</t>
  </si>
  <si>
    <t>R010746630</t>
  </si>
  <si>
    <t>村上　康太郎</t>
  </si>
  <si>
    <t>R010313763</t>
  </si>
  <si>
    <t>村上　瑳彩</t>
  </si>
  <si>
    <t>R010347370</t>
  </si>
  <si>
    <t>村上　紫叶</t>
  </si>
  <si>
    <t>R010579061</t>
  </si>
  <si>
    <t>村上　泰基</t>
  </si>
  <si>
    <t>R010642073</t>
  </si>
  <si>
    <t>村上　駿斗</t>
  </si>
  <si>
    <t>R001737174</t>
  </si>
  <si>
    <t>村上　洋平</t>
  </si>
  <si>
    <t>R010719606</t>
  </si>
  <si>
    <t>村上　遼太郎</t>
  </si>
  <si>
    <t>R010728158</t>
  </si>
  <si>
    <t>村上　凛太朗</t>
  </si>
  <si>
    <t>R010546325</t>
  </si>
  <si>
    <t>村田　龍二</t>
  </si>
  <si>
    <t>R010162976</t>
  </si>
  <si>
    <t>村本　輝</t>
  </si>
  <si>
    <t>R008797908</t>
  </si>
  <si>
    <t>村谷　祐一</t>
  </si>
  <si>
    <t>R010214562</t>
  </si>
  <si>
    <t>村山　武志</t>
  </si>
  <si>
    <t>R010468355</t>
  </si>
  <si>
    <t>室　元樹</t>
  </si>
  <si>
    <t>R010586302</t>
  </si>
  <si>
    <t>室谷　優心</t>
  </si>
  <si>
    <t>R010314810</t>
  </si>
  <si>
    <t>用松　聖登</t>
  </si>
  <si>
    <t>R010306448</t>
  </si>
  <si>
    <t>元木　勇太</t>
  </si>
  <si>
    <t>R003421684</t>
  </si>
  <si>
    <t>本野　秀貴</t>
  </si>
  <si>
    <t>R010682463</t>
  </si>
  <si>
    <t>本久　航</t>
  </si>
  <si>
    <t>R010576513</t>
  </si>
  <si>
    <t>本室　匠翔</t>
  </si>
  <si>
    <t>R010684106</t>
  </si>
  <si>
    <t>本室　碧聖</t>
  </si>
  <si>
    <t>R010638087</t>
  </si>
  <si>
    <t>桃田　偉吹</t>
  </si>
  <si>
    <t>R010682827</t>
  </si>
  <si>
    <t>百田　翔貴</t>
  </si>
  <si>
    <t>R010546272</t>
  </si>
  <si>
    <t>百田　凌基</t>
  </si>
  <si>
    <t>R010214605</t>
  </si>
  <si>
    <t>森　恭子</t>
  </si>
  <si>
    <t>R010390423</t>
  </si>
  <si>
    <t>森　健太朗</t>
  </si>
  <si>
    <t>R010465588</t>
  </si>
  <si>
    <t>森　秀太</t>
  </si>
  <si>
    <t>R010579077</t>
  </si>
  <si>
    <t>森　脩人</t>
  </si>
  <si>
    <t>R010660817</t>
  </si>
  <si>
    <t>森　裕聖</t>
  </si>
  <si>
    <t>R010685160</t>
  </si>
  <si>
    <t>森　勇大</t>
  </si>
  <si>
    <t>R010538303</t>
  </si>
  <si>
    <t>森　凛桜</t>
  </si>
  <si>
    <t>R010700317</t>
  </si>
  <si>
    <t>森木　大雅</t>
  </si>
  <si>
    <t>R010281811</t>
  </si>
  <si>
    <t>森崎　敬三</t>
  </si>
  <si>
    <t>R010540702</t>
  </si>
  <si>
    <t>森崎　陽輝</t>
  </si>
  <si>
    <t>R010448918</t>
  </si>
  <si>
    <t>森崎　瑠聖</t>
  </si>
  <si>
    <t>R010421575</t>
  </si>
  <si>
    <t>森崎　瑠菜</t>
  </si>
  <si>
    <t>R010261595</t>
  </si>
  <si>
    <t>森迫　遥希</t>
  </si>
  <si>
    <t>R010691457</t>
  </si>
  <si>
    <t>森迫　大翔</t>
  </si>
  <si>
    <t>R010069888</t>
  </si>
  <si>
    <t>森下　晴悟</t>
  </si>
  <si>
    <t>R010546286</t>
  </si>
  <si>
    <t>森下　春翔</t>
  </si>
  <si>
    <t>R010776359</t>
  </si>
  <si>
    <t>森田　一真</t>
  </si>
  <si>
    <t>R010719612</t>
  </si>
  <si>
    <t>森田　爽楽</t>
  </si>
  <si>
    <t>R010546280</t>
  </si>
  <si>
    <t>盛田　柚九</t>
  </si>
  <si>
    <t>R010776384</t>
  </si>
  <si>
    <t>森田　陽介</t>
  </si>
  <si>
    <t>R010688483</t>
  </si>
  <si>
    <t>森田　廉也</t>
  </si>
  <si>
    <t>R010714978</t>
  </si>
  <si>
    <t>盛武　大樹</t>
  </si>
  <si>
    <t>R010259432</t>
  </si>
  <si>
    <t>森永　和彦</t>
  </si>
  <si>
    <t>R010576533</t>
  </si>
  <si>
    <t>森本　祥晃</t>
  </si>
  <si>
    <t>R010538310</t>
  </si>
  <si>
    <t>森山　藍琉</t>
  </si>
  <si>
    <t>R010416219</t>
  </si>
  <si>
    <t>森山　敦能</t>
  </si>
  <si>
    <t>R010714977</t>
  </si>
  <si>
    <t>森山　蓮亜</t>
  </si>
  <si>
    <t>R010746638</t>
  </si>
  <si>
    <t>諸冨　貴宣</t>
  </si>
  <si>
    <t>R010465599</t>
  </si>
  <si>
    <t>薬師寺　康平</t>
  </si>
  <si>
    <t>R010352985</t>
  </si>
  <si>
    <t>薬師寺　章伊</t>
  </si>
  <si>
    <t>R010638062</t>
  </si>
  <si>
    <t>薬師寺　悠貴</t>
  </si>
  <si>
    <t>R009554735</t>
  </si>
  <si>
    <t>八坂　直輝</t>
  </si>
  <si>
    <t>R009460472</t>
  </si>
  <si>
    <t>八坂　秀青</t>
  </si>
  <si>
    <t>R010768408</t>
  </si>
  <si>
    <t>矢治　圭移都</t>
  </si>
  <si>
    <t>R010396581</t>
  </si>
  <si>
    <t>矢治　弘志郎</t>
  </si>
  <si>
    <t>R010768407</t>
  </si>
  <si>
    <t>矢治　晴朗</t>
  </si>
  <si>
    <t>R010653588</t>
  </si>
  <si>
    <t>矢治　雅弘</t>
  </si>
  <si>
    <t>R010698171</t>
  </si>
  <si>
    <t>保田　拓海</t>
  </si>
  <si>
    <t>R010728124</t>
  </si>
  <si>
    <t>安田　悠人</t>
  </si>
  <si>
    <t>R010579107</t>
  </si>
  <si>
    <t>安永　瑛翔</t>
  </si>
  <si>
    <t>R010093501</t>
  </si>
  <si>
    <t>安波　俊英</t>
  </si>
  <si>
    <t>R010776398</t>
  </si>
  <si>
    <t>安野　利来</t>
  </si>
  <si>
    <t>R010376892</t>
  </si>
  <si>
    <t>安久　克也</t>
  </si>
  <si>
    <t>R010676608</t>
  </si>
  <si>
    <t>安松　稜</t>
  </si>
  <si>
    <t>R010684133</t>
  </si>
  <si>
    <t>安元　大輝</t>
  </si>
  <si>
    <t>R010314816</t>
  </si>
  <si>
    <t>矢田　彩都</t>
  </si>
  <si>
    <t>R010767685</t>
  </si>
  <si>
    <t>矢田　孝太郎</t>
  </si>
  <si>
    <t>R010604094</t>
  </si>
  <si>
    <t>柳井　秀斗</t>
  </si>
  <si>
    <t>R010538290</t>
  </si>
  <si>
    <t>柳井　雅貴</t>
  </si>
  <si>
    <t>R010689483</t>
  </si>
  <si>
    <t>柳井　侑也</t>
  </si>
  <si>
    <t>R010660821</t>
  </si>
  <si>
    <t>柳井田　駿</t>
  </si>
  <si>
    <t>R010579083</t>
  </si>
  <si>
    <t>栁本　楓</t>
  </si>
  <si>
    <t>R010453584</t>
  </si>
  <si>
    <t>柳本　龍成</t>
  </si>
  <si>
    <t>R010604775</t>
  </si>
  <si>
    <t>矢野　晃也</t>
  </si>
  <si>
    <t>R010538389</t>
  </si>
  <si>
    <t>矢野　伊織</t>
  </si>
  <si>
    <t>R010678835</t>
  </si>
  <si>
    <t>矢野　圭悟</t>
  </si>
  <si>
    <t>R010767684</t>
  </si>
  <si>
    <t>矢野　虎士朗</t>
  </si>
  <si>
    <t>R010579108</t>
  </si>
  <si>
    <t>矢野　草隼</t>
  </si>
  <si>
    <t>R010766129</t>
  </si>
  <si>
    <t>矢野　壮太郎</t>
  </si>
  <si>
    <t>R010689536</t>
  </si>
  <si>
    <t>矢野　太陽</t>
  </si>
  <si>
    <t>R010757898</t>
  </si>
  <si>
    <t>矢野　貴裕</t>
  </si>
  <si>
    <t>R010281882</t>
  </si>
  <si>
    <t>矢野　巽也</t>
  </si>
  <si>
    <t>R010579072</t>
  </si>
  <si>
    <t>矢野　達也</t>
  </si>
  <si>
    <t>R010255171</t>
  </si>
  <si>
    <t>矢野　十央南</t>
  </si>
  <si>
    <t>R010445840</t>
  </si>
  <si>
    <t>矢野　虎乃介</t>
  </si>
  <si>
    <t>R010542185</t>
  </si>
  <si>
    <t>矢野　裕</t>
  </si>
  <si>
    <t>R010281830</t>
  </si>
  <si>
    <t>矢野　譲</t>
  </si>
  <si>
    <t>R010715007</t>
  </si>
  <si>
    <t>矢野　陽介</t>
  </si>
  <si>
    <t>R010698143</t>
  </si>
  <si>
    <t>矢野　善朗</t>
  </si>
  <si>
    <t>R010689464</t>
  </si>
  <si>
    <t>矢野　琉聖</t>
  </si>
  <si>
    <t>R010388051</t>
  </si>
  <si>
    <t>矢野　陵太</t>
  </si>
  <si>
    <t>R010593959</t>
  </si>
  <si>
    <t>矢野　廉士</t>
  </si>
  <si>
    <t>R010579080</t>
  </si>
  <si>
    <t>矢羽田　大夢</t>
  </si>
  <si>
    <t>R010352990</t>
  </si>
  <si>
    <t>矢部　泰史</t>
  </si>
  <si>
    <t>R010746645</t>
  </si>
  <si>
    <t>山岡　哲也</t>
  </si>
  <si>
    <t>R010354810</t>
  </si>
  <si>
    <t>山岸　琥生</t>
  </si>
  <si>
    <t>R010588855</t>
  </si>
  <si>
    <t>山岸　秀彰</t>
  </si>
  <si>
    <t>R010676593</t>
  </si>
  <si>
    <t>山口　航平</t>
  </si>
  <si>
    <t>R010700310</t>
  </si>
  <si>
    <t>山口　駿</t>
  </si>
  <si>
    <t>R010538379</t>
  </si>
  <si>
    <t>山口　翔大</t>
  </si>
  <si>
    <t>R010768415</t>
  </si>
  <si>
    <t>山口　颯太</t>
  </si>
  <si>
    <t>R010684126</t>
  </si>
  <si>
    <t>山口　輝空</t>
  </si>
  <si>
    <t>R010684135</t>
  </si>
  <si>
    <t>山口　宗史</t>
  </si>
  <si>
    <t>R010553465</t>
  </si>
  <si>
    <t>山口　優希翔</t>
  </si>
  <si>
    <t>R010715003</t>
  </si>
  <si>
    <t>山口　律</t>
  </si>
  <si>
    <t>R010579106</t>
  </si>
  <si>
    <t>山﨑　櫂</t>
  </si>
  <si>
    <t>R010586728</t>
  </si>
  <si>
    <t>山﨑　康大</t>
  </si>
  <si>
    <t>R010684115</t>
  </si>
  <si>
    <t>山崎　淳太</t>
  </si>
  <si>
    <t>R010601888</t>
  </si>
  <si>
    <t>山﨑　世大</t>
  </si>
  <si>
    <t>R008174338</t>
  </si>
  <si>
    <t>山﨑　爽暉</t>
  </si>
  <si>
    <t>R006220873</t>
  </si>
  <si>
    <t>山崎　武志</t>
  </si>
  <si>
    <t>R010656687</t>
  </si>
  <si>
    <t>山崎　発</t>
  </si>
  <si>
    <t>R010728115</t>
  </si>
  <si>
    <t>山﨑　温仁</t>
  </si>
  <si>
    <t>R010553468</t>
  </si>
  <si>
    <t>山崎　博文</t>
  </si>
  <si>
    <t>R010698141</t>
  </si>
  <si>
    <t>山崎　竜斗</t>
  </si>
  <si>
    <t>R010762825</t>
  </si>
  <si>
    <t>山﨑　彩永</t>
  </si>
  <si>
    <t>R010466473</t>
  </si>
  <si>
    <t>山崎　哲也</t>
  </si>
  <si>
    <t>R010638082</t>
  </si>
  <si>
    <t>山下　和輝</t>
  </si>
  <si>
    <t>R010579359</t>
  </si>
  <si>
    <t>山下　一浩</t>
  </si>
  <si>
    <t>R010248576</t>
  </si>
  <si>
    <t>山下　瞬亮</t>
  </si>
  <si>
    <t>R010656698</t>
  </si>
  <si>
    <t>山下　太陽</t>
  </si>
  <si>
    <t>R010746654</t>
  </si>
  <si>
    <t>山下　大輔</t>
  </si>
  <si>
    <t>R010684096</t>
  </si>
  <si>
    <t>山下　祐哉</t>
  </si>
  <si>
    <t>R010728126</t>
  </si>
  <si>
    <t>山下　竜輝</t>
  </si>
  <si>
    <t>R010376896</t>
  </si>
  <si>
    <t>山下　竜二</t>
  </si>
  <si>
    <t>R010757863</t>
  </si>
  <si>
    <t>家股　麟太郎</t>
  </si>
  <si>
    <t>R010684118</t>
  </si>
  <si>
    <t>山田　笙太郎</t>
  </si>
  <si>
    <t>R010687787</t>
  </si>
  <si>
    <t>山田　凪</t>
  </si>
  <si>
    <t>R010728144</t>
  </si>
  <si>
    <t>山田　陽喜</t>
  </si>
  <si>
    <t>R010685159</t>
  </si>
  <si>
    <t>山田　響生</t>
  </si>
  <si>
    <t>R010214542</t>
  </si>
  <si>
    <t>R010653160</t>
  </si>
  <si>
    <t>山田　心結</t>
  </si>
  <si>
    <t>R010396544</t>
  </si>
  <si>
    <t>山田　結和</t>
  </si>
  <si>
    <t>R010767675</t>
  </si>
  <si>
    <t>山田　蓮次</t>
  </si>
  <si>
    <t>R010593960</t>
  </si>
  <si>
    <t>山中　栄樟</t>
  </si>
  <si>
    <t>R006220101</t>
  </si>
  <si>
    <t>山根　雄治</t>
  </si>
  <si>
    <t>R010390428</t>
  </si>
  <si>
    <t>山村　一聡</t>
  </si>
  <si>
    <t>R010546339</t>
  </si>
  <si>
    <t>山村　千代花</t>
  </si>
  <si>
    <t>R010538311</t>
  </si>
  <si>
    <t>山村　悠己</t>
  </si>
  <si>
    <t>R010719610</t>
  </si>
  <si>
    <t>山本　海</t>
  </si>
  <si>
    <t>R006872612</t>
  </si>
  <si>
    <t>ヤマモト　一夫</t>
  </si>
  <si>
    <t>R010676609</t>
  </si>
  <si>
    <t>山本　和慧</t>
  </si>
  <si>
    <t>R006125639</t>
  </si>
  <si>
    <t>山本　一広</t>
  </si>
  <si>
    <t>R010642063</t>
  </si>
  <si>
    <t>山元　幹太</t>
  </si>
  <si>
    <t>R010688481</t>
  </si>
  <si>
    <t>山元　滉正</t>
  </si>
  <si>
    <t>R005603228</t>
  </si>
  <si>
    <t>山本　康平</t>
  </si>
  <si>
    <t>R010586723</t>
  </si>
  <si>
    <t>山本　耕平</t>
  </si>
  <si>
    <t>R010576550</t>
  </si>
  <si>
    <t>山本　祥領</t>
  </si>
  <si>
    <t>R010189317</t>
  </si>
  <si>
    <t>山本　純平</t>
  </si>
  <si>
    <t>R010638061</t>
  </si>
  <si>
    <t>山本　蒼太</t>
  </si>
  <si>
    <t>R010776380</t>
  </si>
  <si>
    <t>山本　空</t>
  </si>
  <si>
    <t>R010542530</t>
  </si>
  <si>
    <t>山本　太郎</t>
  </si>
  <si>
    <t>R010613600</t>
  </si>
  <si>
    <t>山本　光彦</t>
  </si>
  <si>
    <t>R010538381</t>
  </si>
  <si>
    <t>山本　成彦</t>
  </si>
  <si>
    <t>R010400187</t>
  </si>
  <si>
    <t>山本　隼斗</t>
  </si>
  <si>
    <t>R010728123</t>
  </si>
  <si>
    <t>山本　晴翔</t>
  </si>
  <si>
    <t>R010539284</t>
  </si>
  <si>
    <t>山本　成人</t>
  </si>
  <si>
    <t>R010768412</t>
  </si>
  <si>
    <t>山本　光城</t>
  </si>
  <si>
    <t>R010546337</t>
  </si>
  <si>
    <t>山本　獅王</t>
  </si>
  <si>
    <t>R010660831</t>
  </si>
  <si>
    <t>山本　瀧生</t>
  </si>
  <si>
    <t>R005164312</t>
  </si>
  <si>
    <t>矢幡　裕一</t>
  </si>
  <si>
    <t>R010776344</t>
  </si>
  <si>
    <t>湯浅　聡</t>
  </si>
  <si>
    <t>R010448921</t>
  </si>
  <si>
    <t>湯浅　諒</t>
  </si>
  <si>
    <t>R010719602</t>
  </si>
  <si>
    <t>幸　偉風</t>
  </si>
  <si>
    <t>R010728105</t>
  </si>
  <si>
    <t>幸　浩史朗</t>
  </si>
  <si>
    <t>R010715010</t>
  </si>
  <si>
    <t>幸　拓磨</t>
  </si>
  <si>
    <t>R010638068</t>
  </si>
  <si>
    <t>幸　大翔</t>
  </si>
  <si>
    <t>R010653571</t>
  </si>
  <si>
    <t>幸　洋太</t>
  </si>
  <si>
    <t>R010776402</t>
  </si>
  <si>
    <t>幸重　将暉</t>
  </si>
  <si>
    <t>R010604087</t>
  </si>
  <si>
    <t>幸重　頼人</t>
  </si>
  <si>
    <t>R010214620</t>
  </si>
  <si>
    <t>雪野　知花</t>
  </si>
  <si>
    <t>R010762831</t>
  </si>
  <si>
    <t>弓削　ひらり</t>
  </si>
  <si>
    <t>R010352958</t>
  </si>
  <si>
    <t>油野　陣大</t>
  </si>
  <si>
    <t>R010261479</t>
  </si>
  <si>
    <t>柚木　貴博</t>
  </si>
  <si>
    <t>R010546330</t>
  </si>
  <si>
    <t>用正　蓮歩</t>
  </si>
  <si>
    <t>R010762828</t>
  </si>
  <si>
    <t>與倉　萌生</t>
  </si>
  <si>
    <t>R010604068</t>
  </si>
  <si>
    <t>横井　希星</t>
  </si>
  <si>
    <t>R010576376</t>
  </si>
  <si>
    <t>横江　恒瑛</t>
  </si>
  <si>
    <t>R010214553</t>
  </si>
  <si>
    <t>R010354817</t>
  </si>
  <si>
    <t>横尾　夏希</t>
  </si>
  <si>
    <t>R010376889</t>
  </si>
  <si>
    <t>横尾　侑磨</t>
  </si>
  <si>
    <t>R010691475</t>
  </si>
  <si>
    <t>横大路　敬太</t>
  </si>
  <si>
    <t>R010586316</t>
  </si>
  <si>
    <t>横田　啓</t>
  </si>
  <si>
    <t>R010653604</t>
  </si>
  <si>
    <t>横田　大河</t>
  </si>
  <si>
    <t>R010538392</t>
  </si>
  <si>
    <t>横飛　明</t>
  </si>
  <si>
    <t>R010698155</t>
  </si>
  <si>
    <t>R010546315</t>
  </si>
  <si>
    <t>吉井　琉輝斗</t>
  </si>
  <si>
    <t>R010687466</t>
  </si>
  <si>
    <t>吉浦　祐之助</t>
  </si>
  <si>
    <t>R010553467</t>
  </si>
  <si>
    <t>吉岡　大河</t>
  </si>
  <si>
    <t>R010700294</t>
  </si>
  <si>
    <t>吉岡　裕貴</t>
  </si>
  <si>
    <t>R010581157</t>
  </si>
  <si>
    <t>吉岡　佑人</t>
  </si>
  <si>
    <t>R010281855</t>
  </si>
  <si>
    <t>吉川　哲平</t>
  </si>
  <si>
    <t>R009430268</t>
  </si>
  <si>
    <t>吉川　美里</t>
  </si>
  <si>
    <t>R010728165</t>
  </si>
  <si>
    <t>吉川　侑来</t>
  </si>
  <si>
    <t>R010688489</t>
  </si>
  <si>
    <t>由川　凛大郎</t>
  </si>
  <si>
    <t>R010776353</t>
  </si>
  <si>
    <t>吉國　凜音</t>
  </si>
  <si>
    <t>R010700295</t>
  </si>
  <si>
    <t>吉崎　隼司</t>
  </si>
  <si>
    <t>R010775767</t>
  </si>
  <si>
    <t>吉崎　晴登</t>
  </si>
  <si>
    <t>R010660833</t>
  </si>
  <si>
    <t>吉崎　莉央</t>
  </si>
  <si>
    <t>R003421480</t>
  </si>
  <si>
    <t>吉武　毅</t>
  </si>
  <si>
    <t>R010604088</t>
  </si>
  <si>
    <t>吉武　東里</t>
  </si>
  <si>
    <t>R010657826</t>
  </si>
  <si>
    <t>吉谷　俊哉</t>
  </si>
  <si>
    <t>R010390427</t>
  </si>
  <si>
    <t>吉田　蒼威</t>
  </si>
  <si>
    <t>R010653610</t>
  </si>
  <si>
    <t>吉田　綾斗</t>
  </si>
  <si>
    <t>R010746626</t>
  </si>
  <si>
    <t>吉田　和雅</t>
  </si>
  <si>
    <t>R010542528</t>
  </si>
  <si>
    <t>吉田　光騎</t>
  </si>
  <si>
    <t>R010775763</t>
  </si>
  <si>
    <t>吉田　光毅</t>
  </si>
  <si>
    <t>R010719623</t>
  </si>
  <si>
    <t>吉田　大河</t>
  </si>
  <si>
    <t>R010689073</t>
  </si>
  <si>
    <t>吉田　翼</t>
  </si>
  <si>
    <t>R010538401</t>
  </si>
  <si>
    <t>吉田　光</t>
  </si>
  <si>
    <t>R010586323</t>
  </si>
  <si>
    <t>吉田　白夜</t>
  </si>
  <si>
    <t>R010553466</t>
  </si>
  <si>
    <t>吉田　将志</t>
  </si>
  <si>
    <t>R010766111</t>
  </si>
  <si>
    <t>R010546341</t>
  </si>
  <si>
    <t>吉田　桃花</t>
  </si>
  <si>
    <t>R010714994</t>
  </si>
  <si>
    <t>吉田　悠馬</t>
  </si>
  <si>
    <t>R010676607</t>
  </si>
  <si>
    <t>吉田　龍空</t>
  </si>
  <si>
    <t>R010765308</t>
  </si>
  <si>
    <t>吉田　倫輝</t>
  </si>
  <si>
    <t>R010600677</t>
  </si>
  <si>
    <t>吉永　健太郎</t>
  </si>
  <si>
    <t>R010579085</t>
  </si>
  <si>
    <t>吉野　可亜斗</t>
  </si>
  <si>
    <t>R010576360</t>
  </si>
  <si>
    <t>吉野　峨流</t>
  </si>
  <si>
    <t>R005603875</t>
  </si>
  <si>
    <t>吉野　公司</t>
  </si>
  <si>
    <t>R010448917</t>
  </si>
  <si>
    <t>吉野　大峨</t>
  </si>
  <si>
    <t>R008798466</t>
  </si>
  <si>
    <t>吉原　喬樹</t>
  </si>
  <si>
    <t>R010642070</t>
  </si>
  <si>
    <t>吉原　大翔</t>
  </si>
  <si>
    <t>R010396508</t>
  </si>
  <si>
    <t>吉弘　周平</t>
  </si>
  <si>
    <t>R010684122</t>
  </si>
  <si>
    <t>吉廣　龍悟</t>
  </si>
  <si>
    <t>R010579084</t>
  </si>
  <si>
    <t>吉弘　瑠唯</t>
  </si>
  <si>
    <t>R010546294</t>
  </si>
  <si>
    <t>吉松　敬次郎</t>
  </si>
  <si>
    <t>R001261918</t>
  </si>
  <si>
    <t>吉松　健</t>
  </si>
  <si>
    <t>R010600682</t>
  </si>
  <si>
    <t>吉松　赳士</t>
  </si>
  <si>
    <t>R010691460</t>
  </si>
  <si>
    <t>吉水　蒼真</t>
  </si>
  <si>
    <t>R010604079</t>
  </si>
  <si>
    <t>吉水　遥大</t>
  </si>
  <si>
    <t>R010642041</t>
  </si>
  <si>
    <t>吉村　心冴</t>
  </si>
  <si>
    <t>R010538338</t>
  </si>
  <si>
    <t>吉村　純平</t>
  </si>
  <si>
    <t>R010689340</t>
  </si>
  <si>
    <t>吉村　菜花</t>
  </si>
  <si>
    <t>R010189303</t>
  </si>
  <si>
    <t>吉村　一</t>
  </si>
  <si>
    <t>R010685271</t>
  </si>
  <si>
    <t>吉村　真於</t>
  </si>
  <si>
    <t>R001261936</t>
  </si>
  <si>
    <t>佳元　省三</t>
  </si>
  <si>
    <t>R010653609</t>
  </si>
  <si>
    <t>吉本　陽向</t>
  </si>
  <si>
    <t>R010682450</t>
  </si>
  <si>
    <t>吉屋　陽太</t>
  </si>
  <si>
    <t>R010579102</t>
  </si>
  <si>
    <t>依田　勇誠</t>
  </si>
  <si>
    <t>R010599582</t>
  </si>
  <si>
    <t>米倉　佳宏</t>
  </si>
  <si>
    <t>R010396542</t>
  </si>
  <si>
    <t>米澤　邦彦</t>
  </si>
  <si>
    <t>R001261972</t>
  </si>
  <si>
    <t>米田　尚司</t>
  </si>
  <si>
    <t>R010538376</t>
  </si>
  <si>
    <t>米丸　碧</t>
  </si>
  <si>
    <t>R010653583</t>
  </si>
  <si>
    <t>米村　洸音</t>
  </si>
  <si>
    <t>R010746610</t>
  </si>
  <si>
    <t>頼廣　陸斗</t>
  </si>
  <si>
    <t>R010728129</t>
  </si>
  <si>
    <t>萬　結史</t>
  </si>
  <si>
    <t>R010162992</t>
  </si>
  <si>
    <t>若林　歩夢</t>
  </si>
  <si>
    <t>R010281870</t>
  </si>
  <si>
    <t>若林　大暉</t>
  </si>
  <si>
    <t>R010776399</t>
  </si>
  <si>
    <t>脇　康介</t>
  </si>
  <si>
    <t>R010642064</t>
  </si>
  <si>
    <t>涌井　航大</t>
  </si>
  <si>
    <t>R010698152</t>
  </si>
  <si>
    <t>稙田　瑛汰</t>
  </si>
  <si>
    <t>R010538318</t>
  </si>
  <si>
    <t>渡辺　敢太</t>
  </si>
  <si>
    <t>R010736997</t>
  </si>
  <si>
    <t>渡邉　圭輔</t>
  </si>
  <si>
    <t>R010682444</t>
  </si>
  <si>
    <t>渡邉　煌雅</t>
  </si>
  <si>
    <t>R010638070</t>
  </si>
  <si>
    <t>R010684095</t>
  </si>
  <si>
    <t>渡邊　修平</t>
  </si>
  <si>
    <t>R010600679</t>
  </si>
  <si>
    <t>渡辺　俊介</t>
  </si>
  <si>
    <t>R010638075</t>
  </si>
  <si>
    <t>渡辺　晶子</t>
  </si>
  <si>
    <t>R010728140</t>
  </si>
  <si>
    <t>渡邊　蒼一朗</t>
  </si>
  <si>
    <t>R010776342</t>
  </si>
  <si>
    <t>渡邉　颯太</t>
  </si>
  <si>
    <t>R010768422</t>
  </si>
  <si>
    <t>渡辺　大起</t>
  </si>
  <si>
    <t>R010638045</t>
  </si>
  <si>
    <t>渡邉　千博</t>
  </si>
  <si>
    <t>R010698161</t>
  </si>
  <si>
    <t>渡邉　敏範</t>
  </si>
  <si>
    <t>R010444491</t>
  </si>
  <si>
    <t>渡邉　直耶</t>
  </si>
  <si>
    <t>R010687761</t>
  </si>
  <si>
    <t>渡邊　春馬</t>
  </si>
  <si>
    <t>R010538382</t>
  </si>
  <si>
    <t>渡辺　陽斗</t>
  </si>
  <si>
    <t>R010676675</t>
  </si>
  <si>
    <t>渡部　広也</t>
  </si>
  <si>
    <t>R010189289</t>
  </si>
  <si>
    <t>渡邉　優憲</t>
  </si>
  <si>
    <t>R010776339</t>
  </si>
  <si>
    <t>渡邉　勇士郎</t>
  </si>
  <si>
    <t>R010688479</t>
  </si>
  <si>
    <t>渡邉　雄敏</t>
  </si>
  <si>
    <t>R010698145</t>
  </si>
  <si>
    <t>渡邊　幸文</t>
  </si>
  <si>
    <t>R010653838</t>
  </si>
  <si>
    <t>渡邉　陸斗</t>
  </si>
  <si>
    <t>R010746652</t>
  </si>
  <si>
    <t>渡邊　稜平</t>
  </si>
  <si>
    <t>R010676616</t>
  </si>
  <si>
    <t>和田　俊星</t>
  </si>
  <si>
    <t>R010576534</t>
  </si>
  <si>
    <t>和田　泰輝</t>
  </si>
  <si>
    <t>R010542529</t>
  </si>
  <si>
    <t>輪田　真理</t>
  </si>
  <si>
    <t>R010576559</t>
  </si>
  <si>
    <t>和田　道之心</t>
  </si>
  <si>
    <t>R010306435</t>
  </si>
  <si>
    <t>和田　優作</t>
  </si>
  <si>
    <t>森﨑　聖菜</t>
    <rPh sb="1" eb="2">
      <t>サキ</t>
    </rPh>
    <phoneticPr fontId="8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</si>
</sst>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m/d;@"/>
    <numFmt numFmtId="177" formatCode="0.00_ "/>
    <numFmt numFmtId="178" formatCode="#,##0&quot;位&quot;"/>
  </numFmts>
  <fonts count="89">
    <font>
      <sz val="11"/>
      <color theme="1"/>
      <name val="ＭＳ Ｐゴシック"/>
      <family val="2"/>
    </font>
    <font>
      <sz val="10"/>
      <name val="Arial"/>
      <family val="2"/>
    </font>
    <font>
      <sz val="11"/>
      <name val="ＭＳ Ｐゴシック"/>
      <family val="3"/>
    </font>
    <font>
      <sz val="12"/>
      <name val="ＭＳ Ｐゴシック"/>
      <family val="3"/>
    </font>
    <font>
      <u val="single"/>
      <sz val="8.5"/>
      <color indexed="12"/>
      <name val="ＭＳ 明朝"/>
      <family val="1"/>
    </font>
    <font>
      <u val="single"/>
      <sz val="11"/>
      <color indexed="12"/>
      <name val="ＭＳ Ｐゴシック"/>
      <family val="3"/>
    </font>
    <font>
      <sz val="11"/>
      <color indexed="10"/>
      <name val="ＭＳ Ｐゴシック"/>
      <family val="3"/>
    </font>
    <font>
      <b/>
      <sz val="12"/>
      <name val="ＭＳ Ｐゴシック"/>
      <family val="3"/>
    </font>
    <font>
      <b/>
      <sz val="11"/>
      <name val="ＭＳ Ｐゴシック"/>
      <family val="3"/>
    </font>
    <font>
      <b/>
      <sz val="8.5"/>
      <name val="ＭＳ 明朝"/>
      <family val="1"/>
    </font>
    <font>
      <sz val="11"/>
      <color theme="1"/>
      <name val="Calibri"/>
      <family val="2"/>
      <scheme val="minor"/>
    </font>
    <font>
      <sz val="8.5"/>
      <name val="ＭＳ 明朝"/>
      <family val="1"/>
    </font>
    <font>
      <sz val="12"/>
      <name val="ＭＳ 明朝"/>
      <family val="1"/>
    </font>
    <font>
      <sz val="12"/>
      <color indexed="60"/>
      <name val="ＭＳ Ｐゴシック"/>
      <family val="3"/>
    </font>
    <font>
      <sz val="11"/>
      <name val="Meiryo UI"/>
      <family val="3"/>
    </font>
    <font>
      <sz val="14"/>
      <name val="Meiryo UI"/>
      <family val="3"/>
    </font>
    <font>
      <sz val="11"/>
      <color theme="1"/>
      <name val="Meiryo UI"/>
      <family val="3"/>
    </font>
    <font>
      <sz val="11"/>
      <color indexed="10"/>
      <name val="Meiryo UI"/>
      <family val="3"/>
    </font>
    <font>
      <b/>
      <sz val="11"/>
      <color indexed="10"/>
      <name val="Meiryo UI"/>
      <family val="3"/>
    </font>
    <font>
      <sz val="10"/>
      <name val="Meiryo UI"/>
      <family val="3"/>
    </font>
    <font>
      <sz val="10"/>
      <color theme="1"/>
      <name val="Meiryo UI"/>
      <family val="3"/>
    </font>
    <font>
      <sz val="11"/>
      <name val="HG丸ｺﾞｼｯｸM-PRO"/>
      <family val="3"/>
    </font>
    <font>
      <b/>
      <sz val="11"/>
      <name val="HG丸ｺﾞｼｯｸM-PRO"/>
      <family val="3"/>
    </font>
    <font>
      <b/>
      <u val="single"/>
      <sz val="18"/>
      <name val="ＭＳ Ｐゴシック"/>
      <family val="3"/>
    </font>
    <font>
      <b/>
      <sz val="14"/>
      <name val="HG丸ｺﾞｼｯｸM-PRO"/>
      <family val="3"/>
    </font>
    <font>
      <b/>
      <sz val="14"/>
      <name val="ＭＳ Ｐゴシック"/>
      <family val="3"/>
    </font>
    <font>
      <b/>
      <sz val="11"/>
      <color indexed="10"/>
      <name val="ＭＳ Ｐゴシック"/>
      <family val="3"/>
    </font>
    <font>
      <b/>
      <sz val="12"/>
      <name val="HG丸ｺﾞｼｯｸM-PRO"/>
      <family val="3"/>
    </font>
    <font>
      <sz val="11"/>
      <color theme="1"/>
      <name val="HG丸ｺﾞｼｯｸM-PRO"/>
      <family val="3"/>
    </font>
    <font>
      <sz val="8"/>
      <color theme="1"/>
      <name val="HG丸ｺﾞｼｯｸM-PRO"/>
      <family val="3"/>
    </font>
    <font>
      <sz val="6"/>
      <color theme="1"/>
      <name val="HG丸ｺﾞｼｯｸM-PRO"/>
      <family val="3"/>
    </font>
    <font>
      <b/>
      <sz val="12"/>
      <color theme="1"/>
      <name val="HG丸ｺﾞｼｯｸM-PRO"/>
      <family val="3"/>
    </font>
    <font>
      <b/>
      <i/>
      <sz val="10"/>
      <color indexed="10"/>
      <name val="HG丸ｺﾞｼｯｸM-PRO"/>
      <family val="3"/>
    </font>
    <font>
      <i/>
      <sz val="10"/>
      <name val="HG丸ｺﾞｼｯｸM-PRO"/>
      <family val="3"/>
    </font>
    <font>
      <sz val="12"/>
      <name val="HGP創英角ｺﾞｼｯｸUB"/>
      <family val="3"/>
    </font>
    <font>
      <i/>
      <u val="single"/>
      <sz val="11"/>
      <name val="HG丸ｺﾞｼｯｸM-PRO"/>
      <family val="3"/>
    </font>
    <font>
      <sz val="9"/>
      <name val="HG丸ｺﾞｼｯｸM-PRO"/>
      <family val="3"/>
    </font>
    <font>
      <b/>
      <sz val="9"/>
      <name val="HG丸ｺﾞｼｯｸM-PRO"/>
      <family val="3"/>
    </font>
    <font>
      <sz val="10"/>
      <name val="HG丸ｺﾞｼｯｸM-PRO"/>
      <family val="3"/>
    </font>
    <font>
      <b/>
      <i/>
      <sz val="11"/>
      <name val="HG丸ｺﾞｼｯｸM-PRO"/>
      <family val="3"/>
    </font>
    <font>
      <sz val="8"/>
      <name val="HG丸ｺﾞｼｯｸM-PRO"/>
      <family val="3"/>
    </font>
    <font>
      <sz val="10"/>
      <color theme="1"/>
      <name val="HG丸ｺﾞｼｯｸM-PRO"/>
      <family val="3"/>
    </font>
    <font>
      <sz val="6"/>
      <name val="HG丸ｺﾞｼｯｸM-PRO"/>
      <family val="3"/>
    </font>
    <font>
      <sz val="12"/>
      <name val="HG丸ｺﾞｼｯｸM-PRO"/>
      <family val="3"/>
    </font>
    <font>
      <sz val="11"/>
      <name val="ＭＳ ゴシック"/>
      <family val="3"/>
    </font>
    <font>
      <sz val="26"/>
      <name val="ＭＳ ゴシック"/>
      <family val="3"/>
    </font>
    <font>
      <sz val="18"/>
      <name val="ＭＳ ゴシック"/>
      <family val="3"/>
    </font>
    <font>
      <sz val="16"/>
      <name val="ＭＳ ゴシック"/>
      <family val="3"/>
    </font>
    <font>
      <sz val="16"/>
      <name val="ＭＳ Ｐゴシック"/>
      <family val="3"/>
    </font>
    <font>
      <sz val="16"/>
      <color indexed="10"/>
      <name val="ＭＳ ゴシック"/>
      <family val="3"/>
    </font>
    <font>
      <sz val="11"/>
      <color indexed="10"/>
      <name val="ＭＳ ゴシック"/>
      <family val="3"/>
    </font>
    <font>
      <sz val="14"/>
      <name val="ＭＳ Ｐゴシック"/>
      <family val="3"/>
    </font>
    <font>
      <sz val="14"/>
      <color indexed="10"/>
      <name val="ＭＳ Ｐゴシック"/>
      <family val="3"/>
    </font>
    <font>
      <sz val="20"/>
      <name val="ＭＳ ゴシック"/>
      <family val="3"/>
    </font>
    <font>
      <sz val="18"/>
      <name val="ＭＳ Ｐゴシック"/>
      <family val="3"/>
    </font>
    <font>
      <sz val="11"/>
      <color indexed="12"/>
      <name val="ＭＳ Ｐゴシック"/>
      <family val="3"/>
    </font>
    <font>
      <sz val="10"/>
      <name val="ＭＳ Ｐゴシック"/>
      <family val="3"/>
    </font>
    <font>
      <b/>
      <u val="single"/>
      <sz val="11"/>
      <color indexed="10"/>
      <name val="Meiryo UI"/>
      <family val="3"/>
    </font>
    <font>
      <b/>
      <u val="single"/>
      <sz val="11"/>
      <color indexed="10"/>
      <name val="ＭＳ Ｐゴシック"/>
      <family val="3"/>
    </font>
    <font>
      <sz val="8.5"/>
      <name val="Meiryo UI"/>
      <family val="3"/>
    </font>
    <font>
      <sz val="12"/>
      <name val="Meiryo UI"/>
      <family val="3"/>
    </font>
    <font>
      <b/>
      <sz val="14"/>
      <name val="Meiryo UI"/>
      <family val="3"/>
    </font>
    <font>
      <b/>
      <sz val="20"/>
      <name val="ＭＳ Ｐゴシック"/>
      <family val="3"/>
    </font>
    <font>
      <sz val="20"/>
      <name val="ＭＳ Ｐゴシック"/>
      <family val="3"/>
    </font>
    <font>
      <b/>
      <sz val="18"/>
      <name val="ＭＳ Ｐゴシック"/>
      <family val="3"/>
    </font>
    <font>
      <sz val="14"/>
      <name val="Arial"/>
      <family val="2"/>
    </font>
    <font>
      <sz val="12"/>
      <color theme="1"/>
      <name val="ＭＳ Ｐゴシック"/>
      <family val="3"/>
    </font>
    <font>
      <sz val="22"/>
      <color theme="1"/>
      <name val="ＭＳ Ｐゴシック"/>
      <family val="3"/>
    </font>
    <font>
      <sz val="14"/>
      <color theme="1"/>
      <name val="ＭＳ Ｐゴシック"/>
      <family val="3"/>
    </font>
    <font>
      <sz val="20"/>
      <color theme="1"/>
      <name val="ＭＳ Ｐゴシック"/>
      <family val="3"/>
    </font>
    <font>
      <sz val="18"/>
      <color theme="1"/>
      <name val="ＭＳ Ｐゴシック"/>
      <family val="3"/>
    </font>
    <font>
      <b/>
      <sz val="18"/>
      <color theme="1"/>
      <name val="ＭＳ Ｐゴシック"/>
      <family val="3"/>
    </font>
    <font>
      <sz val="16"/>
      <color theme="1"/>
      <name val="Calibri"/>
      <family val="2"/>
      <scheme val="minor"/>
    </font>
    <font>
      <sz val="10"/>
      <color theme="1"/>
      <name val="ＭＳ Ｐゴシック"/>
      <family val="3"/>
    </font>
    <font>
      <b/>
      <sz val="12"/>
      <color theme="1"/>
      <name val="ＭＳ Ｐゴシック"/>
      <family val="3"/>
    </font>
    <font>
      <b/>
      <sz val="20"/>
      <color theme="1"/>
      <name val="ＭＳ Ｐゴシック"/>
      <family val="3"/>
    </font>
    <font>
      <b/>
      <sz val="14"/>
      <color indexed="10"/>
      <name val="ＭＳ Ｐゴシック"/>
      <family val="3"/>
    </font>
    <font>
      <b/>
      <sz val="20"/>
      <color indexed="10"/>
      <name val="ＭＳ Ｐゴシック"/>
      <family val="3"/>
    </font>
    <font>
      <sz val="24"/>
      <name val="ＭＳ Ｐゴシック"/>
      <family val="3"/>
    </font>
    <font>
      <b/>
      <sz val="16"/>
      <name val="ＭＳ Ｐゴシック"/>
      <family val="3"/>
    </font>
    <font>
      <b/>
      <sz val="24"/>
      <color indexed="10"/>
      <name val="ＭＳ Ｐゴシック"/>
      <family val="3"/>
    </font>
    <font>
      <b/>
      <sz val="26"/>
      <name val="ＭＳ Ｐゴシック"/>
      <family val="3"/>
    </font>
    <font>
      <sz val="9"/>
      <color theme="1"/>
      <name val="Calibri"/>
      <family val="2"/>
      <scheme val="minor"/>
    </font>
    <font>
      <sz val="9"/>
      <name val="ＭＳ Ｐゴシック"/>
      <family val="3"/>
    </font>
    <font>
      <sz val="9"/>
      <color indexed="10"/>
      <name val="HG丸ｺﾞｼｯｸM-PRO"/>
      <family val="3"/>
    </font>
    <font>
      <sz val="6"/>
      <name val="ＭＳ Ｐゴシック"/>
      <family val="3"/>
    </font>
    <font>
      <sz val="16"/>
      <color theme="1"/>
      <name val="ＭＳ Ｐゴシック"/>
      <family val="2"/>
    </font>
    <font>
      <sz val="11"/>
      <color theme="1"/>
      <name val="ＭＳ Ｐゴシック"/>
      <family val="2"/>
      <scheme val="minor"/>
    </font>
    <font>
      <sz val="11"/>
      <color theme="0"/>
      <name val="ＭＳ Ｐゴシック"/>
      <family val="2"/>
      <scheme val="minor"/>
    </font>
  </fonts>
  <fills count="22">
    <fill>
      <patternFill/>
    </fill>
    <fill>
      <patternFill patternType="gray125"/>
    </fill>
    <fill>
      <patternFill patternType="solid">
        <fgColor indexed="6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theme="0"/>
        <bgColor indexed="64"/>
      </patternFill>
    </fill>
    <fill>
      <patternFill patternType="solid">
        <fgColor rgb="FFFFCCFF"/>
        <bgColor indexed="64"/>
      </patternFill>
    </fill>
    <fill>
      <patternFill patternType="solid">
        <fgColor theme="0" tint="-0.24997000396251678"/>
        <bgColor indexed="64"/>
      </patternFill>
    </fill>
    <fill>
      <patternFill patternType="solid">
        <fgColor theme="1"/>
        <bgColor indexed="64"/>
      </patternFill>
    </fill>
    <fill>
      <patternFill patternType="solid">
        <fgColor theme="8" tint="0.5999900102615356"/>
        <bgColor indexed="64"/>
      </patternFill>
    </fill>
    <fill>
      <patternFill patternType="solid">
        <fgColor rgb="FF92D050"/>
        <bgColor indexed="64"/>
      </patternFill>
    </fill>
    <fill>
      <patternFill patternType="solid">
        <fgColor rgb="FFFF99FF"/>
        <bgColor indexed="64"/>
      </patternFill>
    </fill>
    <fill>
      <patternFill patternType="solid">
        <fgColor indexed="13"/>
        <bgColor indexed="64"/>
      </patternFill>
    </fill>
    <fill>
      <patternFill patternType="solid">
        <fgColor theme="0" tint="-0.1499900072813034"/>
        <bgColor indexed="64"/>
      </patternFill>
    </fill>
    <fill>
      <patternFill patternType="solid">
        <fgColor indexed="45"/>
        <bgColor indexed="64"/>
      </patternFill>
    </fill>
    <fill>
      <patternFill patternType="solid">
        <fgColor indexed="42"/>
        <bgColor indexed="64"/>
      </patternFill>
    </fill>
  </fills>
  <borders count="227">
    <border>
      <left/>
      <right/>
      <top/>
      <bottom/>
      <diagonal/>
    </border>
    <border>
      <left/>
      <right/>
      <top style="thin">
        <color indexed="49"/>
      </top>
      <bottom style="double">
        <color indexed="49"/>
      </bottom>
    </border>
    <border>
      <left style="medium"/>
      <right style="thin"/>
      <top style="medium"/>
      <bottom style="medium"/>
    </border>
    <border>
      <left style="thin"/>
      <right style="thin"/>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style="medium"/>
      <bottom/>
    </border>
    <border>
      <left style="thin"/>
      <right style="thin"/>
      <top style="medium"/>
      <bottom style="thin"/>
    </border>
    <border>
      <left style="thin"/>
      <right style="dotted"/>
      <top style="medium"/>
      <bottom style="thin"/>
    </border>
    <border>
      <left style="dotted"/>
      <right style="medium"/>
      <top style="medium"/>
      <bottom style="thin"/>
    </border>
    <border>
      <left/>
      <right style="medium"/>
      <top/>
      <bottom style="thin"/>
    </border>
    <border>
      <left style="medium"/>
      <right style="medium"/>
      <top style="medium"/>
      <bottom style="thin"/>
    </border>
    <border>
      <left style="thin"/>
      <right style="thin"/>
      <top/>
      <bottom style="thin"/>
    </border>
    <border>
      <left style="thin"/>
      <right style="dotted"/>
      <top/>
      <bottom style="thin"/>
    </border>
    <border>
      <left style="dotted"/>
      <right style="medium"/>
      <top/>
      <bottom style="thin"/>
    </border>
    <border>
      <left/>
      <right style="medium"/>
      <top style="thin"/>
      <bottom style="thin"/>
    </border>
    <border>
      <left style="thin"/>
      <right style="thin"/>
      <top style="thin"/>
      <bottom style="thin"/>
    </border>
    <border>
      <left style="thin"/>
      <right style="dotted"/>
      <top style="thin"/>
      <bottom style="thin"/>
    </border>
    <border>
      <left style="dotted"/>
      <right style="medium"/>
      <top style="thin"/>
      <bottom style="thin"/>
    </border>
    <border>
      <left style="medium"/>
      <right style="medium"/>
      <top style="thin"/>
      <bottom style="thin"/>
    </border>
    <border>
      <left style="thin"/>
      <right style="thin"/>
      <top style="thin"/>
      <bottom style="medium"/>
    </border>
    <border>
      <left style="thin"/>
      <right style="dotted"/>
      <top style="thin"/>
      <bottom style="medium"/>
    </border>
    <border>
      <left style="dotted"/>
      <right style="medium"/>
      <top style="thin"/>
      <bottom style="medium"/>
    </border>
    <border>
      <left style="medium"/>
      <right style="medium"/>
      <top style="thin"/>
      <bottom style="medium"/>
    </border>
    <border>
      <left style="thin"/>
      <right style="thin"/>
      <top/>
      <bottom style="medium"/>
    </border>
    <border>
      <left style="thin"/>
      <right style="dotted"/>
      <top/>
      <bottom style="medium"/>
    </border>
    <border>
      <left style="dotted"/>
      <right style="medium"/>
      <top/>
      <bottom style="medium"/>
    </border>
    <border>
      <left/>
      <right style="medium"/>
      <top style="thin"/>
      <bottom style="medium"/>
    </border>
    <border>
      <left style="thin"/>
      <right style="dotted"/>
      <top style="medium"/>
      <bottom style="medium"/>
    </border>
    <border>
      <left style="dotted"/>
      <right style="medium"/>
      <top style="medium"/>
      <bottom style="medium"/>
    </border>
    <border>
      <left style="thin"/>
      <right/>
      <top/>
      <bottom/>
    </border>
    <border>
      <left/>
      <right style="medium"/>
      <top/>
      <bottom/>
    </border>
    <border>
      <left style="medium"/>
      <right/>
      <top/>
      <bottom/>
    </border>
    <border>
      <left/>
      <right/>
      <top style="hair"/>
      <bottom/>
    </border>
    <border>
      <left/>
      <right style="medium"/>
      <top/>
      <bottom style="hair"/>
    </border>
    <border>
      <left style="medium"/>
      <right/>
      <top/>
      <bottom style="hair"/>
    </border>
    <border>
      <left style="hair"/>
      <right/>
      <top/>
      <bottom/>
    </border>
    <border>
      <left/>
      <right style="hair"/>
      <top/>
      <bottom/>
    </border>
    <border>
      <left/>
      <right/>
      <top/>
      <bottom style="medium"/>
    </border>
    <border>
      <left/>
      <right style="medium"/>
      <top/>
      <bottom style="medium"/>
    </border>
    <border>
      <left style="medium"/>
      <right/>
      <top/>
      <bottom style="medium"/>
    </border>
    <border>
      <left style="thin"/>
      <right/>
      <top style="thin"/>
      <bottom style="thin"/>
    </border>
    <border>
      <left style="double"/>
      <right/>
      <top style="double"/>
      <bottom style="thin"/>
    </border>
    <border>
      <left/>
      <right/>
      <top style="double"/>
      <bottom style="thin"/>
    </border>
    <border>
      <left style="double"/>
      <right/>
      <top style="thin"/>
      <bottom/>
    </border>
    <border>
      <left/>
      <right/>
      <top style="thin"/>
      <bottom/>
    </border>
    <border>
      <left/>
      <right style="thin"/>
      <top style="thin"/>
      <bottom/>
    </border>
    <border>
      <left style="thin"/>
      <right/>
      <top style="thin"/>
      <bottom/>
    </border>
    <border>
      <left/>
      <right style="double"/>
      <top style="thin"/>
      <bottom/>
    </border>
    <border>
      <left style="double"/>
      <right/>
      <top/>
      <bottom style="thin"/>
    </border>
    <border>
      <left/>
      <right/>
      <top/>
      <bottom style="thin"/>
    </border>
    <border>
      <left/>
      <right style="thin"/>
      <top/>
      <bottom style="thin"/>
    </border>
    <border>
      <left style="thin"/>
      <right/>
      <top/>
      <bottom style="thin"/>
    </border>
    <border>
      <left/>
      <right style="double"/>
      <top/>
      <bottom style="thin"/>
    </border>
    <border>
      <left/>
      <right/>
      <top style="dashed"/>
      <bottom/>
    </border>
    <border>
      <left style="thin"/>
      <right style="double"/>
      <top/>
      <bottom style="thin"/>
    </border>
    <border>
      <left style="double"/>
      <right/>
      <top/>
      <bottom/>
    </border>
    <border>
      <left/>
      <right style="thin"/>
      <top/>
      <bottom/>
    </border>
    <border>
      <left style="thin"/>
      <right style="double"/>
      <top style="thin"/>
      <bottom style="thin"/>
    </border>
    <border>
      <left style="thin"/>
      <right style="thin"/>
      <top/>
      <bottom/>
    </border>
    <border>
      <left/>
      <right style="thin"/>
      <top style="thin"/>
      <bottom style="thin"/>
    </border>
    <border>
      <left style="medium"/>
      <right style="thin"/>
      <top style="medium"/>
      <bottom/>
    </border>
    <border>
      <left style="thin"/>
      <right style="medium"/>
      <top style="medium"/>
      <bottom/>
    </border>
    <border>
      <left/>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thin"/>
    </border>
    <border>
      <left style="thin"/>
      <right style="medium"/>
      <top/>
      <bottom style="thin"/>
    </border>
    <border>
      <left style="thin"/>
      <right style="medium"/>
      <top style="thin"/>
      <bottom style="medium"/>
    </border>
    <border>
      <left/>
      <right style="thin"/>
      <top style="thin"/>
      <bottom style="medium"/>
    </border>
    <border>
      <left style="medium"/>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left style="thin"/>
      <right style="medium"/>
      <top/>
      <bottom/>
    </border>
    <border>
      <left style="thin"/>
      <right/>
      <top style="thin"/>
      <bottom style="medium"/>
    </border>
    <border>
      <left style="medium"/>
      <right/>
      <top style="medium"/>
      <bottom/>
    </border>
    <border>
      <left/>
      <right/>
      <top style="medium"/>
      <bottom/>
    </border>
    <border>
      <left/>
      <right style="thin"/>
      <top style="medium"/>
      <bottom/>
    </border>
    <border>
      <left style="thin"/>
      <right/>
      <top style="medium"/>
      <bottom style="thin"/>
    </border>
    <border>
      <left style="thin"/>
      <right/>
      <top style="medium"/>
      <bottom/>
    </border>
    <border>
      <left style="medium"/>
      <right/>
      <top/>
      <bottom style="thin"/>
    </border>
    <border>
      <left style="medium"/>
      <right/>
      <top style="thin"/>
      <bottom/>
    </border>
    <border>
      <left style="thin"/>
      <right style="hair"/>
      <top style="thin"/>
      <bottom/>
    </border>
    <border>
      <left/>
      <right style="hair"/>
      <top style="thin"/>
      <bottom style="thin"/>
    </border>
    <border>
      <left style="hair"/>
      <right style="hair"/>
      <top style="thin"/>
      <bottom style="thin"/>
    </border>
    <border>
      <left style="hair"/>
      <right style="thin"/>
      <top style="thin"/>
      <bottom style="thin"/>
    </border>
    <border>
      <left/>
      <right style="hair"/>
      <top style="thin"/>
      <bottom/>
    </border>
    <border>
      <left style="hair"/>
      <right/>
      <top style="thin"/>
      <bottom/>
    </border>
    <border>
      <left/>
      <right style="medium"/>
      <top style="thin"/>
      <bottom/>
    </border>
    <border>
      <left style="thin"/>
      <right style="hair"/>
      <top/>
      <bottom/>
    </border>
    <border>
      <left style="thin"/>
      <right style="hair"/>
      <top/>
      <bottom style="thin"/>
    </border>
    <border>
      <left/>
      <right style="hair"/>
      <top/>
      <bottom style="thin"/>
    </border>
    <border>
      <left style="hair"/>
      <right/>
      <top/>
      <bottom style="thin"/>
    </border>
    <border>
      <left style="medium"/>
      <right/>
      <top style="thin"/>
      <bottom style="thin"/>
    </border>
    <border>
      <left style="thin"/>
      <right style="thin"/>
      <top style="thin"/>
      <bottom/>
    </border>
    <border>
      <left/>
      <right/>
      <top style="thin"/>
      <bottom style="thin"/>
    </border>
    <border>
      <left/>
      <right style="medium"/>
      <top style="medium"/>
      <bottom/>
    </border>
    <border>
      <left style="medium"/>
      <right/>
      <top style="thin"/>
      <bottom style="medium"/>
    </border>
    <border>
      <left/>
      <right/>
      <top style="thin"/>
      <bottom style="medium"/>
    </border>
    <border>
      <left/>
      <right/>
      <top style="medium"/>
      <bottom style="thin"/>
    </border>
    <border>
      <left/>
      <right style="medium"/>
      <top style="medium"/>
      <bottom style="thin"/>
    </border>
    <border>
      <left style="medium"/>
      <right/>
      <top style="medium"/>
      <bottom style="medium"/>
    </border>
    <border>
      <left/>
      <right style="thin"/>
      <top style="medium"/>
      <bottom style="medium"/>
    </border>
    <border>
      <left/>
      <right/>
      <top style="medium"/>
      <bottom style="dotted"/>
    </border>
    <border>
      <left/>
      <right/>
      <top style="dotted"/>
      <bottom style="medium"/>
    </border>
    <border>
      <left style="thin"/>
      <right/>
      <top style="medium"/>
      <bottom style="dotted"/>
    </border>
    <border>
      <left/>
      <right style="thin"/>
      <top style="medium"/>
      <bottom style="dotted"/>
    </border>
    <border>
      <left/>
      <right/>
      <top style="dotted"/>
      <bottom style="thin"/>
    </border>
    <border>
      <left/>
      <right/>
      <top style="thin"/>
      <bottom style="dotted"/>
    </border>
    <border>
      <left/>
      <right style="thin"/>
      <top style="thin"/>
      <bottom style="dotted"/>
    </border>
    <border>
      <left style="thin"/>
      <right/>
      <top style="thin"/>
      <bottom style="dotted"/>
    </border>
    <border>
      <left/>
      <right/>
      <top/>
      <bottom style="dotted"/>
    </border>
    <border>
      <left/>
      <right style="thin"/>
      <top/>
      <bottom style="medium"/>
    </border>
    <border>
      <left style="thin"/>
      <right/>
      <top/>
      <bottom style="medium"/>
    </border>
    <border>
      <left style="thin"/>
      <right style="hair"/>
      <top style="thin"/>
      <bottom style="hair"/>
    </border>
    <border>
      <left style="thin"/>
      <right style="hair"/>
      <top style="hair"/>
      <bottom style="hair"/>
    </border>
    <border>
      <left style="thin"/>
      <right style="hair"/>
      <top style="hair"/>
      <bottom style="thin"/>
    </border>
    <border>
      <left style="medium"/>
      <right/>
      <top style="medium"/>
      <bottom style="hair"/>
    </border>
    <border>
      <left/>
      <right/>
      <top style="medium"/>
      <bottom style="hair"/>
    </border>
    <border>
      <left style="medium"/>
      <right/>
      <top style="hair"/>
      <bottom style="hair"/>
    </border>
    <border>
      <left/>
      <right/>
      <top style="hair"/>
      <bottom style="hair"/>
    </border>
    <border>
      <left style="medium"/>
      <right/>
      <top style="hair"/>
      <bottom style="double"/>
    </border>
    <border>
      <left/>
      <right/>
      <top style="hair"/>
      <bottom style="double"/>
    </border>
    <border>
      <left/>
      <right/>
      <top/>
      <bottom style="hair"/>
    </border>
    <border>
      <left style="hair"/>
      <right style="hair"/>
      <top/>
      <bottom/>
    </border>
    <border>
      <left/>
      <right style="medium"/>
      <top style="hair"/>
      <bottom style="hair"/>
    </border>
    <border>
      <left style="medium"/>
      <right/>
      <top style="hair"/>
      <bottom style="medium"/>
    </border>
    <border>
      <left/>
      <right/>
      <top style="hair"/>
      <bottom style="medium"/>
    </border>
    <border>
      <left style="hair"/>
      <right style="hair"/>
      <top/>
      <bottom style="medium"/>
    </border>
    <border>
      <left/>
      <right style="medium"/>
      <top style="hair"/>
      <bottom style="medium"/>
    </border>
    <border>
      <left style="medium"/>
      <right style="thin"/>
      <top/>
      <bottom/>
    </border>
    <border>
      <left style="medium"/>
      <right style="thin"/>
      <top/>
      <bottom style="medium"/>
    </border>
    <border>
      <left style="hair"/>
      <right style="hair"/>
      <top style="thin"/>
      <bottom/>
    </border>
    <border>
      <left style="hair"/>
      <right style="hair"/>
      <top style="thin"/>
      <bottom style="hair"/>
    </border>
    <border>
      <left style="hair"/>
      <right style="hair"/>
      <top style="hair"/>
      <bottom style="hair"/>
    </border>
    <border>
      <left style="hair"/>
      <right style="hair"/>
      <top style="hair"/>
      <bottom style="thin"/>
    </border>
    <border>
      <left/>
      <right style="hair"/>
      <top style="thin"/>
      <bottom style="hair"/>
    </border>
    <border>
      <left/>
      <right style="hair"/>
      <top style="hair"/>
      <bottom style="hair"/>
    </border>
    <border>
      <left style="hair"/>
      <right style="thin"/>
      <top style="thin"/>
      <bottom style="hair"/>
    </border>
    <border>
      <left style="hair"/>
      <right style="thin"/>
      <top style="hair"/>
      <bottom style="hair"/>
    </border>
    <border>
      <left/>
      <right style="hair"/>
      <top style="hair"/>
      <bottom style="thin"/>
    </border>
    <border>
      <left style="hair"/>
      <right style="thin"/>
      <top style="hair"/>
      <bottom style="thin"/>
    </border>
    <border>
      <left style="hair"/>
      <right style="hair"/>
      <top style="hair"/>
      <bottom/>
    </border>
    <border>
      <left style="hair"/>
      <right style="hair"/>
      <top/>
      <bottom style="hair"/>
    </border>
    <border>
      <left style="hair"/>
      <right/>
      <top style="hair"/>
      <bottom/>
    </border>
    <border>
      <left/>
      <right style="hair"/>
      <top style="hair"/>
      <bottom/>
    </border>
    <border>
      <left style="hair"/>
      <right/>
      <top/>
      <bottom style="hair"/>
    </border>
    <border>
      <left/>
      <right style="hair"/>
      <top/>
      <bottom style="hair"/>
    </border>
    <border>
      <left/>
      <right style="medium"/>
      <top style="medium"/>
      <bottom style="hair"/>
    </border>
    <border>
      <left style="medium"/>
      <right style="hair"/>
      <top style="hair"/>
      <bottom/>
    </border>
    <border>
      <left style="medium"/>
      <right style="hair"/>
      <top/>
      <bottom/>
    </border>
    <border>
      <left style="medium"/>
      <right style="hair"/>
      <top/>
      <bottom style="medium"/>
    </border>
    <border>
      <left style="hair"/>
      <right style="medium"/>
      <top style="hair"/>
      <bottom/>
    </border>
    <border>
      <left style="hair"/>
      <right style="medium"/>
      <top/>
      <bottom/>
    </border>
    <border>
      <left style="hair"/>
      <right style="medium"/>
      <top/>
      <bottom style="medium"/>
    </border>
    <border>
      <left style="medium"/>
      <right/>
      <top style="hair"/>
      <bottom/>
    </border>
    <border>
      <left/>
      <right style="medium"/>
      <top style="hair"/>
      <bottom/>
    </border>
    <border>
      <left/>
      <right style="double"/>
      <top style="double"/>
      <bottom style="thin"/>
    </border>
    <border>
      <left style="double"/>
      <right/>
      <top style="thin"/>
      <bottom style="thin"/>
    </border>
    <border>
      <left/>
      <right style="double"/>
      <top style="thin"/>
      <bottom style="thin"/>
    </border>
    <border>
      <left style="thin"/>
      <right style="double"/>
      <top style="thin"/>
      <bottom/>
    </border>
    <border>
      <left style="double"/>
      <right/>
      <top style="thin"/>
      <bottom style="double"/>
    </border>
    <border>
      <left/>
      <right/>
      <top style="thin"/>
      <bottom style="double"/>
    </border>
    <border>
      <left/>
      <right style="double"/>
      <top style="thin"/>
      <bottom style="double"/>
    </border>
    <border>
      <left style="double"/>
      <right style="thin"/>
      <top style="thin"/>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thin"/>
      <bottom/>
    </border>
    <border>
      <left style="hair"/>
      <right/>
      <top style="medium"/>
      <bottom/>
    </border>
    <border>
      <left style="hair"/>
      <right/>
      <top style="thin"/>
      <bottom style="thin"/>
    </border>
    <border>
      <left style="hair"/>
      <right/>
      <top style="thin"/>
      <bottom style="hair"/>
    </border>
    <border>
      <left/>
      <right style="thin"/>
      <top style="thin"/>
      <bottom style="hair"/>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medium"/>
      <right/>
      <top style="medium"/>
      <bottom style="thin"/>
    </border>
    <border>
      <left style="thin"/>
      <right style="medium"/>
      <top style="medium"/>
      <bottom style="medium"/>
    </border>
    <border>
      <left style="thin"/>
      <right/>
      <top style="medium"/>
      <bottom style="medium"/>
    </border>
    <border>
      <left style="medium"/>
      <right/>
      <top style="medium"/>
      <bottom style="dashed"/>
    </border>
    <border>
      <left/>
      <right/>
      <top style="medium"/>
      <bottom style="dashed"/>
    </border>
    <border>
      <left style="medium"/>
      <right style="thin"/>
      <top style="medium"/>
      <bottom style="dotted"/>
    </border>
    <border>
      <left style="thin"/>
      <right style="thin"/>
      <top style="medium"/>
      <bottom style="dotted"/>
    </border>
    <border>
      <left/>
      <right style="thin"/>
      <top style="medium"/>
      <bottom style="dashed"/>
    </border>
    <border>
      <left style="medium"/>
      <right/>
      <top style="dashed"/>
      <bottom style="medium"/>
    </border>
    <border>
      <left/>
      <right/>
      <top style="dashed"/>
      <bottom style="medium"/>
    </border>
    <border>
      <left style="medium"/>
      <right/>
      <top style="dotted"/>
      <bottom style="medium"/>
    </border>
    <border>
      <left/>
      <right style="thin"/>
      <top style="dotted"/>
      <bottom style="medium"/>
    </border>
    <border>
      <left/>
      <right style="thin"/>
      <top style="dashed"/>
      <bottom style="medium"/>
    </border>
    <border>
      <left style="thin"/>
      <right/>
      <top style="dotted"/>
      <bottom style="medium"/>
    </border>
    <border>
      <left/>
      <right style="double"/>
      <top style="medium"/>
      <bottom style="medium"/>
    </border>
    <border>
      <left style="thin"/>
      <right style="double"/>
      <top style="medium"/>
      <bottom style="medium"/>
    </border>
    <border>
      <left style="double"/>
      <right/>
      <top style="medium"/>
      <bottom style="medium"/>
    </border>
    <border>
      <left style="thin"/>
      <right style="double"/>
      <top style="thin"/>
      <bottom style="medium"/>
    </border>
    <border>
      <left/>
      <right style="double"/>
      <top style="thin"/>
      <bottom style="medium"/>
    </border>
    <border>
      <left/>
      <right style="double"/>
      <top style="medium"/>
      <bottom/>
    </border>
    <border>
      <left/>
      <right style="double"/>
      <top/>
      <bottom style="medium"/>
    </border>
    <border>
      <left/>
      <right/>
      <top/>
      <bottom style="double"/>
    </border>
    <border>
      <left/>
      <right style="medium"/>
      <top/>
      <bottom style="double"/>
    </border>
    <border diagonalDown="1">
      <left style="thin"/>
      <right/>
      <top style="thin"/>
      <bottom style="dashed"/>
      <diagonal style="thin"/>
    </border>
    <border diagonalDown="1">
      <left/>
      <right/>
      <top style="thin"/>
      <bottom style="dashed"/>
      <diagonal style="thin"/>
    </border>
    <border diagonalDown="1">
      <left/>
      <right style="thin"/>
      <top style="thin"/>
      <bottom style="dashed"/>
      <diagonal style="thin"/>
    </border>
    <border diagonalDown="1">
      <left style="thin"/>
      <right/>
      <top style="dashed"/>
      <bottom style="dashed"/>
      <diagonal style="thin"/>
    </border>
    <border diagonalDown="1">
      <left/>
      <right/>
      <top style="dashed"/>
      <bottom style="dashed"/>
      <diagonal style="thin"/>
    </border>
    <border diagonalDown="1">
      <left/>
      <right style="thin"/>
      <top style="dashed"/>
      <bottom style="dashed"/>
      <diagonal style="thin"/>
    </border>
    <border diagonalDown="1">
      <left style="thin"/>
      <right/>
      <top style="dashed"/>
      <bottom style="thin"/>
      <diagonal style="thin"/>
    </border>
    <border diagonalDown="1">
      <left/>
      <right/>
      <top style="dashed"/>
      <bottom style="thin"/>
      <diagonal style="thin"/>
    </border>
    <border diagonalDown="1">
      <left/>
      <right style="thin"/>
      <top style="dashed"/>
      <bottom style="thin"/>
      <diagonal style="thin"/>
    </border>
    <border>
      <left style="thin"/>
      <right style="medium"/>
      <top style="thin"/>
      <bottom/>
    </border>
    <border>
      <left style="thin"/>
      <right/>
      <top style="dashed"/>
      <bottom/>
    </border>
    <border>
      <left style="thin"/>
      <right/>
      <top/>
      <bottom style="dashed"/>
    </border>
    <border>
      <left/>
      <right/>
      <top/>
      <bottom style="dashed"/>
    </border>
    <border>
      <left/>
      <right style="thin"/>
      <top style="dashed"/>
      <bottom/>
    </border>
    <border>
      <left/>
      <right style="thin"/>
      <top/>
      <bottom style="dashed"/>
    </border>
    <border diagonalDown="1">
      <left style="thin"/>
      <right/>
      <top/>
      <bottom style="dashed"/>
      <diagonal style="thin"/>
    </border>
    <border diagonalDown="1">
      <left/>
      <right/>
      <top/>
      <bottom style="dashed"/>
      <diagonal style="thin"/>
    </border>
    <border diagonalDown="1">
      <left/>
      <right style="thin"/>
      <top/>
      <bottom style="dashed"/>
      <diagonal style="thin"/>
    </border>
    <border diagonalDown="1">
      <left style="thin"/>
      <right/>
      <top style="dashed"/>
      <bottom style="medium"/>
      <diagonal style="thin"/>
    </border>
    <border diagonalDown="1">
      <left/>
      <right/>
      <top style="dashed"/>
      <bottom style="medium"/>
      <diagonal style="thin"/>
    </border>
    <border diagonalDown="1">
      <left/>
      <right style="thin"/>
      <top style="dashed"/>
      <bottom style="medium"/>
      <diagonal style="thin"/>
    </border>
    <border>
      <left style="thin"/>
      <right style="medium"/>
      <top/>
      <bottom style="medium"/>
    </border>
    <border>
      <left style="thin"/>
      <right style="thin"/>
      <top style="medium"/>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Protection="0">
      <alignment/>
    </xf>
    <xf numFmtId="0" fontId="3" fillId="3" borderId="0" applyNumberFormat="0" applyBorder="0" applyProtection="0">
      <alignment/>
    </xf>
    <xf numFmtId="0" fontId="3" fillId="4" borderId="0" applyNumberFormat="0" applyBorder="0" applyProtection="0">
      <alignment/>
    </xf>
    <xf numFmtId="0" fontId="3" fillId="2" borderId="0" applyNumberFormat="0" applyBorder="0" applyProtection="0">
      <alignment/>
    </xf>
    <xf numFmtId="0" fontId="3" fillId="5" borderId="0" applyNumberFormat="0" applyBorder="0" applyProtection="0">
      <alignment/>
    </xf>
    <xf numFmtId="0" fontId="3" fillId="3" borderId="0" applyNumberFormat="0" applyBorder="0" applyProtection="0">
      <alignment/>
    </xf>
    <xf numFmtId="0" fontId="3" fillId="6" borderId="0" applyNumberFormat="0" applyBorder="0" applyProtection="0">
      <alignment/>
    </xf>
    <xf numFmtId="0" fontId="3" fillId="7" borderId="0" applyNumberFormat="0" applyBorder="0" applyProtection="0">
      <alignment/>
    </xf>
    <xf numFmtId="0" fontId="3" fillId="8" borderId="0" applyNumberFormat="0" applyBorder="0" applyProtection="0">
      <alignment/>
    </xf>
    <xf numFmtId="0" fontId="3" fillId="6" borderId="0" applyNumberFormat="0" applyBorder="0" applyProtection="0">
      <alignment/>
    </xf>
    <xf numFmtId="0" fontId="3" fillId="9" borderId="0" applyNumberFormat="0" applyBorder="0" applyProtection="0">
      <alignment/>
    </xf>
    <xf numFmtId="0" fontId="3" fillId="3" borderId="0" applyNumberFormat="0" applyBorder="0" applyProtection="0">
      <alignment/>
    </xf>
    <xf numFmtId="0" fontId="3" fillId="10" borderId="0" applyNumberFormat="0" applyBorder="0" applyProtection="0">
      <alignment/>
    </xf>
    <xf numFmtId="0" fontId="3" fillId="7" borderId="0" applyNumberFormat="0" applyBorder="0" applyProtection="0">
      <alignment/>
    </xf>
    <xf numFmtId="0" fontId="3" fillId="8" borderId="0" applyNumberFormat="0" applyBorder="0" applyProtection="0">
      <alignment/>
    </xf>
    <xf numFmtId="0" fontId="3" fillId="6" borderId="0" applyNumberFormat="0" applyBorder="0" applyProtection="0">
      <alignment/>
    </xf>
    <xf numFmtId="0" fontId="3" fillId="10" borderId="0" applyNumberFormat="0" applyBorder="0" applyProtection="0">
      <alignment/>
    </xf>
    <xf numFmtId="0" fontId="3" fillId="3" borderId="0" applyNumberFormat="0" applyBorder="0" applyProtection="0">
      <alignment/>
    </xf>
    <xf numFmtId="0" fontId="4" fillId="0" borderId="0" applyNumberFormat="0" applyFill="0" applyBorder="0">
      <alignment vertical="top"/>
      <protection locked="0"/>
    </xf>
    <xf numFmtId="0" fontId="5" fillId="0" borderId="0" applyNumberFormat="0" applyFill="0" applyBorder="0">
      <alignment vertical="top"/>
      <protection locked="0"/>
    </xf>
    <xf numFmtId="38" fontId="2" fillId="0" borderId="0" applyFont="0" applyFill="0" applyBorder="0" applyProtection="0">
      <alignment vertical="center"/>
    </xf>
    <xf numFmtId="0" fontId="7" fillId="0" borderId="1" applyNumberFormat="0" applyFill="0" applyProtection="0">
      <alignment/>
    </xf>
    <xf numFmtId="6" fontId="9" fillId="0" borderId="0" applyFont="0" applyFill="0" applyBorder="0" applyProtection="0">
      <alignment/>
    </xf>
    <xf numFmtId="0" fontId="2" fillId="0" borderId="0">
      <alignment/>
      <protection/>
    </xf>
    <xf numFmtId="0" fontId="2" fillId="0" borderId="0">
      <alignment/>
      <protection/>
    </xf>
    <xf numFmtId="0" fontId="10" fillId="0" borderId="0">
      <alignment vertical="center"/>
      <protection/>
    </xf>
    <xf numFmtId="0" fontId="10" fillId="0" borderId="0">
      <alignment vertical="center"/>
      <protection/>
    </xf>
    <xf numFmtId="0" fontId="2" fillId="0" borderId="0">
      <alignment/>
      <protection/>
    </xf>
    <xf numFmtId="0" fontId="10" fillId="0" borderId="0">
      <alignment vertical="center"/>
      <protection/>
    </xf>
    <xf numFmtId="0" fontId="1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0" fillId="0" borderId="0">
      <alignment vertical="center"/>
      <protection/>
    </xf>
    <xf numFmtId="0" fontId="11" fillId="0" borderId="0">
      <alignment/>
      <protection/>
    </xf>
    <xf numFmtId="0" fontId="1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13" fillId="8" borderId="0" applyNumberFormat="0" applyBorder="0" applyProtection="0">
      <alignment/>
    </xf>
  </cellStyleXfs>
  <cellXfs count="1127">
    <xf numFmtId="0" fontId="0" fillId="0" borderId="0" xfId="0"/>
    <xf numFmtId="0" fontId="14"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left" vertical="center" shrinkToFit="1"/>
    </xf>
    <xf numFmtId="176" fontId="14" fillId="0" borderId="9" xfId="0" applyNumberFormat="1" applyFont="1" applyBorder="1" applyAlignment="1">
      <alignment horizontal="center" vertical="center" shrinkToFit="1"/>
    </xf>
    <xf numFmtId="176" fontId="14" fillId="0" borderId="10" xfId="0" applyNumberFormat="1" applyFont="1" applyBorder="1" applyAlignment="1">
      <alignment horizontal="center" vertical="center" shrinkToFit="1"/>
    </xf>
    <xf numFmtId="177" fontId="14" fillId="0" borderId="11" xfId="0" applyNumberFormat="1" applyFont="1" applyBorder="1" applyAlignment="1">
      <alignment horizontal="center" vertical="center" shrinkToFit="1"/>
    </xf>
    <xf numFmtId="176" fontId="14" fillId="0" borderId="10" xfId="0" applyNumberFormat="1" applyFont="1" applyBorder="1" applyAlignment="1" quotePrefix="1">
      <alignment horizontal="center" vertical="center" shrinkToFit="1"/>
    </xf>
    <xf numFmtId="177" fontId="14" fillId="0" borderId="12" xfId="0" applyNumberFormat="1" applyFont="1" applyBorder="1" applyAlignment="1">
      <alignment horizontal="center" vertical="center" shrinkToFit="1"/>
    </xf>
    <xf numFmtId="0" fontId="0" fillId="0" borderId="0" xfId="0" applyAlignment="1">
      <alignment vertical="center"/>
    </xf>
    <xf numFmtId="0" fontId="14" fillId="0" borderId="13" xfId="0" applyFont="1" applyBorder="1" applyAlignment="1">
      <alignment horizontal="left" vertical="center" shrinkToFit="1"/>
    </xf>
    <xf numFmtId="176" fontId="14" fillId="0" borderId="14" xfId="0" applyNumberFormat="1" applyFont="1" applyBorder="1" applyAlignment="1">
      <alignment horizontal="center" vertical="center" shrinkToFit="1"/>
    </xf>
    <xf numFmtId="176" fontId="14" fillId="0" borderId="15" xfId="0" applyNumberFormat="1" applyFont="1" applyBorder="1" applyAlignment="1" quotePrefix="1">
      <alignment horizontal="center" vertical="center" shrinkToFit="1"/>
    </xf>
    <xf numFmtId="177" fontId="14" fillId="0" borderId="16" xfId="0" applyNumberFormat="1" applyFont="1" applyBorder="1" applyAlignment="1">
      <alignment horizontal="center" vertical="center" shrinkToFit="1"/>
    </xf>
    <xf numFmtId="0" fontId="14" fillId="0" borderId="17" xfId="0" applyFont="1" applyBorder="1" applyAlignment="1">
      <alignment horizontal="left" vertical="center" shrinkToFit="1"/>
    </xf>
    <xf numFmtId="176" fontId="14" fillId="0" borderId="18" xfId="0" applyNumberFormat="1" applyFont="1" applyBorder="1" applyAlignment="1">
      <alignment horizontal="center" vertical="center" shrinkToFit="1"/>
    </xf>
    <xf numFmtId="176" fontId="14" fillId="0" borderId="19" xfId="0" applyNumberFormat="1" applyFont="1" applyBorder="1" applyAlignment="1">
      <alignment horizontal="center" vertical="center" shrinkToFit="1"/>
    </xf>
    <xf numFmtId="177" fontId="14" fillId="0" borderId="20" xfId="0" applyNumberFormat="1" applyFont="1" applyBorder="1" applyAlignment="1">
      <alignment horizontal="center" vertical="center" shrinkToFit="1"/>
    </xf>
    <xf numFmtId="0" fontId="14" fillId="0" borderId="21" xfId="0" applyFont="1" applyBorder="1" applyAlignment="1">
      <alignment horizontal="left" vertical="center" shrinkToFit="1"/>
    </xf>
    <xf numFmtId="176" fontId="14" fillId="0" borderId="22" xfId="0" applyNumberFormat="1" applyFont="1" applyBorder="1" applyAlignment="1">
      <alignment horizontal="center" vertical="center" shrinkToFit="1"/>
    </xf>
    <xf numFmtId="176" fontId="14" fillId="0" borderId="23" xfId="0" applyNumberFormat="1" applyFont="1" applyBorder="1" applyAlignment="1">
      <alignment horizontal="center" vertical="center" shrinkToFit="1"/>
    </xf>
    <xf numFmtId="177" fontId="14" fillId="0" borderId="24" xfId="0" applyNumberFormat="1" applyFont="1" applyBorder="1" applyAlignment="1">
      <alignment horizontal="center" vertical="center" shrinkToFit="1"/>
    </xf>
    <xf numFmtId="176" fontId="14" fillId="0" borderId="19" xfId="0" applyNumberFormat="1" applyFont="1" applyBorder="1" applyAlignment="1" quotePrefix="1">
      <alignment horizontal="center" vertical="center" shrinkToFit="1"/>
    </xf>
    <xf numFmtId="0" fontId="14" fillId="0" borderId="16"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5" xfId="0" applyFont="1" applyBorder="1" applyAlignment="1">
      <alignment horizontal="left" vertical="center" shrinkToFit="1"/>
    </xf>
    <xf numFmtId="176" fontId="14" fillId="0" borderId="26" xfId="0" applyNumberFormat="1" applyFont="1" applyBorder="1" applyAlignment="1">
      <alignment horizontal="center" vertical="center" shrinkToFit="1"/>
    </xf>
    <xf numFmtId="176" fontId="14" fillId="0" borderId="27" xfId="0" applyNumberFormat="1" applyFont="1" applyBorder="1" applyAlignment="1" quotePrefix="1">
      <alignment horizontal="center" vertical="center" shrinkToFit="1"/>
    </xf>
    <xf numFmtId="0" fontId="14" fillId="0" borderId="28" xfId="0" applyFont="1" applyBorder="1" applyAlignment="1">
      <alignment horizontal="center" vertical="center" shrinkToFit="1"/>
    </xf>
    <xf numFmtId="0" fontId="14" fillId="0" borderId="0" xfId="0" applyFont="1" applyAlignment="1">
      <alignment horizontal="center" vertical="center" shrinkToFit="1"/>
    </xf>
    <xf numFmtId="176" fontId="14" fillId="0" borderId="27" xfId="0" applyNumberFormat="1" applyFont="1" applyBorder="1" applyAlignment="1">
      <alignment horizontal="center" vertical="center" shrinkToFit="1"/>
    </xf>
    <xf numFmtId="0" fontId="14" fillId="0" borderId="0" xfId="0" applyFont="1" applyAlignment="1">
      <alignment horizontal="left" vertical="center" shrinkToFit="1"/>
    </xf>
    <xf numFmtId="177" fontId="14" fillId="0" borderId="0" xfId="0" applyNumberFormat="1" applyFont="1" applyAlignment="1">
      <alignment horizontal="center" vertical="center" shrinkToFit="1"/>
    </xf>
    <xf numFmtId="0" fontId="14" fillId="0" borderId="0" xfId="0" applyFont="1" applyAlignment="1">
      <alignment horizontal="right" vertical="center" shrinkToFit="1"/>
    </xf>
    <xf numFmtId="0" fontId="14" fillId="0" borderId="2" xfId="0" applyFont="1" applyBorder="1" applyAlignment="1">
      <alignment horizontal="center" vertical="center"/>
    </xf>
    <xf numFmtId="0" fontId="14" fillId="0" borderId="3" xfId="0" applyFont="1" applyBorder="1" applyAlignment="1">
      <alignment horizontal="left" vertical="center" shrinkToFit="1"/>
    </xf>
    <xf numFmtId="176" fontId="14" fillId="0" borderId="29" xfId="0" applyNumberFormat="1" applyFont="1" applyBorder="1" applyAlignment="1">
      <alignment horizontal="center" vertical="center" shrinkToFit="1"/>
    </xf>
    <xf numFmtId="176" fontId="14" fillId="0" borderId="30" xfId="0" applyNumberFormat="1" applyFont="1" applyBorder="1" applyAlignment="1">
      <alignment horizontal="center" vertical="center" shrinkToFit="1"/>
    </xf>
    <xf numFmtId="0" fontId="14" fillId="0" borderId="0" xfId="0" applyFont="1" applyAlignment="1">
      <alignment horizontal="right" vertical="center"/>
    </xf>
    <xf numFmtId="177" fontId="14" fillId="0" borderId="0" xfId="0" applyNumberFormat="1" applyFont="1" applyAlignment="1">
      <alignment vertical="center"/>
    </xf>
    <xf numFmtId="56" fontId="14" fillId="0" borderId="3" xfId="0" applyNumberFormat="1" applyFont="1" applyBorder="1" applyAlignment="1">
      <alignment horizontal="left" vertical="center" shrinkToFit="1"/>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left" vertical="center"/>
    </xf>
    <xf numFmtId="0" fontId="14" fillId="0" borderId="17" xfId="0" applyFont="1" applyBorder="1" applyAlignment="1">
      <alignment vertical="center"/>
    </xf>
    <xf numFmtId="0" fontId="19" fillId="0" borderId="17" xfId="0" applyFont="1" applyBorder="1" applyAlignment="1">
      <alignment horizontal="center" vertical="center"/>
    </xf>
    <xf numFmtId="0" fontId="20" fillId="0" borderId="17"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shrinkToFit="1"/>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center" wrapText="1"/>
    </xf>
    <xf numFmtId="0" fontId="21" fillId="11" borderId="0" xfId="54" applyFont="1" applyFill="1" applyAlignment="1">
      <alignment vertical="center"/>
      <protection/>
    </xf>
    <xf numFmtId="0" fontId="22" fillId="11" borderId="0" xfId="54" applyFont="1" applyFill="1" applyAlignment="1">
      <alignment vertical="center"/>
      <protection/>
    </xf>
    <xf numFmtId="0" fontId="23" fillId="11" borderId="0" xfId="54" applyFont="1" applyFill="1" applyAlignment="1">
      <alignment vertical="center"/>
      <protection/>
    </xf>
    <xf numFmtId="0" fontId="24" fillId="11" borderId="0" xfId="54" applyFont="1" applyFill="1" applyAlignment="1">
      <alignment horizontal="center" vertical="distributed" wrapText="1"/>
      <protection/>
    </xf>
    <xf numFmtId="0" fontId="24" fillId="11" borderId="0" xfId="54" applyFont="1" applyFill="1" applyAlignment="1">
      <alignment vertical="distributed" wrapText="1"/>
      <protection/>
    </xf>
    <xf numFmtId="0" fontId="25" fillId="11" borderId="0" xfId="54" applyFont="1" applyFill="1" applyAlignment="1">
      <alignment vertical="distributed"/>
      <protection/>
    </xf>
    <xf numFmtId="0" fontId="26" fillId="11" borderId="0" xfId="46" applyFont="1" applyFill="1" applyAlignment="1">
      <alignment vertical="center"/>
      <protection/>
    </xf>
    <xf numFmtId="0" fontId="26" fillId="11" borderId="0" xfId="46" applyFont="1" applyFill="1" applyAlignment="1">
      <alignment horizontal="left" vertical="center"/>
      <protection/>
    </xf>
    <xf numFmtId="0" fontId="27" fillId="11" borderId="0" xfId="54" applyFont="1" applyFill="1" applyAlignment="1">
      <alignment vertical="center"/>
      <protection/>
    </xf>
    <xf numFmtId="0" fontId="27" fillId="11" borderId="0" xfId="54" applyFont="1" applyFill="1" applyAlignment="1">
      <alignment vertical="center" shrinkToFit="1"/>
      <protection/>
    </xf>
    <xf numFmtId="0" fontId="0" fillId="11" borderId="0" xfId="45" applyFont="1" applyFill="1" applyAlignment="1">
      <alignment vertical="center"/>
      <protection/>
    </xf>
    <xf numFmtId="0" fontId="28" fillId="11" borderId="0" xfId="46" applyFont="1" applyFill="1" applyAlignment="1">
      <alignment vertical="center"/>
      <protection/>
    </xf>
    <xf numFmtId="0" fontId="28" fillId="11" borderId="0" xfId="46" applyFont="1" applyFill="1" applyAlignment="1">
      <alignment horizontal="center" vertical="center"/>
      <protection/>
    </xf>
    <xf numFmtId="0" fontId="28" fillId="11" borderId="0" xfId="46" applyFont="1" applyFill="1" applyAlignment="1">
      <alignment horizontal="left" vertical="center"/>
      <protection/>
    </xf>
    <xf numFmtId="0" fontId="29" fillId="11" borderId="31" xfId="46" applyFont="1" applyFill="1" applyBorder="1" applyAlignment="1">
      <alignment vertical="center" wrapText="1" shrinkToFit="1"/>
      <protection/>
    </xf>
    <xf numFmtId="0" fontId="29" fillId="11" borderId="0" xfId="46" applyFont="1" applyFill="1" applyAlignment="1">
      <alignment vertical="center" wrapText="1" shrinkToFit="1"/>
      <protection/>
    </xf>
    <xf numFmtId="0" fontId="32" fillId="11" borderId="0" xfId="54" applyFont="1" applyFill="1" applyAlignment="1">
      <alignment vertical="center"/>
      <protection/>
    </xf>
    <xf numFmtId="0" fontId="33" fillId="11" borderId="0" xfId="54" applyFont="1" applyFill="1" applyAlignment="1">
      <alignment vertical="center"/>
      <protection/>
    </xf>
    <xf numFmtId="0" fontId="21" fillId="11" borderId="0" xfId="53" applyFont="1" applyFill="1" applyAlignment="1">
      <alignment vertical="center"/>
      <protection/>
    </xf>
    <xf numFmtId="0" fontId="34" fillId="11" borderId="0" xfId="53" applyFont="1" applyFill="1" applyAlignment="1">
      <alignment vertical="center"/>
      <protection/>
    </xf>
    <xf numFmtId="0" fontId="2" fillId="11" borderId="0" xfId="45" applyFont="1" applyFill="1" applyAlignment="1">
      <alignment vertical="center"/>
      <protection/>
    </xf>
    <xf numFmtId="0" fontId="35" fillId="11" borderId="0" xfId="53" applyFont="1" applyFill="1" applyAlignment="1">
      <alignment vertical="center"/>
      <protection/>
    </xf>
    <xf numFmtId="0" fontId="8" fillId="11" borderId="0" xfId="50" applyFont="1" applyFill="1" applyAlignment="1" quotePrefix="1">
      <alignment horizontal="center" vertical="center"/>
      <protection/>
    </xf>
    <xf numFmtId="0" fontId="8" fillId="11" borderId="0" xfId="50" applyFont="1" applyFill="1" applyAlignment="1">
      <alignment horizontal="center" vertical="center"/>
      <protection/>
    </xf>
    <xf numFmtId="0" fontId="8" fillId="11" borderId="0" xfId="50" applyFont="1" applyFill="1" applyAlignment="1">
      <alignment vertical="center"/>
      <protection/>
    </xf>
    <xf numFmtId="0" fontId="36" fillId="11" borderId="0" xfId="50" applyFont="1" applyFill="1" applyAlignment="1">
      <alignment vertical="center"/>
      <protection/>
    </xf>
    <xf numFmtId="0" fontId="37" fillId="11" borderId="0" xfId="50" applyFont="1" applyFill="1" applyAlignment="1">
      <alignment vertical="center"/>
      <protection/>
    </xf>
    <xf numFmtId="0" fontId="36" fillId="11" borderId="0" xfId="50" applyFont="1" applyFill="1" applyAlignment="1">
      <alignment vertical="center" shrinkToFit="1"/>
      <protection/>
    </xf>
    <xf numFmtId="0" fontId="8" fillId="11" borderId="0" xfId="53" applyFont="1" applyFill="1" applyAlignment="1">
      <alignment vertical="center"/>
      <protection/>
    </xf>
    <xf numFmtId="0" fontId="21" fillId="11" borderId="0" xfId="50" applyFont="1" applyFill="1" applyAlignment="1">
      <alignment vertical="top"/>
      <protection/>
    </xf>
    <xf numFmtId="0" fontId="38" fillId="11" borderId="0" xfId="53" applyFont="1" applyFill="1" applyAlignment="1">
      <alignment vertical="distributed" wrapText="1"/>
      <protection/>
    </xf>
    <xf numFmtId="0" fontId="8" fillId="11" borderId="0" xfId="50" applyFont="1" applyFill="1" applyAlignment="1" quotePrefix="1">
      <alignment vertical="center"/>
      <protection/>
    </xf>
    <xf numFmtId="0" fontId="38" fillId="11" borderId="0" xfId="53" applyFont="1" applyFill="1" applyAlignment="1">
      <alignment vertical="top"/>
      <protection/>
    </xf>
    <xf numFmtId="0" fontId="39" fillId="11" borderId="0" xfId="53" applyFont="1" applyFill="1" applyAlignment="1">
      <alignment vertical="center"/>
      <protection/>
    </xf>
    <xf numFmtId="0" fontId="40" fillId="11" borderId="0" xfId="53" applyFont="1" applyFill="1" applyAlignment="1">
      <alignment vertical="center"/>
      <protection/>
    </xf>
    <xf numFmtId="0" fontId="38" fillId="11" borderId="0" xfId="53" applyFont="1" applyFill="1" applyAlignment="1">
      <alignment horizontal="center" vertical="top"/>
      <protection/>
    </xf>
    <xf numFmtId="0" fontId="21" fillId="11" borderId="0" xfId="53" applyFont="1" applyFill="1" applyAlignment="1">
      <alignment vertical="distributed"/>
      <protection/>
    </xf>
    <xf numFmtId="0" fontId="42" fillId="11" borderId="0" xfId="53" applyFont="1" applyFill="1" applyAlignment="1">
      <alignment vertical="center"/>
      <protection/>
    </xf>
    <xf numFmtId="0" fontId="38" fillId="11" borderId="0" xfId="53" applyFont="1" applyFill="1" applyAlignment="1">
      <alignment vertical="center"/>
      <protection/>
    </xf>
    <xf numFmtId="0" fontId="36" fillId="11" borderId="0" xfId="50" applyFont="1" applyFill="1" applyAlignment="1">
      <alignment vertical="distributed" wrapText="1"/>
      <protection/>
    </xf>
    <xf numFmtId="0" fontId="22" fillId="11" borderId="0" xfId="53" applyFont="1" applyFill="1" applyAlignment="1">
      <alignment vertical="center"/>
      <protection/>
    </xf>
    <xf numFmtId="0" fontId="43" fillId="11" borderId="0" xfId="53" applyFont="1" applyFill="1" applyAlignment="1">
      <alignment vertical="center"/>
      <protection/>
    </xf>
    <xf numFmtId="0" fontId="38" fillId="11" borderId="0" xfId="0" applyFont="1" applyFill="1" applyAlignment="1">
      <alignment vertical="center"/>
    </xf>
    <xf numFmtId="0" fontId="38" fillId="11" borderId="0" xfId="50" applyFont="1" applyFill="1" applyAlignment="1">
      <alignment vertical="center" shrinkToFit="1"/>
      <protection/>
    </xf>
    <xf numFmtId="0" fontId="0" fillId="0" borderId="0" xfId="0" applyAlignment="1">
      <alignment horizontal="center" vertical="center"/>
    </xf>
    <xf numFmtId="0" fontId="0" fillId="0" borderId="0" xfId="0" applyAlignment="1">
      <alignment horizontal="left" vertical="center"/>
    </xf>
    <xf numFmtId="0" fontId="0" fillId="12" borderId="0" xfId="0" applyFill="1" applyAlignment="1">
      <alignment vertical="center"/>
    </xf>
    <xf numFmtId="0" fontId="0" fillId="5" borderId="0" xfId="0" applyFill="1" applyAlignment="1">
      <alignment vertical="center"/>
    </xf>
    <xf numFmtId="0" fontId="0" fillId="8" borderId="0" xfId="0" applyFill="1" applyAlignment="1">
      <alignment vertical="center"/>
    </xf>
    <xf numFmtId="0" fontId="26" fillId="0" borderId="0" xfId="0" applyFont="1" applyAlignment="1">
      <alignment vertical="center"/>
    </xf>
    <xf numFmtId="0" fontId="44" fillId="0" borderId="0" xfId="0" applyFont="1" applyAlignment="1">
      <alignment horizontal="right"/>
    </xf>
    <xf numFmtId="0" fontId="44" fillId="0" borderId="0" xfId="0" applyFont="1"/>
    <xf numFmtId="0" fontId="44" fillId="0" borderId="0" xfId="0" applyFont="1" applyAlignment="1">
      <alignment vertical="center"/>
    </xf>
    <xf numFmtId="0" fontId="45" fillId="0" borderId="0" xfId="0" applyFont="1" applyAlignment="1">
      <alignment horizontal="right" vertical="center"/>
    </xf>
    <xf numFmtId="0" fontId="45" fillId="0" borderId="0" xfId="0" applyFont="1" applyAlignment="1">
      <alignment vertical="center"/>
    </xf>
    <xf numFmtId="0" fontId="46" fillId="0" borderId="0" xfId="0" applyFont="1" applyAlignment="1">
      <alignment horizontal="right" vertical="center"/>
    </xf>
    <xf numFmtId="0" fontId="47"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right" vertical="center"/>
    </xf>
    <xf numFmtId="0" fontId="47" fillId="0" borderId="0" xfId="0" applyFont="1" applyAlignment="1">
      <alignment vertical="center"/>
    </xf>
    <xf numFmtId="0" fontId="47" fillId="0" borderId="0" xfId="0" applyFont="1" applyAlignment="1">
      <alignment horizontal="right" vertical="center"/>
    </xf>
    <xf numFmtId="176" fontId="48" fillId="0" borderId="0" xfId="0" applyNumberFormat="1" applyFont="1" applyAlignment="1">
      <alignment horizontal="center" vertical="center"/>
    </xf>
    <xf numFmtId="176" fontId="47" fillId="0" borderId="0" xfId="0" applyNumberFormat="1" applyFont="1" applyAlignment="1">
      <alignment vertical="center"/>
    </xf>
    <xf numFmtId="176" fontId="48" fillId="0" borderId="0" xfId="0" applyNumberFormat="1"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vertical="center"/>
    </xf>
    <xf numFmtId="0" fontId="48" fillId="0" borderId="0" xfId="0" applyFont="1" applyAlignment="1">
      <alignment vertical="center" wrapText="1"/>
    </xf>
    <xf numFmtId="0" fontId="48" fillId="0" borderId="0" xfId="0" applyFont="1" applyAlignment="1">
      <alignment vertical="center"/>
    </xf>
    <xf numFmtId="0" fontId="48" fillId="0" borderId="0" xfId="0" applyFont="1" applyAlignment="1">
      <alignment horizontal="center" vertical="center"/>
    </xf>
    <xf numFmtId="0" fontId="0" fillId="0" borderId="32" xfId="0" applyBorder="1"/>
    <xf numFmtId="0" fontId="0" fillId="0" borderId="33" xfId="0" applyBorder="1"/>
    <xf numFmtId="0" fontId="51" fillId="0" borderId="34" xfId="0" applyFont="1" applyBorder="1" applyAlignment="1">
      <alignment vertical="center"/>
    </xf>
    <xf numFmtId="0" fontId="0" fillId="0" borderId="35" xfId="0" applyBorder="1"/>
    <xf numFmtId="0" fontId="0" fillId="0" borderId="36" xfId="0" applyBorder="1"/>
    <xf numFmtId="0" fontId="48" fillId="0" borderId="37" xfId="0" applyFont="1" applyBorder="1" applyAlignment="1">
      <alignment vertical="center" shrinkToFit="1"/>
    </xf>
    <xf numFmtId="0" fontId="48" fillId="0" borderId="0" xfId="0" applyFont="1" applyAlignment="1">
      <alignment vertical="center" shrinkToFit="1"/>
    </xf>
    <xf numFmtId="0" fontId="48" fillId="0" borderId="38" xfId="0" applyFont="1" applyBorder="1" applyAlignment="1">
      <alignment vertical="center" shrinkToFit="1"/>
    </xf>
    <xf numFmtId="0" fontId="0" fillId="0" borderId="39" xfId="0" applyBorder="1"/>
    <xf numFmtId="0" fontId="0" fillId="0" borderId="40" xfId="0" applyBorder="1"/>
    <xf numFmtId="0" fontId="0" fillId="0" borderId="41" xfId="0" applyBorder="1"/>
    <xf numFmtId="0" fontId="48" fillId="0" borderId="0" xfId="0" applyFont="1"/>
    <xf numFmtId="0" fontId="47" fillId="0" borderId="0" xfId="0" applyFont="1" applyAlignment="1">
      <alignment horizontal="right"/>
    </xf>
    <xf numFmtId="0" fontId="44" fillId="0" borderId="0" xfId="0" applyFont="1" applyAlignment="1">
      <alignment horizontal="left" vertical="center"/>
    </xf>
    <xf numFmtId="0" fontId="53" fillId="0" borderId="0" xfId="0" applyFont="1" applyAlignment="1">
      <alignment vertical="top" textRotation="255" shrinkToFit="1"/>
    </xf>
    <xf numFmtId="0" fontId="0" fillId="0" borderId="0" xfId="0" applyAlignment="1">
      <alignment shrinkToFit="1"/>
    </xf>
    <xf numFmtId="0" fontId="44" fillId="0" borderId="0" xfId="0" applyFont="1" applyAlignment="1">
      <alignment horizontal="right" shrinkToFit="1"/>
    </xf>
    <xf numFmtId="0" fontId="44" fillId="8" borderId="0" xfId="0" applyFont="1" applyFill="1" applyAlignment="1">
      <alignment vertical="center"/>
    </xf>
    <xf numFmtId="0" fontId="46" fillId="0" borderId="0" xfId="0" applyFont="1" applyAlignment="1">
      <alignment vertical="center" textRotation="255" shrinkToFit="1"/>
    </xf>
    <xf numFmtId="0" fontId="44" fillId="12" borderId="0" xfId="0" applyFont="1" applyFill="1" applyAlignment="1">
      <alignment vertical="center"/>
    </xf>
    <xf numFmtId="0" fontId="44" fillId="5" borderId="0" xfId="0" applyFont="1" applyFill="1" applyAlignment="1">
      <alignment vertical="center"/>
    </xf>
    <xf numFmtId="0" fontId="44" fillId="0" borderId="0" xfId="0" applyFont="1" applyAlignment="1">
      <alignment vertical="center" wrapText="1"/>
    </xf>
    <xf numFmtId="0" fontId="54" fillId="0" borderId="0" xfId="0" applyFont="1" applyAlignment="1">
      <alignment vertical="center" shrinkToFit="1"/>
    </xf>
    <xf numFmtId="0" fontId="54" fillId="0" borderId="0" xfId="0" applyFont="1" applyAlignment="1">
      <alignment vertical="center"/>
    </xf>
    <xf numFmtId="0" fontId="44" fillId="0" borderId="0" xfId="0" applyFont="1" applyAlignment="1">
      <alignment horizontal="center" vertical="center" shrinkToFit="1"/>
    </xf>
    <xf numFmtId="0" fontId="44" fillId="0" borderId="0" xfId="0" applyFont="1" applyAlignment="1">
      <alignment horizontal="right" vertical="center" shrinkToFit="1"/>
    </xf>
    <xf numFmtId="0" fontId="6" fillId="0" borderId="0" xfId="0" applyFont="1" applyAlignment="1">
      <alignment vertical="center"/>
    </xf>
    <xf numFmtId="0" fontId="0" fillId="0" borderId="17" xfId="0" applyBorder="1" applyAlignment="1">
      <alignment vertical="center"/>
    </xf>
    <xf numFmtId="0" fontId="0" fillId="0" borderId="42" xfId="0" applyBorder="1" applyAlignment="1">
      <alignment vertical="center"/>
    </xf>
    <xf numFmtId="0" fontId="0" fillId="0" borderId="43" xfId="0" applyBorder="1" applyAlignment="1">
      <alignment horizontal="right" vertical="center" shrinkToFit="1"/>
    </xf>
    <xf numFmtId="0" fontId="0" fillId="0" borderId="44" xfId="0" applyBorder="1" applyAlignment="1">
      <alignment horizontal="center" vertical="center" shrinkToFit="1"/>
    </xf>
    <xf numFmtId="0" fontId="0" fillId="0" borderId="17" xfId="0" applyBorder="1" applyAlignment="1">
      <alignment horizontal="right" vertical="center"/>
    </xf>
    <xf numFmtId="0" fontId="0" fillId="0" borderId="42" xfId="0" applyBorder="1" applyAlignment="1">
      <alignment horizontal="center" vertical="center"/>
    </xf>
    <xf numFmtId="0" fontId="10" fillId="0" borderId="0" xfId="0" applyFont="1" applyAlignment="1">
      <alignment vertical="center"/>
    </xf>
    <xf numFmtId="0" fontId="10" fillId="0" borderId="45" xfId="0" applyFont="1" applyBorder="1" applyAlignment="1">
      <alignment horizontal="right" vertical="center" shrinkToFit="1"/>
    </xf>
    <xf numFmtId="0" fontId="10" fillId="0" borderId="46" xfId="0" applyFont="1" applyBorder="1" applyAlignment="1">
      <alignment horizontal="center" vertical="center" wrapText="1" shrinkToFit="1"/>
    </xf>
    <xf numFmtId="0" fontId="10" fillId="0" borderId="47" xfId="0" applyFont="1" applyBorder="1" applyAlignment="1">
      <alignment horizontal="left" vertical="center" shrinkToFit="1"/>
    </xf>
    <xf numFmtId="0" fontId="10" fillId="0" borderId="48" xfId="0" applyFont="1" applyBorder="1" applyAlignment="1">
      <alignment vertical="center" shrinkToFit="1"/>
    </xf>
    <xf numFmtId="0" fontId="10" fillId="0" borderId="49" xfId="0" applyFont="1" applyBorder="1" applyAlignment="1">
      <alignment vertical="center" shrinkToFit="1"/>
    </xf>
    <xf numFmtId="0" fontId="10" fillId="0" borderId="50" xfId="0" applyFont="1" applyBorder="1" applyAlignment="1">
      <alignment horizontal="right" vertical="center" shrinkToFit="1"/>
    </xf>
    <xf numFmtId="0" fontId="10" fillId="0" borderId="51" xfId="0" applyFont="1" applyBorder="1" applyAlignment="1">
      <alignment horizontal="center" vertical="center"/>
    </xf>
    <xf numFmtId="0" fontId="10" fillId="0" borderId="52" xfId="0" applyFont="1" applyBorder="1" applyAlignment="1">
      <alignment horizontal="left" vertical="center" shrinkToFit="1"/>
    </xf>
    <xf numFmtId="0" fontId="10" fillId="0" borderId="53" xfId="0" applyFont="1" applyBorder="1" applyAlignment="1">
      <alignment vertical="center" shrinkToFit="1"/>
    </xf>
    <xf numFmtId="0" fontId="10" fillId="0" borderId="54" xfId="0" applyFont="1" applyBorder="1" applyAlignment="1">
      <alignment vertical="center" shrinkToFit="1"/>
    </xf>
    <xf numFmtId="0" fontId="10" fillId="0" borderId="46" xfId="0" applyFont="1" applyBorder="1" applyAlignment="1">
      <alignment horizontal="center" vertical="center" shrinkToFit="1"/>
    </xf>
    <xf numFmtId="0" fontId="0" fillId="0" borderId="55" xfId="0" applyBorder="1" applyAlignment="1">
      <alignment vertical="center"/>
    </xf>
    <xf numFmtId="0" fontId="0" fillId="0" borderId="44" xfId="0" applyBorder="1" applyAlignment="1">
      <alignment vertical="center" shrinkToFit="1"/>
    </xf>
    <xf numFmtId="0" fontId="0" fillId="0" borderId="0" xfId="0"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13" xfId="0" applyBorder="1" applyAlignment="1">
      <alignment horizontal="center" vertical="center"/>
    </xf>
    <xf numFmtId="0" fontId="0" fillId="0" borderId="53" xfId="0" applyBorder="1" applyAlignment="1">
      <alignment vertical="center" shrinkToFit="1"/>
    </xf>
    <xf numFmtId="0" fontId="0" fillId="0" borderId="54" xfId="0" applyBorder="1" applyAlignment="1">
      <alignment vertical="center" shrinkToFit="1"/>
    </xf>
    <xf numFmtId="0" fontId="0" fillId="0" borderId="0" xfId="0" applyAlignment="1">
      <alignment horizontal="right" vertical="center"/>
    </xf>
    <xf numFmtId="0" fontId="0" fillId="0" borderId="17" xfId="0" applyBorder="1" applyAlignment="1">
      <alignment horizontal="center" vertical="center"/>
    </xf>
    <xf numFmtId="0" fontId="0" fillId="0" borderId="46" xfId="0" applyBorder="1" applyAlignment="1">
      <alignment horizontal="center" vertical="center"/>
    </xf>
    <xf numFmtId="0" fontId="56" fillId="0" borderId="56" xfId="0" applyFon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56" fillId="0" borderId="59" xfId="0" applyFont="1"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right" vertical="center"/>
    </xf>
    <xf numFmtId="0" fontId="0" fillId="0" borderId="61" xfId="0" applyBorder="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10" fillId="0" borderId="0" xfId="48" applyAlignment="1">
      <alignment horizontal="center" vertical="center"/>
      <protection/>
    </xf>
    <xf numFmtId="0" fontId="10" fillId="0" borderId="0" xfId="48" applyAlignment="1">
      <alignment horizontal="left" vertical="center"/>
      <protection/>
    </xf>
    <xf numFmtId="0" fontId="0" fillId="0" borderId="62" xfId="0" applyBorder="1" applyAlignment="1">
      <alignment horizontal="center" vertical="center"/>
    </xf>
    <xf numFmtId="0" fontId="0" fillId="0" borderId="63" xfId="0" applyBorder="1" applyAlignment="1">
      <alignment vertical="center"/>
    </xf>
    <xf numFmtId="0" fontId="2" fillId="0" borderId="64" xfId="43" applyBorder="1" applyAlignment="1">
      <alignment horizontal="center" vertical="center"/>
      <protection/>
    </xf>
    <xf numFmtId="0" fontId="2" fillId="0" borderId="8" xfId="43" applyBorder="1" applyAlignment="1">
      <alignment horizontal="center" vertical="center"/>
      <protection/>
    </xf>
    <xf numFmtId="0" fontId="2" fillId="0" borderId="65" xfId="43" applyBorder="1" applyAlignment="1">
      <alignment horizontal="center" vertical="center"/>
      <protection/>
    </xf>
    <xf numFmtId="0" fontId="2" fillId="0" borderId="66" xfId="43" applyBorder="1" applyAlignment="1">
      <alignment horizontal="center" vertical="center"/>
      <protection/>
    </xf>
    <xf numFmtId="0" fontId="44" fillId="0" borderId="67" xfId="0" applyFont="1" applyBorder="1" applyAlignment="1">
      <alignment horizontal="left" vertical="center" shrinkToFit="1"/>
    </xf>
    <xf numFmtId="0" fontId="2" fillId="0" borderId="61" xfId="43" applyBorder="1" applyAlignment="1">
      <alignment horizontal="center" vertical="center"/>
      <protection/>
    </xf>
    <xf numFmtId="0" fontId="2" fillId="8" borderId="17" xfId="43" applyFill="1" applyBorder="1" applyAlignment="1">
      <alignment horizontal="center" vertical="center"/>
      <protection/>
    </xf>
    <xf numFmtId="0" fontId="2" fillId="0" borderId="17" xfId="43" applyBorder="1" applyAlignment="1">
      <alignment horizontal="center" vertical="center"/>
      <protection/>
    </xf>
    <xf numFmtId="0" fontId="2" fillId="0" borderId="67" xfId="43" applyBorder="1" applyAlignment="1">
      <alignment horizontal="center" vertical="center"/>
      <protection/>
    </xf>
    <xf numFmtId="0" fontId="2" fillId="0" borderId="68" xfId="43" applyBorder="1" applyAlignment="1">
      <alignment horizontal="center" vertical="center"/>
      <protection/>
    </xf>
    <xf numFmtId="0" fontId="0" fillId="0" borderId="61" xfId="43" applyFont="1" applyBorder="1" applyAlignment="1">
      <alignment horizontal="center" vertical="center"/>
      <protection/>
    </xf>
    <xf numFmtId="0" fontId="44" fillId="0" borderId="68" xfId="0" applyFont="1" applyBorder="1" applyAlignment="1">
      <alignment horizontal="center" vertical="center"/>
    </xf>
    <xf numFmtId="0" fontId="0" fillId="0" borderId="69" xfId="0" applyBorder="1" applyAlignment="1">
      <alignment horizontal="left" vertical="center" shrinkToFit="1"/>
    </xf>
    <xf numFmtId="0" fontId="0" fillId="0" borderId="67" xfId="0" applyBorder="1" applyAlignment="1">
      <alignment horizontal="left" vertical="center" shrinkToFit="1"/>
    </xf>
    <xf numFmtId="0" fontId="0" fillId="0" borderId="70" xfId="0" applyBorder="1" applyAlignment="1">
      <alignment horizontal="left" vertical="center" shrinkToFit="1"/>
    </xf>
    <xf numFmtId="0" fontId="2" fillId="0" borderId="71" xfId="43" applyBorder="1" applyAlignment="1">
      <alignment horizontal="center" vertical="center"/>
      <protection/>
    </xf>
    <xf numFmtId="0" fontId="2" fillId="8" borderId="21" xfId="43" applyFill="1" applyBorder="1" applyAlignment="1">
      <alignment horizontal="center" vertical="center"/>
      <protection/>
    </xf>
    <xf numFmtId="0" fontId="2" fillId="0" borderId="21" xfId="43" applyBorder="1" applyAlignment="1">
      <alignment horizontal="center" vertical="center"/>
      <protection/>
    </xf>
    <xf numFmtId="0" fontId="2" fillId="0" borderId="70" xfId="43" applyBorder="1" applyAlignment="1">
      <alignment horizontal="center" vertical="center"/>
      <protection/>
    </xf>
    <xf numFmtId="0" fontId="2" fillId="0" borderId="72" xfId="43" applyBorder="1" applyAlignment="1">
      <alignment horizontal="center" vertical="center"/>
      <protection/>
    </xf>
    <xf numFmtId="0" fontId="59" fillId="0" borderId="0" xfId="57" applyFont="1" applyAlignment="1">
      <alignment vertical="center"/>
      <protection/>
    </xf>
    <xf numFmtId="0" fontId="60" fillId="0" borderId="0" xfId="57" applyFont="1" applyAlignment="1">
      <alignment horizontal="center" vertical="center"/>
      <protection/>
    </xf>
    <xf numFmtId="0" fontId="61" fillId="0" borderId="0" xfId="57" applyFont="1" applyAlignment="1">
      <alignment vertical="center"/>
      <protection/>
    </xf>
    <xf numFmtId="0" fontId="59" fillId="0" borderId="0" xfId="57" applyFont="1" applyAlignment="1">
      <alignment horizontal="center" vertical="center"/>
      <protection/>
    </xf>
    <xf numFmtId="0" fontId="60" fillId="0" borderId="73" xfId="57" applyFont="1" applyBorder="1" applyAlignment="1">
      <alignment horizontal="center" vertical="center"/>
      <protection/>
    </xf>
    <xf numFmtId="0" fontId="60" fillId="0" borderId="74" xfId="57" applyFont="1" applyBorder="1" applyAlignment="1">
      <alignment horizontal="center" vertical="center"/>
      <protection/>
    </xf>
    <xf numFmtId="0" fontId="60" fillId="0" borderId="75" xfId="57" applyFont="1" applyBorder="1" applyAlignment="1">
      <alignment horizontal="center" vertical="center"/>
      <protection/>
    </xf>
    <xf numFmtId="0" fontId="60" fillId="0" borderId="0" xfId="57" applyFont="1" applyAlignment="1">
      <alignment horizontal="center" vertical="center" wrapText="1"/>
      <protection/>
    </xf>
    <xf numFmtId="0" fontId="60" fillId="0" borderId="76" xfId="57" applyFont="1" applyBorder="1" applyAlignment="1">
      <alignment horizontal="center" vertical="center"/>
      <protection/>
    </xf>
    <xf numFmtId="0" fontId="60" fillId="0" borderId="53" xfId="57" applyFont="1" applyBorder="1" applyAlignment="1">
      <alignment horizontal="center" vertical="center"/>
      <protection/>
    </xf>
    <xf numFmtId="0" fontId="60" fillId="0" borderId="13" xfId="57" applyFont="1" applyBorder="1" applyAlignment="1">
      <alignment horizontal="center" vertical="center" shrinkToFit="1"/>
      <protection/>
    </xf>
    <xf numFmtId="0" fontId="60" fillId="0" borderId="13" xfId="57" applyFont="1" applyBorder="1" applyAlignment="1">
      <alignment vertical="center" shrinkToFit="1"/>
      <protection/>
    </xf>
    <xf numFmtId="0" fontId="60" fillId="0" borderId="69" xfId="57" applyFont="1" applyBorder="1" applyAlignment="1">
      <alignment horizontal="left" vertical="center" shrinkToFit="1"/>
      <protection/>
    </xf>
    <xf numFmtId="0" fontId="60" fillId="0" borderId="0" xfId="57" applyFont="1" applyAlignment="1">
      <alignment horizontal="center" vertical="center" shrinkToFit="1"/>
      <protection/>
    </xf>
    <xf numFmtId="0" fontId="60" fillId="0" borderId="68" xfId="57" applyFont="1" applyBorder="1" applyAlignment="1">
      <alignment horizontal="center" vertical="center"/>
      <protection/>
    </xf>
    <xf numFmtId="0" fontId="60" fillId="0" borderId="42" xfId="57" applyFont="1" applyBorder="1" applyAlignment="1">
      <alignment horizontal="center" vertical="center"/>
      <protection/>
    </xf>
    <xf numFmtId="0" fontId="60" fillId="0" borderId="17" xfId="57" applyFont="1" applyBorder="1" applyAlignment="1">
      <alignment horizontal="center" vertical="center" shrinkToFit="1"/>
      <protection/>
    </xf>
    <xf numFmtId="0" fontId="60" fillId="0" borderId="17" xfId="57" applyFont="1" applyBorder="1" applyAlignment="1">
      <alignment vertical="center" shrinkToFit="1"/>
      <protection/>
    </xf>
    <xf numFmtId="0" fontId="60" fillId="0" borderId="67" xfId="57" applyFont="1" applyBorder="1" applyAlignment="1">
      <alignment horizontal="left" vertical="center" shrinkToFit="1"/>
      <protection/>
    </xf>
    <xf numFmtId="0" fontId="60" fillId="0" borderId="17" xfId="57" applyFont="1" applyBorder="1" applyAlignment="1">
      <alignment horizontal="center" vertical="center"/>
      <protection/>
    </xf>
    <xf numFmtId="0" fontId="60" fillId="0" borderId="67" xfId="57" applyFont="1" applyBorder="1" applyAlignment="1">
      <alignment horizontal="left" vertical="center"/>
      <protection/>
    </xf>
    <xf numFmtId="0" fontId="60" fillId="0" borderId="60" xfId="57" applyFont="1" applyBorder="1" applyAlignment="1">
      <alignment vertical="center" shrinkToFit="1"/>
      <protection/>
    </xf>
    <xf numFmtId="0" fontId="60" fillId="0" borderId="77" xfId="57" applyFont="1" applyBorder="1" applyAlignment="1">
      <alignment horizontal="left" vertical="center"/>
      <protection/>
    </xf>
    <xf numFmtId="0" fontId="60" fillId="0" borderId="72" xfId="57" applyFont="1" applyBorder="1" applyAlignment="1">
      <alignment horizontal="center" vertical="center"/>
      <protection/>
    </xf>
    <xf numFmtId="0" fontId="60" fillId="0" borderId="78" xfId="57" applyFont="1" applyBorder="1" applyAlignment="1">
      <alignment horizontal="center" vertical="center"/>
      <protection/>
    </xf>
    <xf numFmtId="0" fontId="60" fillId="0" borderId="21" xfId="57" applyFont="1" applyBorder="1" applyAlignment="1">
      <alignment horizontal="center" vertical="center" shrinkToFit="1"/>
      <protection/>
    </xf>
    <xf numFmtId="0" fontId="60" fillId="0" borderId="21" xfId="57" applyFont="1" applyBorder="1" applyAlignment="1">
      <alignment vertical="center" shrinkToFit="1"/>
      <protection/>
    </xf>
    <xf numFmtId="0" fontId="60" fillId="0" borderId="70" xfId="57" applyFont="1" applyBorder="1" applyAlignment="1">
      <alignment horizontal="left" vertical="center" shrinkToFit="1"/>
      <protection/>
    </xf>
    <xf numFmtId="0" fontId="60" fillId="0" borderId="60" xfId="57" applyFont="1" applyBorder="1" applyAlignment="1">
      <alignment horizontal="center" vertical="center"/>
      <protection/>
    </xf>
    <xf numFmtId="0" fontId="19" fillId="0" borderId="0" xfId="57" applyFont="1">
      <alignment/>
      <protection/>
    </xf>
    <xf numFmtId="0" fontId="0" fillId="0" borderId="39" xfId="0" applyBorder="1" applyAlignment="1">
      <alignment horizontal="center" vertical="center"/>
    </xf>
    <xf numFmtId="0" fontId="51"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51" fillId="0" borderId="82" xfId="0" applyFont="1" applyBorder="1" applyAlignment="1">
      <alignment horizontal="center" vertical="center" shrinkToFit="1"/>
    </xf>
    <xf numFmtId="0" fontId="51" fillId="0" borderId="64" xfId="0" applyFont="1" applyBorder="1" applyAlignment="1">
      <alignment horizontal="center" vertical="center" shrinkToFit="1"/>
    </xf>
    <xf numFmtId="0" fontId="3" fillId="0" borderId="83" xfId="0" applyFont="1" applyBorder="1" applyAlignment="1">
      <alignment horizontal="center" vertical="center" shrinkToFit="1"/>
    </xf>
    <xf numFmtId="0" fontId="51" fillId="0" borderId="83" xfId="0" applyFont="1" applyBorder="1" applyAlignment="1">
      <alignment horizontal="center" vertical="center" shrinkToFit="1"/>
    </xf>
    <xf numFmtId="0" fontId="51" fillId="0" borderId="33" xfId="0" applyFont="1" applyBorder="1" applyAlignment="1">
      <alignment horizontal="center" vertical="center" shrinkToFit="1"/>
    </xf>
    <xf numFmtId="0" fontId="51" fillId="0" borderId="0" xfId="0" applyFont="1" applyAlignment="1">
      <alignment horizontal="center" vertical="center" shrinkToFit="1"/>
    </xf>
    <xf numFmtId="0" fontId="51" fillId="0" borderId="48" xfId="0" applyFont="1" applyBorder="1" applyAlignment="1">
      <alignment horizontal="center" vertical="center" shrinkToFit="1"/>
    </xf>
    <xf numFmtId="0" fontId="51" fillId="0" borderId="47" xfId="0" applyFont="1" applyBorder="1" applyAlignment="1">
      <alignment horizontal="center" vertical="center" shrinkToFit="1"/>
    </xf>
    <xf numFmtId="0" fontId="51" fillId="0" borderId="53" xfId="0" applyFont="1" applyBorder="1" applyAlignment="1">
      <alignment horizontal="center" vertical="center" shrinkToFit="1"/>
    </xf>
    <xf numFmtId="0" fontId="51" fillId="0" borderId="52" xfId="0" applyFont="1" applyBorder="1" applyAlignment="1">
      <alignment horizontal="center" vertical="center" shrinkToFit="1"/>
    </xf>
    <xf numFmtId="0" fontId="51" fillId="0" borderId="31" xfId="0" applyFont="1" applyBorder="1" applyAlignment="1">
      <alignment horizontal="center" vertical="center" shrinkToFit="1"/>
    </xf>
    <xf numFmtId="0" fontId="51" fillId="0" borderId="84" xfId="0" applyFont="1" applyBorder="1" applyAlignment="1">
      <alignment horizontal="center" vertical="center" shrinkToFit="1"/>
    </xf>
    <xf numFmtId="0" fontId="51" fillId="0" borderId="61" xfId="0" applyFont="1" applyBorder="1" applyAlignment="1">
      <alignment horizontal="center" vertical="center" shrinkToFit="1"/>
    </xf>
    <xf numFmtId="0" fontId="51" fillId="0" borderId="85" xfId="0" applyFont="1" applyBorder="1" applyAlignment="1">
      <alignment horizontal="center" vertical="center" shrinkToFit="1"/>
    </xf>
    <xf numFmtId="0" fontId="51" fillId="0" borderId="86" xfId="0" applyFont="1" applyBorder="1" applyAlignment="1">
      <alignment horizontal="center" vertical="center" shrinkToFit="1"/>
    </xf>
    <xf numFmtId="0" fontId="51" fillId="8" borderId="47" xfId="0" applyFont="1" applyFill="1" applyBorder="1" applyAlignment="1">
      <alignment horizontal="center" vertical="center" shrinkToFit="1"/>
    </xf>
    <xf numFmtId="0" fontId="51" fillId="0" borderId="42" xfId="0" applyFont="1" applyBorder="1" applyAlignment="1">
      <alignment horizontal="center" vertical="center" shrinkToFit="1"/>
    </xf>
    <xf numFmtId="0" fontId="51" fillId="8" borderId="87" xfId="0" applyFont="1" applyFill="1" applyBorder="1" applyAlignment="1">
      <alignment horizontal="center" vertical="center" shrinkToFit="1"/>
    </xf>
    <xf numFmtId="0" fontId="51" fillId="8" borderId="88" xfId="0" applyFont="1" applyFill="1" applyBorder="1" applyAlignment="1">
      <alignment horizontal="center" vertical="center" shrinkToFit="1"/>
    </xf>
    <xf numFmtId="0" fontId="51" fillId="8" borderId="89" xfId="0" applyFont="1" applyFill="1" applyBorder="1" applyAlignment="1">
      <alignment horizontal="center" vertical="center" shrinkToFit="1"/>
    </xf>
    <xf numFmtId="0" fontId="51" fillId="8" borderId="48" xfId="0" applyFont="1" applyFill="1" applyBorder="1" applyAlignment="1">
      <alignment horizontal="center" vertical="center" shrinkToFit="1"/>
    </xf>
    <xf numFmtId="0" fontId="51" fillId="0" borderId="46" xfId="0" applyFont="1" applyBorder="1" applyAlignment="1">
      <alignment vertical="center"/>
    </xf>
    <xf numFmtId="0" fontId="51" fillId="0" borderId="90" xfId="0" applyFont="1" applyBorder="1" applyAlignment="1">
      <alignment vertical="center"/>
    </xf>
    <xf numFmtId="0" fontId="51" fillId="0" borderId="91" xfId="0" applyFont="1" applyBorder="1" applyAlignment="1">
      <alignment vertical="center"/>
    </xf>
    <xf numFmtId="0" fontId="51" fillId="0" borderId="92" xfId="0" applyFont="1" applyBorder="1" applyAlignment="1">
      <alignment horizontal="center" vertical="center" shrinkToFit="1"/>
    </xf>
    <xf numFmtId="0" fontId="51" fillId="0" borderId="58" xfId="0" applyFont="1" applyBorder="1" applyAlignment="1">
      <alignment horizontal="center" vertical="center" shrinkToFit="1"/>
    </xf>
    <xf numFmtId="0" fontId="51" fillId="0" borderId="93" xfId="0" applyFont="1" applyBorder="1" applyAlignment="1">
      <alignment horizontal="center" vertical="center" shrinkToFit="1"/>
    </xf>
    <xf numFmtId="0" fontId="51" fillId="8" borderId="58" xfId="0" applyFont="1" applyFill="1" applyBorder="1" applyAlignment="1">
      <alignment horizontal="center" vertical="center" shrinkToFit="1"/>
    </xf>
    <xf numFmtId="0" fontId="51" fillId="8" borderId="31" xfId="0" applyFont="1" applyFill="1" applyBorder="1" applyAlignment="1">
      <alignment horizontal="center" vertical="center" shrinkToFit="1"/>
    </xf>
    <xf numFmtId="0" fontId="51" fillId="0" borderId="94" xfId="0" applyFont="1" applyBorder="1" applyAlignment="1">
      <alignment horizontal="center" vertical="center" shrinkToFit="1"/>
    </xf>
    <xf numFmtId="0" fontId="51" fillId="8" borderId="52" xfId="0" applyFont="1" applyFill="1" applyBorder="1" applyAlignment="1">
      <alignment horizontal="center" vertical="center" shrinkToFit="1"/>
    </xf>
    <xf numFmtId="0" fontId="51" fillId="8" borderId="53" xfId="0" applyFont="1" applyFill="1" applyBorder="1" applyAlignment="1">
      <alignment horizontal="center" vertical="center" shrinkToFit="1"/>
    </xf>
    <xf numFmtId="0" fontId="51" fillId="0" borderId="51" xfId="0" applyFont="1" applyBorder="1" applyAlignment="1">
      <alignment vertical="center"/>
    </xf>
    <xf numFmtId="0" fontId="51" fillId="0" borderId="95" xfId="0" applyFont="1" applyBorder="1" applyAlignment="1">
      <alignment vertical="center"/>
    </xf>
    <xf numFmtId="0" fontId="51" fillId="0" borderId="96" xfId="0" applyFont="1" applyBorder="1" applyAlignment="1">
      <alignment vertical="center"/>
    </xf>
    <xf numFmtId="0" fontId="51" fillId="0" borderId="11" xfId="0" applyFont="1" applyBorder="1" applyAlignment="1">
      <alignment vertical="center"/>
    </xf>
    <xf numFmtId="0" fontId="51" fillId="0" borderId="46" xfId="0" applyFont="1" applyBorder="1" applyAlignment="1">
      <alignment horizontal="center" vertical="center" shrinkToFit="1"/>
    </xf>
    <xf numFmtId="0" fontId="51" fillId="8" borderId="17" xfId="0" applyFont="1" applyFill="1" applyBorder="1" applyAlignment="1">
      <alignment horizontal="center" vertical="center" shrinkToFit="1"/>
    </xf>
    <xf numFmtId="0" fontId="51" fillId="0" borderId="51"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97" xfId="0" applyFont="1" applyBorder="1" applyAlignment="1">
      <alignment horizontal="center" vertical="center" shrinkToFit="1"/>
    </xf>
    <xf numFmtId="0" fontId="51" fillId="0" borderId="17" xfId="0"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98" xfId="0" applyFont="1" applyBorder="1" applyAlignment="1">
      <alignment horizontal="center" vertical="center" shrinkToFit="1"/>
    </xf>
    <xf numFmtId="0" fontId="51" fillId="8" borderId="42" xfId="0" applyFont="1" applyFill="1" applyBorder="1" applyAlignment="1">
      <alignment horizontal="center" vertical="center" shrinkToFit="1"/>
    </xf>
    <xf numFmtId="0" fontId="51" fillId="8" borderId="61" xfId="0" applyFont="1" applyFill="1" applyBorder="1" applyAlignment="1">
      <alignment horizontal="center" vertical="center" shrinkToFit="1"/>
    </xf>
    <xf numFmtId="0" fontId="51" fillId="0" borderId="99" xfId="0" applyFont="1" applyBorder="1" applyAlignment="1">
      <alignment horizontal="center" vertical="center" shrinkToFit="1"/>
    </xf>
    <xf numFmtId="0" fontId="51" fillId="0" borderId="60" xfId="0" applyFont="1" applyBorder="1" applyAlignment="1">
      <alignment horizontal="center" vertical="center" shrinkToFit="1"/>
    </xf>
    <xf numFmtId="0" fontId="51" fillId="0" borderId="13" xfId="0" applyFont="1" applyBorder="1" applyAlignment="1">
      <alignment horizontal="center" vertical="center" shrinkToFit="1"/>
    </xf>
    <xf numFmtId="0" fontId="51" fillId="0" borderId="97" xfId="0" applyFont="1" applyBorder="1" applyAlignment="1">
      <alignment horizontal="center" vertical="center"/>
    </xf>
    <xf numFmtId="0" fontId="51" fillId="0" borderId="61" xfId="0" applyFont="1" applyBorder="1" applyAlignment="1">
      <alignment horizontal="center" vertical="center"/>
    </xf>
    <xf numFmtId="0" fontId="51" fillId="5" borderId="17" xfId="0" applyFont="1" applyFill="1" applyBorder="1" applyAlignment="1">
      <alignment horizontal="center" vertical="center"/>
    </xf>
    <xf numFmtId="0" fontId="51" fillId="5" borderId="61" xfId="0" applyFont="1" applyFill="1" applyBorder="1" applyAlignment="1">
      <alignment horizontal="center" vertical="center"/>
    </xf>
    <xf numFmtId="0" fontId="51" fillId="0" borderId="17" xfId="43" applyFont="1" applyBorder="1" applyAlignment="1">
      <alignment horizontal="center" vertical="center"/>
      <protection/>
    </xf>
    <xf numFmtId="0" fontId="51" fillId="5" borderId="67" xfId="0" applyFont="1" applyFill="1" applyBorder="1" applyAlignment="1">
      <alignment horizontal="center" vertical="center"/>
    </xf>
    <xf numFmtId="0" fontId="51" fillId="0" borderId="99" xfId="0" applyFont="1" applyBorder="1" applyAlignment="1">
      <alignment horizontal="center" vertical="center"/>
    </xf>
    <xf numFmtId="0" fontId="51" fillId="0" borderId="52" xfId="0" applyFont="1" applyBorder="1" applyAlignment="1">
      <alignment horizontal="center" vertical="center"/>
    </xf>
    <xf numFmtId="0" fontId="51" fillId="0" borderId="84" xfId="0" applyFont="1" applyBorder="1" applyAlignment="1">
      <alignment horizontal="center" vertical="center"/>
    </xf>
    <xf numFmtId="0" fontId="51" fillId="0" borderId="58" xfId="0" applyFont="1" applyBorder="1" applyAlignment="1">
      <alignment horizontal="center" vertical="center"/>
    </xf>
    <xf numFmtId="0" fontId="51" fillId="0" borderId="51" xfId="0" applyFont="1" applyBorder="1" applyAlignment="1">
      <alignment horizontal="center" vertical="center"/>
    </xf>
    <xf numFmtId="0" fontId="51" fillId="0" borderId="11" xfId="0" applyFont="1" applyBorder="1" applyAlignment="1">
      <alignment horizontal="center" vertical="center"/>
    </xf>
    <xf numFmtId="0" fontId="51" fillId="0" borderId="80" xfId="0" applyFont="1" applyBorder="1" applyAlignment="1">
      <alignment horizontal="center" vertical="center" shrinkToFit="1"/>
    </xf>
    <xf numFmtId="0" fontId="51" fillId="0" borderId="100" xfId="0" applyFont="1" applyBorder="1" applyAlignment="1">
      <alignment horizontal="center" vertical="center" shrinkToFit="1"/>
    </xf>
    <xf numFmtId="0" fontId="51" fillId="0" borderId="41" xfId="0" applyFont="1" applyBorder="1" applyAlignment="1">
      <alignment horizontal="center" vertical="center" shrinkToFit="1"/>
    </xf>
    <xf numFmtId="0" fontId="51" fillId="0" borderId="39" xfId="0" applyFont="1" applyBorder="1" applyAlignment="1">
      <alignment horizontal="center" vertical="center" shrinkToFit="1"/>
    </xf>
    <xf numFmtId="0" fontId="51" fillId="0" borderId="32" xfId="0" applyFont="1" applyBorder="1" applyAlignment="1">
      <alignment horizontal="center" vertical="center" shrinkToFit="1"/>
    </xf>
    <xf numFmtId="0" fontId="51" fillId="0" borderId="100" xfId="0" applyFont="1" applyBorder="1" applyAlignment="1">
      <alignment horizontal="center" vertical="center"/>
    </xf>
    <xf numFmtId="0" fontId="51" fillId="0" borderId="32" xfId="0" applyFont="1" applyBorder="1" applyAlignment="1">
      <alignment horizontal="center" vertical="center"/>
    </xf>
    <xf numFmtId="0" fontId="51" fillId="0" borderId="40" xfId="0" applyFont="1" applyBorder="1" applyAlignment="1">
      <alignment horizontal="center" vertical="center"/>
    </xf>
    <xf numFmtId="0" fontId="65" fillId="0" borderId="101" xfId="0" applyFont="1" applyBorder="1" applyAlignment="1">
      <alignment horizontal="center" vertical="center" shrinkToFit="1"/>
    </xf>
    <xf numFmtId="0" fontId="65" fillId="0" borderId="102" xfId="0" applyFont="1" applyBorder="1" applyAlignment="1">
      <alignment horizontal="center" vertical="center" shrinkToFit="1"/>
    </xf>
    <xf numFmtId="0" fontId="51" fillId="0" borderId="102" xfId="0" applyFont="1" applyBorder="1" applyAlignment="1">
      <alignment horizontal="center" vertical="center" shrinkToFit="1"/>
    </xf>
    <xf numFmtId="0" fontId="51" fillId="0" borderId="28" xfId="0" applyFont="1" applyBorder="1" applyAlignment="1">
      <alignment horizontal="center" vertical="center" shrinkToFit="1"/>
    </xf>
    <xf numFmtId="0" fontId="0" fillId="0" borderId="4" xfId="0" applyBorder="1" applyAlignment="1">
      <alignment horizontal="center" vertical="center"/>
    </xf>
    <xf numFmtId="0" fontId="51" fillId="0" borderId="103" xfId="0" applyFont="1" applyBorder="1" applyAlignment="1">
      <alignment horizontal="center" vertical="center"/>
    </xf>
    <xf numFmtId="0" fontId="51" fillId="0" borderId="104" xfId="0" applyFont="1" applyBorder="1" applyAlignment="1">
      <alignment horizontal="center" vertical="center"/>
    </xf>
    <xf numFmtId="0" fontId="0" fillId="0" borderId="85" xfId="0" applyBorder="1" applyAlignment="1">
      <alignment horizontal="center" vertical="center" wrapText="1"/>
    </xf>
    <xf numFmtId="0" fontId="0" fillId="0" borderId="92"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51" fillId="5" borderId="0" xfId="0" applyFont="1" applyFill="1" applyAlignment="1">
      <alignment horizontal="center" vertical="center"/>
    </xf>
    <xf numFmtId="0" fontId="51" fillId="5" borderId="68" xfId="0" applyFont="1" applyFill="1" applyBorder="1" applyAlignment="1">
      <alignment horizontal="center" vertical="center"/>
    </xf>
    <xf numFmtId="0" fontId="51" fillId="0" borderId="42" xfId="0" applyFont="1" applyBorder="1" applyAlignment="1">
      <alignment horizontal="center" vertical="center"/>
    </xf>
    <xf numFmtId="0" fontId="66" fillId="0" borderId="0" xfId="58" applyFont="1" applyAlignment="1">
      <alignment horizontal="center" vertical="center"/>
      <protection/>
    </xf>
    <xf numFmtId="0" fontId="10" fillId="0" borderId="0" xfId="61" applyFont="1" applyAlignment="1">
      <alignment vertical="center"/>
      <protection/>
    </xf>
    <xf numFmtId="0" fontId="67" fillId="0" borderId="0" xfId="60" applyFont="1" applyAlignment="1">
      <alignment vertical="center"/>
      <protection/>
    </xf>
    <xf numFmtId="0" fontId="68" fillId="0" borderId="0" xfId="60" applyFont="1" applyAlignment="1">
      <alignment horizontal="center" vertical="center"/>
      <protection/>
    </xf>
    <xf numFmtId="0" fontId="68" fillId="0" borderId="0" xfId="60" applyFont="1" applyAlignment="1">
      <alignment vertical="center"/>
      <protection/>
    </xf>
    <xf numFmtId="0" fontId="68" fillId="0" borderId="0" xfId="60" applyFont="1" applyAlignment="1">
      <alignment vertical="center" shrinkToFit="1"/>
      <protection/>
    </xf>
    <xf numFmtId="0" fontId="70" fillId="0" borderId="0" xfId="58" applyFont="1" applyAlignment="1">
      <alignment horizontal="left" vertical="center"/>
      <protection/>
    </xf>
    <xf numFmtId="0" fontId="68" fillId="0" borderId="105" xfId="60" applyFont="1" applyBorder="1" applyAlignment="1">
      <alignment horizontal="center" vertical="center"/>
      <protection/>
    </xf>
    <xf numFmtId="0" fontId="68" fillId="0" borderId="4" xfId="60" applyFont="1" applyBorder="1" applyAlignment="1">
      <alignment vertical="center"/>
      <protection/>
    </xf>
    <xf numFmtId="0" fontId="68" fillId="0" borderId="105" xfId="60" applyFont="1" applyBorder="1" applyAlignment="1">
      <alignment vertical="center"/>
      <protection/>
    </xf>
    <xf numFmtId="0" fontId="68" fillId="0" borderId="4" xfId="60" applyFont="1" applyBorder="1" applyAlignment="1">
      <alignment horizontal="center" vertical="center"/>
      <protection/>
    </xf>
    <xf numFmtId="0" fontId="68" fillId="0" borderId="106" xfId="60" applyFont="1" applyBorder="1" applyAlignment="1">
      <alignment vertical="center"/>
      <protection/>
    </xf>
    <xf numFmtId="0" fontId="66" fillId="0" borderId="107" xfId="58" applyFont="1" applyBorder="1" applyAlignment="1">
      <alignment horizontal="center" vertical="center" shrinkToFit="1"/>
      <protection/>
    </xf>
    <xf numFmtId="0" fontId="72" fillId="0" borderId="0" xfId="58" applyFont="1" applyAlignment="1">
      <alignment horizontal="center" vertical="center"/>
      <protection/>
    </xf>
    <xf numFmtId="0" fontId="72" fillId="0" borderId="108" xfId="58" applyFont="1" applyBorder="1" applyAlignment="1">
      <alignment horizontal="center" vertical="center" shrinkToFit="1"/>
      <protection/>
    </xf>
    <xf numFmtId="0" fontId="72" fillId="0" borderId="0" xfId="61" applyFont="1" applyAlignment="1">
      <alignment vertical="center"/>
      <protection/>
    </xf>
    <xf numFmtId="20" fontId="72" fillId="0" borderId="0" xfId="61" applyNumberFormat="1" applyFont="1" applyAlignment="1">
      <alignment vertical="center"/>
      <protection/>
    </xf>
    <xf numFmtId="0" fontId="66" fillId="0" borderId="0" xfId="58" applyFont="1" applyAlignment="1">
      <alignment vertical="center" shrinkToFit="1"/>
      <protection/>
    </xf>
    <xf numFmtId="0" fontId="66" fillId="0" borderId="0" xfId="58" applyFont="1" applyAlignment="1">
      <alignment horizontal="center" vertical="center" shrinkToFit="1"/>
      <protection/>
    </xf>
    <xf numFmtId="0" fontId="72" fillId="0" borderId="0" xfId="58" applyFont="1" applyAlignment="1">
      <alignment vertical="center" shrinkToFit="1"/>
      <protection/>
    </xf>
    <xf numFmtId="0" fontId="72" fillId="0" borderId="0" xfId="58" applyFont="1" applyAlignment="1">
      <alignment horizontal="center" vertical="center" shrinkToFit="1"/>
      <protection/>
    </xf>
    <xf numFmtId="0" fontId="66" fillId="0" borderId="0" xfId="58" applyFont="1" applyAlignment="1">
      <alignment vertical="center"/>
      <protection/>
    </xf>
    <xf numFmtId="0" fontId="66" fillId="0" borderId="0" xfId="58" applyFont="1" applyAlignment="1">
      <alignment horizontal="right" vertical="center"/>
      <protection/>
    </xf>
    <xf numFmtId="0" fontId="66" fillId="0" borderId="17" xfId="58" applyFont="1" applyBorder="1" applyAlignment="1">
      <alignment horizontal="center" vertical="center"/>
      <protection/>
    </xf>
    <xf numFmtId="0" fontId="66" fillId="0" borderId="17" xfId="58" applyFont="1" applyBorder="1" applyAlignment="1" applyProtection="1">
      <alignment horizontal="center" vertical="center"/>
      <protection locked="0"/>
    </xf>
    <xf numFmtId="0" fontId="73" fillId="0" borderId="17" xfId="58" applyFont="1" applyBorder="1" applyAlignment="1">
      <alignment horizontal="center" vertical="center"/>
      <protection/>
    </xf>
    <xf numFmtId="0" fontId="66" fillId="0" borderId="106" xfId="58" applyFont="1" applyBorder="1" applyAlignment="1">
      <alignment horizontal="center" vertical="center" shrinkToFit="1"/>
      <protection/>
    </xf>
    <xf numFmtId="0" fontId="66" fillId="0" borderId="3" xfId="58" applyFont="1" applyBorder="1" applyAlignment="1">
      <alignment horizontal="center" vertical="center" wrapText="1" shrinkToFit="1"/>
      <protection/>
    </xf>
    <xf numFmtId="0" fontId="66" fillId="0" borderId="3" xfId="58" applyFont="1" applyBorder="1" applyAlignment="1">
      <alignment horizontal="center" vertical="center" shrinkToFit="1"/>
      <protection/>
    </xf>
    <xf numFmtId="0" fontId="10" fillId="0" borderId="0" xfId="58" applyFont="1" applyAlignment="1">
      <alignment horizontal="center" vertical="center" shrinkToFit="1"/>
      <protection/>
    </xf>
    <xf numFmtId="0" fontId="66" fillId="13" borderId="0" xfId="58" applyFont="1" applyFill="1" applyAlignment="1">
      <alignment horizontal="center" vertical="center" shrinkToFit="1"/>
      <protection/>
    </xf>
    <xf numFmtId="0" fontId="66" fillId="13" borderId="58" xfId="58" applyFont="1" applyFill="1" applyBorder="1" applyAlignment="1">
      <alignment horizontal="center" vertical="center" shrinkToFit="1"/>
      <protection/>
    </xf>
    <xf numFmtId="0" fontId="66" fillId="0" borderId="109" xfId="58" applyFont="1" applyBorder="1" applyAlignment="1">
      <alignment horizontal="center" vertical="center" shrinkToFit="1"/>
      <protection/>
    </xf>
    <xf numFmtId="0" fontId="66" fillId="0" borderId="110" xfId="58" applyFont="1" applyBorder="1" applyAlignment="1">
      <alignment horizontal="center" vertical="center" shrinkToFit="1"/>
      <protection/>
    </xf>
    <xf numFmtId="0" fontId="66" fillId="0" borderId="53" xfId="58" applyFont="1" applyBorder="1" applyAlignment="1">
      <alignment horizontal="center" vertical="center" shrinkToFit="1"/>
      <protection/>
    </xf>
    <xf numFmtId="0" fontId="66" fillId="13" borderId="51" xfId="58" applyFont="1" applyFill="1" applyBorder="1" applyAlignment="1">
      <alignment horizontal="center" vertical="center" shrinkToFit="1"/>
      <protection/>
    </xf>
    <xf numFmtId="0" fontId="74" fillId="13" borderId="51" xfId="58" applyFont="1" applyFill="1" applyBorder="1" applyAlignment="1">
      <alignment horizontal="center" vertical="center" shrinkToFit="1"/>
      <protection/>
    </xf>
    <xf numFmtId="0" fontId="10" fillId="13" borderId="52" xfId="58" applyFont="1" applyFill="1" applyBorder="1" applyAlignment="1">
      <alignment horizontal="center" vertical="center" shrinkToFit="1"/>
      <protection/>
    </xf>
    <xf numFmtId="0" fontId="74" fillId="0" borderId="0" xfId="58" applyFont="1" applyAlignment="1">
      <alignment horizontal="center" vertical="center" shrinkToFit="1"/>
      <protection/>
    </xf>
    <xf numFmtId="0" fontId="66" fillId="0" borderId="52" xfId="58" applyFont="1" applyBorder="1" applyAlignment="1">
      <alignment horizontal="center" vertical="center" shrinkToFit="1"/>
      <protection/>
    </xf>
    <xf numFmtId="0" fontId="66" fillId="0" borderId="51" xfId="58" applyFont="1" applyBorder="1" applyAlignment="1">
      <alignment horizontal="center" vertical="center" shrinkToFit="1"/>
      <protection/>
    </xf>
    <xf numFmtId="0" fontId="74" fillId="0" borderId="111" xfId="58" applyFont="1" applyBorder="1" applyAlignment="1">
      <alignment horizontal="center" vertical="center" shrinkToFit="1"/>
      <protection/>
    </xf>
    <xf numFmtId="0" fontId="66" fillId="0" borderId="112" xfId="58" applyFont="1" applyBorder="1" applyAlignment="1">
      <alignment horizontal="center" vertical="center" shrinkToFit="1"/>
      <protection/>
    </xf>
    <xf numFmtId="0" fontId="66" fillId="0" borderId="113" xfId="58" applyFont="1" applyBorder="1" applyAlignment="1">
      <alignment horizontal="center" vertical="center" shrinkToFit="1"/>
      <protection/>
    </xf>
    <xf numFmtId="0" fontId="66" fillId="13" borderId="48" xfId="58" applyFont="1" applyFill="1" applyBorder="1" applyAlignment="1">
      <alignment horizontal="center" vertical="center" shrinkToFit="1"/>
      <protection/>
    </xf>
    <xf numFmtId="0" fontId="66" fillId="13" borderId="46" xfId="58" applyFont="1" applyFill="1" applyBorder="1" applyAlignment="1">
      <alignment horizontal="center" vertical="center" shrinkToFit="1"/>
      <protection/>
    </xf>
    <xf numFmtId="0" fontId="66" fillId="13" borderId="47" xfId="58" applyFont="1" applyFill="1" applyBorder="1" applyAlignment="1">
      <alignment horizontal="center" vertical="center" shrinkToFit="1"/>
      <protection/>
    </xf>
    <xf numFmtId="0" fontId="66" fillId="0" borderId="114" xfId="58" applyFont="1" applyBorder="1" applyAlignment="1">
      <alignment horizontal="center" vertical="center" shrinkToFit="1"/>
      <protection/>
    </xf>
    <xf numFmtId="0" fontId="66" fillId="0" borderId="115" xfId="58" applyFont="1" applyBorder="1" applyAlignment="1">
      <alignment horizontal="center" vertical="center" shrinkToFit="1"/>
      <protection/>
    </xf>
    <xf numFmtId="0" fontId="66" fillId="13" borderId="53" xfId="58" applyFont="1" applyFill="1" applyBorder="1" applyAlignment="1">
      <alignment horizontal="center" vertical="center" shrinkToFit="1"/>
      <protection/>
    </xf>
    <xf numFmtId="0" fontId="66" fillId="13" borderId="52" xfId="58" applyFont="1" applyFill="1" applyBorder="1" applyAlignment="1">
      <alignment horizontal="center" vertical="center" shrinkToFit="1"/>
      <protection/>
    </xf>
    <xf numFmtId="0" fontId="66" fillId="0" borderId="53" xfId="58" applyFont="1" applyBorder="1" applyAlignment="1" applyProtection="1">
      <alignment horizontal="center" vertical="center" shrinkToFit="1"/>
      <protection locked="0"/>
    </xf>
    <xf numFmtId="0" fontId="66" fillId="0" borderId="52" xfId="58" applyFont="1" applyBorder="1" applyAlignment="1" applyProtection="1">
      <alignment horizontal="center" vertical="center" shrinkToFit="1"/>
      <protection locked="0"/>
    </xf>
    <xf numFmtId="0" fontId="66" fillId="0" borderId="39" xfId="58" applyFont="1" applyBorder="1" applyAlignment="1">
      <alignment horizontal="center" vertical="center" shrinkToFit="1"/>
      <protection/>
    </xf>
    <xf numFmtId="0" fontId="74" fillId="0" borderId="39" xfId="58" applyFont="1" applyBorder="1" applyAlignment="1">
      <alignment horizontal="center" vertical="center" shrinkToFit="1"/>
      <protection/>
    </xf>
    <xf numFmtId="0" fontId="66" fillId="0" borderId="116" xfId="58" applyFont="1" applyBorder="1" applyAlignment="1">
      <alignment horizontal="center" vertical="center" shrinkToFit="1"/>
      <protection/>
    </xf>
    <xf numFmtId="0" fontId="66" fillId="0" borderId="117" xfId="58" applyFont="1" applyBorder="1" applyAlignment="1" applyProtection="1">
      <alignment horizontal="center" vertical="center" shrinkToFit="1"/>
      <protection locked="0"/>
    </xf>
    <xf numFmtId="0" fontId="66" fillId="0" borderId="116" xfId="58" applyFont="1" applyBorder="1" applyAlignment="1" applyProtection="1">
      <alignment horizontal="center" vertical="center" shrinkToFit="1"/>
      <protection locked="0"/>
    </xf>
    <xf numFmtId="0" fontId="66" fillId="13" borderId="117" xfId="58" applyFont="1" applyFill="1" applyBorder="1" applyAlignment="1">
      <alignment horizontal="center" vertical="center" shrinkToFit="1"/>
      <protection/>
    </xf>
    <xf numFmtId="0" fontId="74" fillId="13" borderId="39" xfId="58" applyFont="1" applyFill="1" applyBorder="1" applyAlignment="1">
      <alignment horizontal="center" vertical="center" shrinkToFit="1"/>
      <protection/>
    </xf>
    <xf numFmtId="0" fontId="66" fillId="13" borderId="116" xfId="58" applyFont="1" applyFill="1" applyBorder="1" applyAlignment="1">
      <alignment horizontal="center" vertical="center" shrinkToFit="1"/>
      <protection/>
    </xf>
    <xf numFmtId="0" fontId="10" fillId="0" borderId="0" xfId="61" applyFont="1" applyAlignment="1">
      <alignment vertical="center" shrinkToFit="1"/>
      <protection/>
    </xf>
    <xf numFmtId="0" fontId="76" fillId="0" borderId="0" xfId="58" applyFont="1" applyAlignment="1">
      <alignment horizontal="right" vertical="center"/>
      <protection/>
    </xf>
    <xf numFmtId="0" fontId="78" fillId="0" borderId="0" xfId="43" applyFont="1" applyAlignment="1">
      <alignment horizontal="center" vertical="center" shrinkToFit="1"/>
      <protection/>
    </xf>
    <xf numFmtId="0" fontId="78" fillId="0" borderId="0" xfId="43" applyFont="1" applyAlignment="1">
      <alignment vertical="center" shrinkToFit="1"/>
      <protection/>
    </xf>
    <xf numFmtId="0" fontId="48" fillId="8" borderId="0" xfId="0" applyFont="1" applyFill="1" applyAlignment="1">
      <alignment horizontal="center" vertical="center"/>
    </xf>
    <xf numFmtId="0" fontId="48" fillId="0" borderId="0" xfId="0" applyFont="1" applyAlignment="1">
      <alignment horizontal="left" vertical="center"/>
    </xf>
    <xf numFmtId="0" fontId="48" fillId="0" borderId="0" xfId="43" applyFont="1" applyAlignment="1">
      <alignment horizontal="center" vertical="center" shrinkToFit="1"/>
      <protection/>
    </xf>
    <xf numFmtId="0" fontId="79" fillId="0" borderId="0" xfId="59" applyFont="1" applyAlignment="1">
      <alignment vertical="center"/>
      <protection/>
    </xf>
    <xf numFmtId="0" fontId="48" fillId="0" borderId="118" xfId="0" applyFont="1" applyBorder="1" applyAlignment="1">
      <alignment horizontal="center" vertical="center"/>
    </xf>
    <xf numFmtId="0" fontId="48" fillId="0" borderId="119" xfId="0" applyFont="1" applyBorder="1" applyAlignment="1">
      <alignment horizontal="center" vertical="center"/>
    </xf>
    <xf numFmtId="0" fontId="48" fillId="0" borderId="120" xfId="0" applyFont="1" applyBorder="1" applyAlignment="1">
      <alignment horizontal="center" vertical="center"/>
    </xf>
    <xf numFmtId="0" fontId="80" fillId="0" borderId="0" xfId="43" applyFont="1" applyAlignment="1">
      <alignment horizontal="left" vertical="center"/>
      <protection/>
    </xf>
    <xf numFmtId="0" fontId="48" fillId="0" borderId="46" xfId="43" applyFont="1" applyBorder="1" applyAlignment="1">
      <alignment horizontal="center" vertical="center" shrinkToFit="1"/>
      <protection/>
    </xf>
    <xf numFmtId="0" fontId="48" fillId="0" borderId="39" xfId="43" applyFont="1" applyBorder="1" applyAlignment="1">
      <alignment horizontal="center" vertical="center" shrinkToFit="1"/>
      <protection/>
    </xf>
    <xf numFmtId="0" fontId="48" fillId="0" borderId="12" xfId="43" applyFont="1" applyBorder="1" applyAlignment="1">
      <alignment horizontal="center" vertical="center" shrinkToFit="1"/>
      <protection/>
    </xf>
    <xf numFmtId="0" fontId="48" fillId="0" borderId="20" xfId="43" applyFont="1" applyBorder="1" applyAlignment="1">
      <alignment horizontal="center" vertical="center" wrapText="1" shrinkToFit="1"/>
      <protection/>
    </xf>
    <xf numFmtId="0" fontId="48" fillId="0" borderId="24" xfId="43" applyFont="1" applyBorder="1" applyAlignment="1">
      <alignment horizontal="center" vertical="center" shrinkToFit="1"/>
      <protection/>
    </xf>
    <xf numFmtId="0" fontId="72" fillId="0" borderId="121" xfId="45" applyFont="1" applyBorder="1" applyAlignment="1">
      <alignment horizontal="center" vertical="center"/>
      <protection/>
    </xf>
    <xf numFmtId="0" fontId="48" fillId="8" borderId="122" xfId="45" applyFont="1" applyFill="1" applyBorder="1" applyAlignment="1">
      <alignment horizontal="center" vertical="center"/>
      <protection/>
    </xf>
    <xf numFmtId="0" fontId="48" fillId="8" borderId="122" xfId="43" applyFont="1" applyFill="1" applyBorder="1" applyAlignment="1">
      <alignment horizontal="center" vertical="center" shrinkToFit="1"/>
      <protection/>
    </xf>
    <xf numFmtId="0" fontId="48" fillId="0" borderId="122" xfId="43" applyFont="1" applyBorder="1" applyAlignment="1">
      <alignment horizontal="center" vertical="center" shrinkToFit="1"/>
      <protection/>
    </xf>
    <xf numFmtId="0" fontId="72" fillId="0" borderId="123" xfId="45" applyFont="1" applyBorder="1" applyAlignment="1">
      <alignment horizontal="center" vertical="center"/>
      <protection/>
    </xf>
    <xf numFmtId="0" fontId="48" fillId="8" borderId="124" xfId="45" applyFont="1" applyFill="1" applyBorder="1" applyAlignment="1">
      <alignment horizontal="center" vertical="center"/>
      <protection/>
    </xf>
    <xf numFmtId="0" fontId="48" fillId="8" borderId="124" xfId="43" applyFont="1" applyFill="1" applyBorder="1" applyAlignment="1">
      <alignment horizontal="center" vertical="center" shrinkToFit="1"/>
      <protection/>
    </xf>
    <xf numFmtId="0" fontId="48" fillId="0" borderId="124" xfId="43" applyFont="1" applyBorder="1" applyAlignment="1">
      <alignment horizontal="center" vertical="center" shrinkToFit="1"/>
      <protection/>
    </xf>
    <xf numFmtId="0" fontId="72" fillId="0" borderId="125" xfId="45" applyFont="1" applyBorder="1" applyAlignment="1">
      <alignment horizontal="center" vertical="center"/>
      <protection/>
    </xf>
    <xf numFmtId="0" fontId="48" fillId="8" borderId="126" xfId="45" applyFont="1" applyFill="1" applyBorder="1" applyAlignment="1">
      <alignment horizontal="center" vertical="center"/>
      <protection/>
    </xf>
    <xf numFmtId="0" fontId="48" fillId="8" borderId="126" xfId="43" applyFont="1" applyFill="1" applyBorder="1" applyAlignment="1">
      <alignment horizontal="center" vertical="center" shrinkToFit="1"/>
      <protection/>
    </xf>
    <xf numFmtId="0" fontId="48" fillId="0" borderId="126" xfId="43" applyFont="1" applyBorder="1" applyAlignment="1">
      <alignment horizontal="center" vertical="center" shrinkToFit="1"/>
      <protection/>
    </xf>
    <xf numFmtId="20" fontId="72" fillId="0" borderId="123" xfId="45" applyNumberFormat="1" applyFont="1" applyBorder="1" applyAlignment="1">
      <alignment horizontal="center" vertical="center"/>
      <protection/>
    </xf>
    <xf numFmtId="0" fontId="72" fillId="0" borderId="127" xfId="45" applyFont="1" applyBorder="1" applyAlignment="1">
      <alignment horizontal="center" vertical="center"/>
      <protection/>
    </xf>
    <xf numFmtId="0" fontId="72" fillId="14" borderId="128" xfId="45" applyFont="1" applyFill="1" applyBorder="1" applyAlignment="1">
      <alignment horizontal="center" vertical="center"/>
      <protection/>
    </xf>
    <xf numFmtId="20" fontId="72" fillId="0" borderId="129" xfId="45" applyNumberFormat="1" applyFont="1" applyBorder="1" applyAlignment="1">
      <alignment horizontal="center" vertical="center"/>
      <protection/>
    </xf>
    <xf numFmtId="20" fontId="72" fillId="15" borderId="123" xfId="45" applyNumberFormat="1" applyFont="1" applyFill="1" applyBorder="1" applyAlignment="1">
      <alignment horizontal="center" vertical="center"/>
      <protection/>
    </xf>
    <xf numFmtId="0" fontId="72" fillId="8" borderId="124" xfId="45" applyFont="1" applyFill="1" applyBorder="1" applyAlignment="1">
      <alignment horizontal="center" vertical="center"/>
      <protection/>
    </xf>
    <xf numFmtId="0" fontId="72" fillId="0" borderId="124" xfId="45" applyFont="1" applyBorder="1" applyAlignment="1">
      <alignment horizontal="center" vertical="center"/>
      <protection/>
    </xf>
    <xf numFmtId="0" fontId="72" fillId="16" borderId="124" xfId="45" applyFont="1" applyFill="1" applyBorder="1" applyAlignment="1">
      <alignment horizontal="center" vertical="center" shrinkToFit="1"/>
      <protection/>
    </xf>
    <xf numFmtId="20" fontId="72" fillId="15" borderId="129" xfId="45" applyNumberFormat="1" applyFont="1" applyFill="1" applyBorder="1" applyAlignment="1">
      <alignment horizontal="center" vertical="center"/>
      <protection/>
    </xf>
    <xf numFmtId="20" fontId="72" fillId="15" borderId="130" xfId="45" applyNumberFormat="1" applyFont="1" applyFill="1" applyBorder="1" applyAlignment="1">
      <alignment horizontal="center" vertical="center"/>
      <protection/>
    </xf>
    <xf numFmtId="0" fontId="72" fillId="8" borderId="131" xfId="45" applyFont="1" applyFill="1" applyBorder="1" applyAlignment="1">
      <alignment horizontal="center" vertical="center"/>
      <protection/>
    </xf>
    <xf numFmtId="0" fontId="72" fillId="0" borderId="131" xfId="45" applyFont="1" applyBorder="1" applyAlignment="1">
      <alignment horizontal="center" vertical="center"/>
      <protection/>
    </xf>
    <xf numFmtId="0" fontId="72" fillId="16" borderId="131" xfId="45" applyFont="1" applyFill="1" applyBorder="1" applyAlignment="1">
      <alignment horizontal="center" vertical="center" shrinkToFit="1"/>
      <protection/>
    </xf>
    <xf numFmtId="0" fontId="72" fillId="14" borderId="132" xfId="45" applyFont="1" applyFill="1" applyBorder="1" applyAlignment="1">
      <alignment horizontal="center" vertical="center"/>
      <protection/>
    </xf>
    <xf numFmtId="20" fontId="72" fillId="15" borderId="133" xfId="45" applyNumberFormat="1" applyFont="1" applyFill="1" applyBorder="1" applyAlignment="1">
      <alignment horizontal="center" vertical="center"/>
      <protection/>
    </xf>
    <xf numFmtId="0" fontId="66" fillId="0" borderId="80" xfId="58" applyFont="1" applyBorder="1" applyAlignment="1">
      <alignment horizontal="center" vertical="center"/>
      <protection/>
    </xf>
    <xf numFmtId="0" fontId="66" fillId="0" borderId="8" xfId="58" applyFont="1" applyBorder="1" applyAlignment="1" applyProtection="1">
      <alignment horizontal="center" vertical="center"/>
      <protection locked="0"/>
    </xf>
    <xf numFmtId="0" fontId="66" fillId="0" borderId="65" xfId="58" applyFont="1" applyBorder="1" applyAlignment="1" applyProtection="1">
      <alignment horizontal="center" vertical="center"/>
      <protection locked="0"/>
    </xf>
    <xf numFmtId="0" fontId="48" fillId="0" borderId="21" xfId="43" applyFont="1" applyBorder="1" applyAlignment="1">
      <alignment horizontal="center" vertical="center" shrinkToFit="1"/>
      <protection/>
    </xf>
    <xf numFmtId="0" fontId="48" fillId="0" borderId="70" xfId="43" applyFont="1" applyBorder="1" applyAlignment="1">
      <alignment horizontal="center" vertical="center" shrinkToFit="1"/>
      <protection/>
    </xf>
    <xf numFmtId="0" fontId="48" fillId="17" borderId="0" xfId="0" applyFont="1" applyFill="1" applyAlignment="1">
      <alignment horizontal="center" vertical="center"/>
    </xf>
    <xf numFmtId="0" fontId="82" fillId="0" borderId="0" xfId="45" applyFont="1" applyAlignment="1">
      <alignment vertical="center"/>
      <protection/>
    </xf>
    <xf numFmtId="0" fontId="83" fillId="0" borderId="0" xfId="0" applyFont="1" applyAlignment="1">
      <alignment vertical="center"/>
    </xf>
    <xf numFmtId="0" fontId="82" fillId="18" borderId="0" xfId="45" applyFont="1" applyFill="1" applyAlignment="1">
      <alignment vertical="center"/>
      <protection/>
    </xf>
    <xf numFmtId="0" fontId="15" fillId="0" borderId="0" xfId="0" applyFont="1" applyAlignment="1">
      <alignment horizontal="center" vertical="center"/>
    </xf>
    <xf numFmtId="0" fontId="14" fillId="0" borderId="0" xfId="0" applyFont="1" applyAlignment="1">
      <alignment horizontal="center" vertical="center"/>
    </xf>
    <xf numFmtId="0" fontId="14" fillId="0" borderId="32" xfId="0" applyFont="1" applyBorder="1" applyAlignment="1">
      <alignment horizontal="center" vertical="center"/>
    </xf>
    <xf numFmtId="0" fontId="14" fillId="0" borderId="62" xfId="0" applyFont="1" applyBorder="1" applyAlignment="1">
      <alignment horizontal="center" vertical="center"/>
    </xf>
    <xf numFmtId="0" fontId="14" fillId="0" borderId="134" xfId="0" applyFont="1" applyBorder="1" applyAlignment="1">
      <alignment horizontal="center" vertical="center"/>
    </xf>
    <xf numFmtId="0" fontId="14" fillId="0" borderId="135" xfId="0" applyFont="1" applyBorder="1" applyAlignment="1">
      <alignment horizontal="center" vertical="center"/>
    </xf>
    <xf numFmtId="0" fontId="14" fillId="0" borderId="62" xfId="0" applyFont="1" applyBorder="1" applyAlignment="1">
      <alignment horizontal="center" vertical="center" wrapText="1"/>
    </xf>
    <xf numFmtId="0" fontId="14" fillId="0" borderId="134" xfId="0" applyFont="1" applyBorder="1" applyAlignment="1">
      <alignment horizontal="center" vertical="center" wrapText="1"/>
    </xf>
    <xf numFmtId="0" fontId="14" fillId="0" borderId="135" xfId="0" applyFont="1" applyBorder="1" applyAlignment="1">
      <alignment horizontal="center" vertical="center" wrapText="1"/>
    </xf>
    <xf numFmtId="0" fontId="14" fillId="0" borderId="17" xfId="0" applyFont="1" applyBorder="1" applyAlignment="1">
      <alignment horizontal="center" vertical="center"/>
    </xf>
    <xf numFmtId="0" fontId="20" fillId="0" borderId="17" xfId="0" applyFont="1" applyBorder="1" applyAlignment="1">
      <alignment horizontal="center" vertical="center" wrapText="1"/>
    </xf>
    <xf numFmtId="0" fontId="20" fillId="0" borderId="17" xfId="0" applyFont="1" applyBorder="1" applyAlignment="1">
      <alignment horizontal="center" vertical="center"/>
    </xf>
    <xf numFmtId="0" fontId="23" fillId="11" borderId="0" xfId="54" applyFont="1" applyFill="1" applyAlignment="1">
      <alignment horizontal="left" vertical="center"/>
      <protection/>
    </xf>
    <xf numFmtId="0" fontId="24" fillId="11" borderId="0" xfId="54" applyFont="1" applyFill="1" applyAlignment="1">
      <alignment horizontal="center" vertical="distributed" wrapText="1"/>
      <protection/>
    </xf>
    <xf numFmtId="0" fontId="26" fillId="11" borderId="0" xfId="46" applyFont="1" applyFill="1" applyAlignment="1">
      <alignment horizontal="center" vertical="center" shrinkToFit="1"/>
      <protection/>
    </xf>
    <xf numFmtId="0" fontId="27" fillId="11" borderId="0" xfId="54" applyFont="1" applyFill="1" applyAlignment="1">
      <alignment horizontal="center" vertical="center"/>
      <protection/>
    </xf>
    <xf numFmtId="0" fontId="27" fillId="11" borderId="0" xfId="51" applyFont="1" applyFill="1" applyAlignment="1">
      <alignment horizontal="center" vertical="center" shrinkToFit="1"/>
      <protection/>
    </xf>
    <xf numFmtId="0" fontId="27" fillId="11" borderId="0" xfId="54" applyFont="1" applyFill="1" applyAlignment="1">
      <alignment horizontal="left" vertical="center" shrinkToFit="1"/>
      <protection/>
    </xf>
    <xf numFmtId="0" fontId="28" fillId="11" borderId="0" xfId="46" applyFont="1" applyFill="1" applyAlignment="1">
      <alignment horizontal="center" vertical="center"/>
      <protection/>
    </xf>
    <xf numFmtId="0" fontId="28" fillId="11" borderId="86" xfId="46" applyFont="1" applyFill="1" applyBorder="1" applyAlignment="1">
      <alignment horizontal="center" vertical="center" shrinkToFit="1"/>
      <protection/>
    </xf>
    <xf numFmtId="0" fontId="28" fillId="11" borderId="136" xfId="46" applyFont="1" applyFill="1" applyBorder="1" applyAlignment="1">
      <alignment horizontal="center" vertical="center" shrinkToFit="1"/>
      <protection/>
    </xf>
    <xf numFmtId="176" fontId="28" fillId="11" borderId="136" xfId="46" applyNumberFormat="1" applyFont="1" applyFill="1" applyBorder="1" applyAlignment="1">
      <alignment horizontal="center" vertical="center" shrinkToFit="1"/>
      <protection/>
    </xf>
    <xf numFmtId="0" fontId="29" fillId="11" borderId="136" xfId="46" applyFont="1" applyFill="1" applyBorder="1" applyAlignment="1">
      <alignment horizontal="center" vertical="center" shrinkToFit="1"/>
      <protection/>
    </xf>
    <xf numFmtId="0" fontId="29" fillId="11" borderId="91" xfId="46" applyFont="1" applyFill="1" applyBorder="1" applyAlignment="1">
      <alignment horizontal="center" vertical="center" shrinkToFit="1"/>
      <protection/>
    </xf>
    <xf numFmtId="0" fontId="28" fillId="11" borderId="118" xfId="46" applyFont="1" applyFill="1" applyBorder="1" applyAlignment="1">
      <alignment horizontal="center" vertical="center" shrinkToFit="1"/>
      <protection/>
    </xf>
    <xf numFmtId="0" fontId="28" fillId="11" borderId="137" xfId="46" applyFont="1" applyFill="1" applyBorder="1" applyAlignment="1">
      <alignment horizontal="center" vertical="center" shrinkToFit="1"/>
      <protection/>
    </xf>
    <xf numFmtId="0" fontId="28" fillId="11" borderId="119" xfId="46" applyFont="1" applyFill="1" applyBorder="1" applyAlignment="1">
      <alignment horizontal="center" vertical="center" shrinkToFit="1"/>
      <protection/>
    </xf>
    <xf numFmtId="0" fontId="28" fillId="11" borderId="138" xfId="46" applyFont="1" applyFill="1" applyBorder="1" applyAlignment="1">
      <alignment horizontal="center" vertical="center" shrinkToFit="1"/>
      <protection/>
    </xf>
    <xf numFmtId="0" fontId="28" fillId="11" borderId="120" xfId="46" applyFont="1" applyFill="1" applyBorder="1" applyAlignment="1">
      <alignment horizontal="center" vertical="center" shrinkToFit="1"/>
      <protection/>
    </xf>
    <xf numFmtId="0" fontId="28" fillId="11" borderId="139" xfId="46" applyFont="1" applyFill="1" applyBorder="1" applyAlignment="1">
      <alignment horizontal="center" vertical="center" shrinkToFit="1"/>
      <protection/>
    </xf>
    <xf numFmtId="176" fontId="28" fillId="11" borderId="91" xfId="46" applyNumberFormat="1" applyFont="1" applyFill="1" applyBorder="1" applyAlignment="1">
      <alignment horizontal="center" vertical="center" shrinkToFit="1"/>
      <protection/>
    </xf>
    <xf numFmtId="176" fontId="28" fillId="11" borderId="46" xfId="46" applyNumberFormat="1" applyFont="1" applyFill="1" applyBorder="1" applyAlignment="1">
      <alignment horizontal="center" vertical="center" shrinkToFit="1"/>
      <protection/>
    </xf>
    <xf numFmtId="176" fontId="28" fillId="11" borderId="90" xfId="46" applyNumberFormat="1" applyFont="1" applyFill="1" applyBorder="1" applyAlignment="1">
      <alignment horizontal="center" vertical="center" shrinkToFit="1"/>
      <protection/>
    </xf>
    <xf numFmtId="176" fontId="28" fillId="11" borderId="37" xfId="46" applyNumberFormat="1" applyFont="1" applyFill="1" applyBorder="1" applyAlignment="1">
      <alignment horizontal="center" vertical="center" shrinkToFit="1"/>
      <protection/>
    </xf>
    <xf numFmtId="176" fontId="28" fillId="11" borderId="0" xfId="46" applyNumberFormat="1" applyFont="1" applyFill="1" applyAlignment="1">
      <alignment horizontal="center" vertical="center" shrinkToFit="1"/>
      <protection/>
    </xf>
    <xf numFmtId="176" fontId="28" fillId="11" borderId="38" xfId="46" applyNumberFormat="1" applyFont="1" applyFill="1" applyBorder="1" applyAlignment="1">
      <alignment horizontal="center" vertical="center" shrinkToFit="1"/>
      <protection/>
    </xf>
    <xf numFmtId="176" fontId="28" fillId="11" borderId="96" xfId="46" applyNumberFormat="1" applyFont="1" applyFill="1" applyBorder="1" applyAlignment="1">
      <alignment horizontal="center" vertical="center" shrinkToFit="1"/>
      <protection/>
    </xf>
    <xf numFmtId="176" fontId="28" fillId="11" borderId="51" xfId="46" applyNumberFormat="1" applyFont="1" applyFill="1" applyBorder="1" applyAlignment="1">
      <alignment horizontal="center" vertical="center" shrinkToFit="1"/>
      <protection/>
    </xf>
    <xf numFmtId="176" fontId="28" fillId="11" borderId="95" xfId="46" applyNumberFormat="1" applyFont="1" applyFill="1" applyBorder="1" applyAlignment="1">
      <alignment horizontal="center" vertical="center" shrinkToFit="1"/>
      <protection/>
    </xf>
    <xf numFmtId="0" fontId="29" fillId="11" borderId="140" xfId="46" applyFont="1" applyFill="1" applyBorder="1" applyAlignment="1">
      <alignment horizontal="center" vertical="center" shrinkToFit="1"/>
      <protection/>
    </xf>
    <xf numFmtId="0" fontId="29" fillId="11" borderId="137" xfId="46" applyFont="1" applyFill="1" applyBorder="1" applyAlignment="1">
      <alignment horizontal="center" vertical="center" shrinkToFit="1"/>
      <protection/>
    </xf>
    <xf numFmtId="0" fontId="29" fillId="11" borderId="141" xfId="46" applyFont="1" applyFill="1" applyBorder="1" applyAlignment="1">
      <alignment horizontal="center" vertical="center" shrinkToFit="1"/>
      <protection/>
    </xf>
    <xf numFmtId="0" fontId="29" fillId="11" borderId="138" xfId="46" applyFont="1" applyFill="1" applyBorder="1" applyAlignment="1">
      <alignment horizontal="center" vertical="center" shrinkToFit="1"/>
      <protection/>
    </xf>
    <xf numFmtId="0" fontId="30" fillId="11" borderId="137" xfId="46" applyFont="1" applyFill="1" applyBorder="1" applyAlignment="1">
      <alignment horizontal="left" vertical="center" wrapText="1" shrinkToFit="1"/>
      <protection/>
    </xf>
    <xf numFmtId="0" fontId="30" fillId="11" borderId="138" xfId="46" applyFont="1" applyFill="1" applyBorder="1" applyAlignment="1">
      <alignment horizontal="left" vertical="center" wrapText="1" shrinkToFit="1"/>
      <protection/>
    </xf>
    <xf numFmtId="0" fontId="29" fillId="11" borderId="137" xfId="46" applyFont="1" applyFill="1" applyBorder="1" applyAlignment="1">
      <alignment horizontal="left" vertical="center" wrapText="1" shrinkToFit="1"/>
      <protection/>
    </xf>
    <xf numFmtId="0" fontId="29" fillId="11" borderId="142" xfId="46" applyFont="1" applyFill="1" applyBorder="1" applyAlignment="1">
      <alignment horizontal="left" vertical="center" wrapText="1" shrinkToFit="1"/>
      <protection/>
    </xf>
    <xf numFmtId="0" fontId="29" fillId="11" borderId="138" xfId="46" applyFont="1" applyFill="1" applyBorder="1" applyAlignment="1">
      <alignment horizontal="left" vertical="center" wrapText="1" shrinkToFit="1"/>
      <protection/>
    </xf>
    <xf numFmtId="0" fontId="29" fillId="11" borderId="143" xfId="46" applyFont="1" applyFill="1" applyBorder="1" applyAlignment="1">
      <alignment horizontal="left" vertical="center" wrapText="1" shrinkToFit="1"/>
      <protection/>
    </xf>
    <xf numFmtId="0" fontId="29" fillId="19" borderId="0" xfId="46" applyFont="1" applyFill="1" applyAlignment="1">
      <alignment horizontal="center" vertical="center" shrinkToFit="1"/>
      <protection/>
    </xf>
    <xf numFmtId="0" fontId="29" fillId="19" borderId="0" xfId="46" applyFont="1" applyFill="1" applyAlignment="1">
      <alignment horizontal="left" vertical="center" wrapText="1" shrinkToFit="1"/>
      <protection/>
    </xf>
    <xf numFmtId="0" fontId="29" fillId="11" borderId="0" xfId="46" applyFont="1" applyFill="1" applyAlignment="1">
      <alignment horizontal="center" vertical="center" shrinkToFit="1"/>
      <protection/>
    </xf>
    <xf numFmtId="0" fontId="29" fillId="11" borderId="0" xfId="46" applyFont="1" applyFill="1" applyAlignment="1">
      <alignment horizontal="left" vertical="center" wrapText="1" shrinkToFit="1"/>
      <protection/>
    </xf>
    <xf numFmtId="0" fontId="29" fillId="11" borderId="144" xfId="46" applyFont="1" applyFill="1" applyBorder="1" applyAlignment="1">
      <alignment horizontal="center" vertical="center" shrinkToFit="1"/>
      <protection/>
    </xf>
    <xf numFmtId="0" fontId="29" fillId="11" borderId="139" xfId="46" applyFont="1" applyFill="1" applyBorder="1" applyAlignment="1">
      <alignment horizontal="center" vertical="center" shrinkToFit="1"/>
      <protection/>
    </xf>
    <xf numFmtId="0" fontId="29" fillId="11" borderId="139" xfId="46" applyFont="1" applyFill="1" applyBorder="1" applyAlignment="1">
      <alignment horizontal="left" vertical="center" wrapText="1" shrinkToFit="1"/>
      <protection/>
    </xf>
    <xf numFmtId="0" fontId="29" fillId="11" borderId="145" xfId="46" applyFont="1" applyFill="1" applyBorder="1" applyAlignment="1">
      <alignment horizontal="left" vertical="center" wrapText="1" shrinkToFit="1"/>
      <protection/>
    </xf>
    <xf numFmtId="20" fontId="31" fillId="11" borderId="0" xfId="54" applyNumberFormat="1" applyFont="1" applyFill="1" applyAlignment="1">
      <alignment horizontal="center" vertical="center" shrinkToFit="1"/>
      <protection/>
    </xf>
    <xf numFmtId="0" fontId="21" fillId="11" borderId="0" xfId="53" applyFont="1" applyFill="1" applyAlignment="1">
      <alignment horizontal="center" vertical="center"/>
      <protection/>
    </xf>
    <xf numFmtId="0" fontId="21" fillId="11" borderId="0" xfId="53" applyFont="1" applyFill="1" applyAlignment="1">
      <alignment horizontal="left" vertical="center"/>
      <protection/>
    </xf>
    <xf numFmtId="0" fontId="28" fillId="11" borderId="0" xfId="45" applyFont="1" applyFill="1" applyAlignment="1">
      <alignment horizontal="center" vertical="center"/>
      <protection/>
    </xf>
    <xf numFmtId="0" fontId="8" fillId="11" borderId="0" xfId="50" applyFont="1" applyFill="1" applyAlignment="1" quotePrefix="1">
      <alignment horizontal="center" vertical="center"/>
      <protection/>
    </xf>
    <xf numFmtId="0" fontId="8" fillId="11" borderId="0" xfId="50" applyFont="1" applyFill="1" applyAlignment="1">
      <alignment horizontal="center" vertical="center"/>
      <protection/>
    </xf>
    <xf numFmtId="0" fontId="21" fillId="11" borderId="0" xfId="50" applyFont="1" applyFill="1" applyAlignment="1">
      <alignment vertical="center" shrinkToFit="1"/>
      <protection/>
    </xf>
    <xf numFmtId="0" fontId="36" fillId="11" borderId="0" xfId="50" applyFont="1" applyFill="1" applyAlignment="1">
      <alignment horizontal="center" vertical="center" shrinkToFit="1"/>
      <protection/>
    </xf>
    <xf numFmtId="0" fontId="2" fillId="11" borderId="0" xfId="50" applyFill="1" applyAlignment="1">
      <alignment vertical="center" shrinkToFit="1"/>
      <protection/>
    </xf>
    <xf numFmtId="0" fontId="22" fillId="11" borderId="0" xfId="45" applyFont="1" applyFill="1" applyAlignment="1">
      <alignment horizontal="left" vertical="center" shrinkToFit="1"/>
      <protection/>
    </xf>
    <xf numFmtId="0" fontId="38" fillId="11" borderId="0" xfId="50" applyFont="1" applyFill="1" applyAlignment="1">
      <alignment horizontal="left" vertical="distributed" wrapText="1"/>
      <protection/>
    </xf>
    <xf numFmtId="0" fontId="38" fillId="11" borderId="0" xfId="53" applyFont="1" applyFill="1" applyAlignment="1">
      <alignment horizontal="left" vertical="center" wrapText="1"/>
      <protection/>
    </xf>
    <xf numFmtId="0" fontId="21" fillId="11" borderId="0" xfId="45" applyFont="1" applyFill="1" applyAlignment="1">
      <alignment horizontal="left" vertical="center" shrinkToFit="1"/>
      <protection/>
    </xf>
    <xf numFmtId="0" fontId="38" fillId="11" borderId="0" xfId="53" applyFont="1" applyFill="1" applyAlignment="1">
      <alignment horizontal="left" vertical="distributed"/>
      <protection/>
    </xf>
    <xf numFmtId="0" fontId="40" fillId="11" borderId="0" xfId="53" applyFont="1" applyFill="1" applyAlignment="1">
      <alignment vertical="center" shrinkToFit="1"/>
      <protection/>
    </xf>
    <xf numFmtId="0" fontId="41" fillId="11" borderId="0" xfId="53" applyFont="1" applyFill="1" applyAlignment="1">
      <alignment horizontal="left" vertical="top" wrapText="1"/>
      <protection/>
    </xf>
    <xf numFmtId="0" fontId="38" fillId="11" borderId="0" xfId="53" applyFont="1" applyFill="1" applyAlignment="1">
      <alignment horizontal="left" vertical="top" wrapText="1"/>
      <protection/>
    </xf>
    <xf numFmtId="0" fontId="36" fillId="11" borderId="0" xfId="53" applyFont="1" applyFill="1" applyAlignment="1">
      <alignment horizontal="left" vertical="distributed" wrapText="1"/>
      <protection/>
    </xf>
    <xf numFmtId="0" fontId="36" fillId="11" borderId="0" xfId="50" applyFont="1" applyFill="1" applyAlignment="1">
      <alignment horizontal="left" vertical="top" wrapText="1"/>
      <protection/>
    </xf>
    <xf numFmtId="0" fontId="21" fillId="11" borderId="0" xfId="50" applyFont="1" applyFill="1" applyAlignment="1">
      <alignment horizontal="center" vertical="center" shrinkToFit="1"/>
      <protection/>
    </xf>
    <xf numFmtId="0" fontId="45" fillId="0" borderId="0" xfId="0" applyFont="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applyAlignment="1">
      <alignment horizontal="center" vertical="center" shrinkToFit="1"/>
    </xf>
    <xf numFmtId="0" fontId="47" fillId="12" borderId="0" xfId="0" applyFont="1" applyFill="1" applyAlignment="1">
      <alignment vertical="center" shrinkToFit="1"/>
    </xf>
    <xf numFmtId="0" fontId="47" fillId="5" borderId="0" xfId="0" applyFont="1" applyFill="1" applyAlignment="1">
      <alignment vertical="center" shrinkToFit="1"/>
    </xf>
    <xf numFmtId="0" fontId="47" fillId="8" borderId="0" xfId="0" applyFont="1" applyFill="1" applyAlignment="1">
      <alignment vertical="center" shrinkToFit="1"/>
    </xf>
    <xf numFmtId="0" fontId="48" fillId="0" borderId="0" xfId="0" applyFont="1" applyAlignment="1">
      <alignment horizontal="center" vertical="center" wrapText="1"/>
    </xf>
    <xf numFmtId="0" fontId="48" fillId="0" borderId="127" xfId="0" applyFont="1" applyBorder="1" applyAlignment="1">
      <alignment horizontal="center" vertical="center" wrapText="1"/>
    </xf>
    <xf numFmtId="0" fontId="47" fillId="0" borderId="146" xfId="0" applyFont="1" applyBorder="1" applyAlignment="1">
      <alignment horizontal="center" vertical="center"/>
    </xf>
    <xf numFmtId="0" fontId="47" fillId="0" borderId="147" xfId="0" applyFont="1" applyBorder="1" applyAlignment="1">
      <alignment horizontal="center" vertical="center"/>
    </xf>
    <xf numFmtId="0" fontId="48" fillId="0" borderId="148" xfId="0" applyFont="1" applyBorder="1" applyAlignment="1">
      <alignment horizontal="center" vertical="center"/>
    </xf>
    <xf numFmtId="0" fontId="48" fillId="0" borderId="34" xfId="0" applyFont="1" applyBorder="1" applyAlignment="1">
      <alignment horizontal="center" vertical="center"/>
    </xf>
    <xf numFmtId="0" fontId="48" fillId="0" borderId="149" xfId="0" applyFont="1" applyBorder="1" applyAlignment="1">
      <alignment horizontal="center" vertical="center"/>
    </xf>
    <xf numFmtId="0" fontId="48" fillId="0" borderId="150" xfId="0" applyFont="1" applyBorder="1" applyAlignment="1">
      <alignment horizontal="center" vertical="center"/>
    </xf>
    <xf numFmtId="0" fontId="48" fillId="0" borderId="127" xfId="0" applyFont="1" applyBorder="1" applyAlignment="1">
      <alignment horizontal="center" vertical="center"/>
    </xf>
    <xf numFmtId="0" fontId="48" fillId="0" borderId="151" xfId="0" applyFont="1" applyBorder="1" applyAlignment="1">
      <alignment horizontal="center" vertical="center"/>
    </xf>
    <xf numFmtId="0" fontId="47" fillId="0" borderId="148" xfId="0" applyFont="1" applyBorder="1" applyAlignment="1">
      <alignment horizontal="center" vertical="center"/>
    </xf>
    <xf numFmtId="0" fontId="47" fillId="0" borderId="34" xfId="0" applyFont="1" applyBorder="1" applyAlignment="1">
      <alignment horizontal="center" vertical="center"/>
    </xf>
    <xf numFmtId="0" fontId="47" fillId="0" borderId="149" xfId="0" applyFont="1" applyBorder="1" applyAlignment="1">
      <alignment horizontal="center" vertical="center"/>
    </xf>
    <xf numFmtId="0" fontId="47" fillId="0" borderId="150" xfId="0" applyFont="1" applyBorder="1" applyAlignment="1">
      <alignment horizontal="center" vertical="center"/>
    </xf>
    <xf numFmtId="0" fontId="47" fillId="0" borderId="127" xfId="0" applyFont="1" applyBorder="1" applyAlignment="1">
      <alignment horizontal="center" vertical="center"/>
    </xf>
    <xf numFmtId="0" fontId="47" fillId="0" borderId="151" xfId="0" applyFont="1" applyBorder="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48" fillId="0" borderId="148" xfId="0" applyFont="1" applyBorder="1" applyAlignment="1">
      <alignment horizontal="center" vertical="center" wrapText="1"/>
    </xf>
    <xf numFmtId="0" fontId="0" fillId="0" borderId="34" xfId="0" applyBorder="1"/>
    <xf numFmtId="0" fontId="0" fillId="0" borderId="149" xfId="0" applyBorder="1"/>
    <xf numFmtId="0" fontId="0" fillId="0" borderId="37" xfId="0" applyBorder="1"/>
    <xf numFmtId="0" fontId="0" fillId="0" borderId="0" xfId="0"/>
    <xf numFmtId="0" fontId="0" fillId="0" borderId="38" xfId="0" applyBorder="1"/>
    <xf numFmtId="0" fontId="0" fillId="0" borderId="150" xfId="0" applyBorder="1"/>
    <xf numFmtId="0" fontId="0" fillId="0" borderId="127" xfId="0" applyBorder="1"/>
    <xf numFmtId="0" fontId="0" fillId="0" borderId="151" xfId="0" applyBorder="1"/>
    <xf numFmtId="0" fontId="51" fillId="0" borderId="148"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149"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0" xfId="0" applyFont="1" applyAlignment="1">
      <alignment horizontal="center" vertical="center" wrapText="1"/>
    </xf>
    <xf numFmtId="0" fontId="51" fillId="0" borderId="38" xfId="0" applyFont="1" applyBorder="1" applyAlignment="1">
      <alignment horizontal="center" vertical="center" wrapText="1"/>
    </xf>
    <xf numFmtId="0" fontId="51" fillId="0" borderId="150" xfId="0" applyFont="1" applyBorder="1" applyAlignment="1">
      <alignment horizontal="center" vertical="center" wrapText="1"/>
    </xf>
    <xf numFmtId="0" fontId="51" fillId="0" borderId="127" xfId="0" applyFont="1" applyBorder="1" applyAlignment="1">
      <alignment horizontal="center" vertical="center" wrapText="1"/>
    </xf>
    <xf numFmtId="0" fontId="51" fillId="0" borderId="151" xfId="0" applyFont="1" applyBorder="1" applyAlignment="1">
      <alignment horizontal="center" vertical="center" wrapText="1"/>
    </xf>
    <xf numFmtId="0" fontId="51" fillId="0" borderId="34" xfId="0" applyFont="1" applyBorder="1" applyAlignment="1">
      <alignment horizontal="left" vertical="center"/>
    </xf>
    <xf numFmtId="0" fontId="51" fillId="0" borderId="0" xfId="0" applyFont="1" applyAlignment="1">
      <alignment horizontal="left" vertical="center"/>
    </xf>
    <xf numFmtId="0" fontId="48" fillId="0" borderId="148" xfId="0" applyFont="1" applyBorder="1" applyAlignment="1">
      <alignment horizontal="center" vertical="center" shrinkToFit="1"/>
    </xf>
    <xf numFmtId="0" fontId="48" fillId="0" borderId="34" xfId="0" applyFont="1" applyBorder="1" applyAlignment="1">
      <alignment horizontal="center" vertical="center" shrinkToFit="1"/>
    </xf>
    <xf numFmtId="0" fontId="48" fillId="0" borderId="149" xfId="0" applyFont="1" applyBorder="1" applyAlignment="1">
      <alignment horizontal="center" vertical="center" shrinkToFit="1"/>
    </xf>
    <xf numFmtId="0" fontId="48" fillId="0" borderId="37" xfId="0" applyFont="1" applyBorder="1" applyAlignment="1">
      <alignment horizontal="center" vertical="center" shrinkToFit="1"/>
    </xf>
    <xf numFmtId="0" fontId="48" fillId="0" borderId="0" xfId="0" applyFont="1" applyAlignment="1">
      <alignment horizontal="center" vertical="center" shrinkToFit="1"/>
    </xf>
    <xf numFmtId="0" fontId="48" fillId="0" borderId="38" xfId="0" applyFont="1" applyBorder="1" applyAlignment="1">
      <alignment horizontal="center" vertical="center" shrinkToFit="1"/>
    </xf>
    <xf numFmtId="0" fontId="48" fillId="0" borderId="150" xfId="0" applyFont="1" applyBorder="1" applyAlignment="1">
      <alignment horizontal="center" vertical="center" shrinkToFit="1"/>
    </xf>
    <xf numFmtId="0" fontId="48" fillId="0" borderId="127" xfId="0" applyFont="1" applyBorder="1" applyAlignment="1">
      <alignment horizontal="center" vertical="center" shrinkToFit="1"/>
    </xf>
    <xf numFmtId="0" fontId="48" fillId="0" borderId="151" xfId="0" applyFont="1" applyBorder="1" applyAlignment="1">
      <alignment horizontal="center" vertical="center" shrinkToFit="1"/>
    </xf>
    <xf numFmtId="0" fontId="48" fillId="0" borderId="37" xfId="0" applyFont="1" applyBorder="1" applyAlignment="1">
      <alignment horizontal="center" vertical="center"/>
    </xf>
    <xf numFmtId="0" fontId="48" fillId="0" borderId="0" xfId="0" applyFont="1" applyAlignment="1">
      <alignment horizontal="center" vertical="center"/>
    </xf>
    <xf numFmtId="0" fontId="48" fillId="0" borderId="38"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48" fillId="0" borderId="34" xfId="0" applyFont="1" applyBorder="1" applyAlignment="1">
      <alignment horizontal="center" vertical="center" wrapText="1"/>
    </xf>
    <xf numFmtId="0" fontId="51" fillId="0" borderId="34" xfId="0" applyFont="1" applyBorder="1" applyAlignment="1">
      <alignment horizontal="center" vertical="center"/>
    </xf>
    <xf numFmtId="0" fontId="48" fillId="12" borderId="0" xfId="0" applyFont="1" applyFill="1" applyAlignment="1">
      <alignment horizontal="center" vertical="center"/>
    </xf>
    <xf numFmtId="0" fontId="48" fillId="12" borderId="38" xfId="0" applyFont="1" applyFill="1" applyBorder="1" applyAlignment="1">
      <alignment horizontal="center" vertical="center"/>
    </xf>
    <xf numFmtId="0" fontId="48" fillId="12" borderId="127" xfId="0" applyFont="1" applyFill="1" applyBorder="1" applyAlignment="1">
      <alignment horizontal="center" vertical="center"/>
    </xf>
    <xf numFmtId="0" fontId="48" fillId="12" borderId="151" xfId="0" applyFont="1" applyFill="1" applyBorder="1" applyAlignment="1">
      <alignment horizontal="center" vertical="center"/>
    </xf>
    <xf numFmtId="0" fontId="48" fillId="5" borderId="0" xfId="0" applyFont="1" applyFill="1" applyAlignment="1">
      <alignment horizontal="center" vertical="center"/>
    </xf>
    <xf numFmtId="0" fontId="48" fillId="5" borderId="38" xfId="0" applyFont="1" applyFill="1" applyBorder="1" applyAlignment="1">
      <alignment horizontal="center" vertical="center"/>
    </xf>
    <xf numFmtId="0" fontId="48" fillId="5" borderId="127" xfId="0" applyFont="1" applyFill="1" applyBorder="1" applyAlignment="1">
      <alignment horizontal="center" vertical="center"/>
    </xf>
    <xf numFmtId="0" fontId="48" fillId="5" borderId="151" xfId="0" applyFont="1" applyFill="1" applyBorder="1" applyAlignment="1">
      <alignment horizontal="center" vertical="center"/>
    </xf>
    <xf numFmtId="0" fontId="48" fillId="0" borderId="138" xfId="0" applyFont="1" applyBorder="1" applyAlignment="1">
      <alignment horizontal="center" vertical="center"/>
    </xf>
    <xf numFmtId="0" fontId="48" fillId="0" borderId="138" xfId="0" applyFont="1" applyBorder="1" applyAlignment="1">
      <alignment horizontal="center" vertical="center" shrinkToFit="1"/>
    </xf>
    <xf numFmtId="0" fontId="48" fillId="20" borderId="121" xfId="0" applyFont="1" applyFill="1" applyBorder="1" applyAlignment="1">
      <alignment horizontal="center"/>
    </xf>
    <xf numFmtId="0" fontId="48" fillId="20" borderId="122" xfId="0" applyFont="1" applyFill="1" applyBorder="1" applyAlignment="1">
      <alignment horizontal="center"/>
    </xf>
    <xf numFmtId="0" fontId="48" fillId="20" borderId="152" xfId="0" applyFont="1" applyFill="1" applyBorder="1" applyAlignment="1">
      <alignment horizontal="center"/>
    </xf>
    <xf numFmtId="0" fontId="46" fillId="8" borderId="153" xfId="0" applyFont="1" applyFill="1" applyBorder="1" applyAlignment="1">
      <alignment horizontal="center" vertical="center" textRotation="255" shrinkToFit="1"/>
    </xf>
    <xf numFmtId="0" fontId="46" fillId="8" borderId="146" xfId="0" applyFont="1" applyFill="1" applyBorder="1" applyAlignment="1">
      <alignment horizontal="center" vertical="center" textRotation="255" shrinkToFit="1"/>
    </xf>
    <xf numFmtId="0" fontId="46" fillId="8" borderId="154" xfId="0" applyFont="1" applyFill="1" applyBorder="1" applyAlignment="1">
      <alignment horizontal="center" vertical="center" textRotation="255" shrinkToFit="1"/>
    </xf>
    <xf numFmtId="0" fontId="46" fillId="8" borderId="128" xfId="0" applyFont="1" applyFill="1" applyBorder="1" applyAlignment="1">
      <alignment horizontal="center" vertical="center" textRotation="255" shrinkToFit="1"/>
    </xf>
    <xf numFmtId="0" fontId="46" fillId="8" borderId="155" xfId="0" applyFont="1" applyFill="1" applyBorder="1" applyAlignment="1">
      <alignment horizontal="center" vertical="center" textRotation="255" shrinkToFit="1"/>
    </xf>
    <xf numFmtId="0" fontId="46" fillId="8" borderId="132" xfId="0" applyFont="1" applyFill="1" applyBorder="1" applyAlignment="1">
      <alignment horizontal="center" vertical="center" textRotation="255" shrinkToFit="1"/>
    </xf>
    <xf numFmtId="0" fontId="46" fillId="0" borderId="146" xfId="0" applyFont="1" applyBorder="1" applyAlignment="1">
      <alignment horizontal="center" vertical="center" textRotation="255" shrinkToFit="1"/>
    </xf>
    <xf numFmtId="0" fontId="46" fillId="0" borderId="128" xfId="0" applyFont="1" applyBorder="1" applyAlignment="1">
      <alignment horizontal="center" vertical="center" textRotation="255" shrinkToFit="1"/>
    </xf>
    <xf numFmtId="0" fontId="46" fillId="0" borderId="132" xfId="0" applyFont="1" applyBorder="1" applyAlignment="1">
      <alignment horizontal="center" vertical="center" textRotation="255" shrinkToFit="1"/>
    </xf>
    <xf numFmtId="0" fontId="46" fillId="12" borderId="146" xfId="0" applyFont="1" applyFill="1" applyBorder="1" applyAlignment="1">
      <alignment horizontal="center" vertical="center" textRotation="255" shrinkToFit="1"/>
    </xf>
    <xf numFmtId="0" fontId="46" fillId="12" borderId="156" xfId="0" applyFont="1" applyFill="1" applyBorder="1" applyAlignment="1">
      <alignment horizontal="center" vertical="center" textRotation="255" shrinkToFit="1"/>
    </xf>
    <xf numFmtId="0" fontId="46" fillId="12" borderId="128" xfId="0" applyFont="1" applyFill="1" applyBorder="1" applyAlignment="1">
      <alignment horizontal="center" vertical="center" textRotation="255" shrinkToFit="1"/>
    </xf>
    <xf numFmtId="0" fontId="46" fillId="12" borderId="157" xfId="0" applyFont="1" applyFill="1" applyBorder="1" applyAlignment="1">
      <alignment horizontal="center" vertical="center" textRotation="255" shrinkToFit="1"/>
    </xf>
    <xf numFmtId="0" fontId="46" fillId="12" borderId="132" xfId="0" applyFont="1" applyFill="1" applyBorder="1" applyAlignment="1">
      <alignment horizontal="center" vertical="center" textRotation="255" shrinkToFit="1"/>
    </xf>
    <xf numFmtId="0" fontId="46" fillId="12" borderId="158" xfId="0" applyFont="1" applyFill="1" applyBorder="1" applyAlignment="1">
      <alignment horizontal="center" vertical="center" textRotation="255" shrinkToFit="1"/>
    </xf>
    <xf numFmtId="0" fontId="48" fillId="3" borderId="121" xfId="0" applyFont="1" applyFill="1" applyBorder="1" applyAlignment="1">
      <alignment horizontal="center"/>
    </xf>
    <xf numFmtId="0" fontId="48" fillId="3" borderId="122" xfId="0" applyFont="1" applyFill="1" applyBorder="1" applyAlignment="1">
      <alignment horizontal="center"/>
    </xf>
    <xf numFmtId="0" fontId="48" fillId="3" borderId="152" xfId="0" applyFont="1" applyFill="1" applyBorder="1" applyAlignment="1">
      <alignment horizontal="center"/>
    </xf>
    <xf numFmtId="0" fontId="48" fillId="8" borderId="121" xfId="0" applyFont="1" applyFill="1" applyBorder="1" applyAlignment="1">
      <alignment horizontal="center"/>
    </xf>
    <xf numFmtId="0" fontId="48" fillId="8" borderId="122" xfId="0" applyFont="1" applyFill="1" applyBorder="1" applyAlignment="1">
      <alignment horizontal="center"/>
    </xf>
    <xf numFmtId="0" fontId="48" fillId="8" borderId="152" xfId="0" applyFont="1" applyFill="1" applyBorder="1" applyAlignment="1">
      <alignment horizontal="center"/>
    </xf>
    <xf numFmtId="0" fontId="48" fillId="21" borderId="121" xfId="0" applyFont="1" applyFill="1" applyBorder="1" applyAlignment="1">
      <alignment horizontal="center"/>
    </xf>
    <xf numFmtId="0" fontId="48" fillId="21" borderId="122" xfId="0" applyFont="1" applyFill="1" applyBorder="1" applyAlignment="1">
      <alignment horizontal="center"/>
    </xf>
    <xf numFmtId="0" fontId="48" fillId="21" borderId="152" xfId="0" applyFont="1" applyFill="1" applyBorder="1" applyAlignment="1">
      <alignment horizontal="center"/>
    </xf>
    <xf numFmtId="0" fontId="53" fillId="8" borderId="159" xfId="0" applyFont="1" applyFill="1" applyBorder="1" applyAlignment="1">
      <alignment horizontal="center" vertical="top" textRotation="255" shrinkToFit="1"/>
    </xf>
    <xf numFmtId="0" fontId="53" fillId="8" borderId="34" xfId="0" applyFont="1" applyFill="1" applyBorder="1" applyAlignment="1">
      <alignment horizontal="center" vertical="top" textRotation="255" shrinkToFit="1"/>
    </xf>
    <xf numFmtId="0" fontId="53" fillId="8" borderId="149" xfId="0" applyFont="1" applyFill="1" applyBorder="1" applyAlignment="1">
      <alignment horizontal="center" vertical="top" textRotation="255" shrinkToFit="1"/>
    </xf>
    <xf numFmtId="0" fontId="53" fillId="8" borderId="33" xfId="0" applyFont="1" applyFill="1" applyBorder="1" applyAlignment="1">
      <alignment horizontal="center" vertical="top" textRotation="255" shrinkToFit="1"/>
    </xf>
    <xf numFmtId="0" fontId="53" fillId="8" borderId="0" xfId="0" applyFont="1" applyFill="1" applyAlignment="1">
      <alignment horizontal="center" vertical="top" textRotation="255" shrinkToFit="1"/>
    </xf>
    <xf numFmtId="0" fontId="53" fillId="8" borderId="38" xfId="0" applyFont="1" applyFill="1" applyBorder="1" applyAlignment="1">
      <alignment horizontal="center" vertical="top" textRotation="255" shrinkToFit="1"/>
    </xf>
    <xf numFmtId="0" fontId="53" fillId="8" borderId="36" xfId="0" applyFont="1" applyFill="1" applyBorder="1" applyAlignment="1">
      <alignment horizontal="center" vertical="top" textRotation="255" shrinkToFit="1"/>
    </xf>
    <xf numFmtId="0" fontId="53" fillId="8" borderId="127" xfId="0" applyFont="1" applyFill="1" applyBorder="1" applyAlignment="1">
      <alignment horizontal="center" vertical="top" textRotation="255" shrinkToFit="1"/>
    </xf>
    <xf numFmtId="0" fontId="53" fillId="8" borderId="151" xfId="0" applyFont="1" applyFill="1" applyBorder="1" applyAlignment="1">
      <alignment horizontal="center" vertical="top" textRotation="255" shrinkToFit="1"/>
    </xf>
    <xf numFmtId="0" fontId="53" fillId="0" borderId="148" xfId="0" applyFont="1" applyBorder="1" applyAlignment="1">
      <alignment horizontal="center" vertical="top" textRotation="255" shrinkToFit="1"/>
    </xf>
    <xf numFmtId="0" fontId="53" fillId="0" borderId="34" xfId="0" applyFont="1" applyBorder="1" applyAlignment="1">
      <alignment horizontal="center" vertical="top" textRotation="255" shrinkToFit="1"/>
    </xf>
    <xf numFmtId="0" fontId="53" fillId="0" borderId="149" xfId="0" applyFont="1" applyBorder="1" applyAlignment="1">
      <alignment horizontal="center" vertical="top" textRotation="255" shrinkToFit="1"/>
    </xf>
    <xf numFmtId="0" fontId="53" fillId="0" borderId="37" xfId="0" applyFont="1" applyBorder="1" applyAlignment="1">
      <alignment horizontal="center" vertical="top" textRotation="255" shrinkToFit="1"/>
    </xf>
    <xf numFmtId="0" fontId="53" fillId="0" borderId="0" xfId="0" applyFont="1" applyAlignment="1">
      <alignment horizontal="center" vertical="top" textRotation="255" shrinkToFit="1"/>
    </xf>
    <xf numFmtId="0" fontId="53" fillId="0" borderId="38" xfId="0" applyFont="1" applyBorder="1" applyAlignment="1">
      <alignment horizontal="center" vertical="top" textRotation="255" shrinkToFit="1"/>
    </xf>
    <xf numFmtId="0" fontId="53" fillId="0" borderId="150" xfId="0" applyFont="1" applyBorder="1" applyAlignment="1">
      <alignment horizontal="center" vertical="top" textRotation="255" shrinkToFit="1"/>
    </xf>
    <xf numFmtId="0" fontId="53" fillId="0" borderId="127" xfId="0" applyFont="1" applyBorder="1" applyAlignment="1">
      <alignment horizontal="center" vertical="top" textRotation="255" shrinkToFit="1"/>
    </xf>
    <xf numFmtId="0" fontId="53" fillId="0" borderId="151" xfId="0" applyFont="1" applyBorder="1" applyAlignment="1">
      <alignment horizontal="center" vertical="top" textRotation="255" shrinkToFit="1"/>
    </xf>
    <xf numFmtId="0" fontId="53" fillId="12" borderId="148" xfId="0" applyFont="1" applyFill="1" applyBorder="1" applyAlignment="1">
      <alignment horizontal="center" vertical="top" textRotation="255" shrinkToFit="1"/>
    </xf>
    <xf numFmtId="0" fontId="53" fillId="12" borderId="34" xfId="0" applyFont="1" applyFill="1" applyBorder="1" applyAlignment="1">
      <alignment horizontal="center" vertical="top" textRotation="255" shrinkToFit="1"/>
    </xf>
    <xf numFmtId="0" fontId="53" fillId="12" borderId="160" xfId="0" applyFont="1" applyFill="1" applyBorder="1" applyAlignment="1">
      <alignment horizontal="center" vertical="top" textRotation="255" shrinkToFit="1"/>
    </xf>
    <xf numFmtId="0" fontId="53" fillId="12" borderId="37" xfId="0" applyFont="1" applyFill="1" applyBorder="1" applyAlignment="1">
      <alignment horizontal="center" vertical="top" textRotation="255" shrinkToFit="1"/>
    </xf>
    <xf numFmtId="0" fontId="53" fillId="12" borderId="0" xfId="0" applyFont="1" applyFill="1" applyAlignment="1">
      <alignment horizontal="center" vertical="top" textRotation="255" shrinkToFit="1"/>
    </xf>
    <xf numFmtId="0" fontId="53" fillId="12" borderId="32" xfId="0" applyFont="1" applyFill="1" applyBorder="1" applyAlignment="1">
      <alignment horizontal="center" vertical="top" textRotation="255" shrinkToFit="1"/>
    </xf>
    <xf numFmtId="0" fontId="53" fillId="12" borderId="150" xfId="0" applyFont="1" applyFill="1" applyBorder="1" applyAlignment="1">
      <alignment horizontal="center" vertical="top" textRotation="255" shrinkToFit="1"/>
    </xf>
    <xf numFmtId="0" fontId="53" fillId="12" borderId="127" xfId="0" applyFont="1" applyFill="1" applyBorder="1" applyAlignment="1">
      <alignment horizontal="center" vertical="top" textRotation="255" shrinkToFit="1"/>
    </xf>
    <xf numFmtId="0" fontId="53" fillId="12" borderId="35" xfId="0" applyFont="1" applyFill="1" applyBorder="1" applyAlignment="1">
      <alignment horizontal="center" vertical="top" textRotation="255" shrinkToFit="1"/>
    </xf>
    <xf numFmtId="0" fontId="53" fillId="5" borderId="148" xfId="0" applyFont="1" applyFill="1" applyBorder="1" applyAlignment="1">
      <alignment horizontal="center" vertical="top" textRotation="255" shrinkToFit="1"/>
    </xf>
    <xf numFmtId="0" fontId="53" fillId="5" borderId="34" xfId="0" applyFont="1" applyFill="1" applyBorder="1" applyAlignment="1">
      <alignment horizontal="center" vertical="top" textRotation="255" shrinkToFit="1"/>
    </xf>
    <xf numFmtId="0" fontId="53" fillId="5" borderId="160" xfId="0" applyFont="1" applyFill="1" applyBorder="1" applyAlignment="1">
      <alignment horizontal="center" vertical="top" textRotation="255" shrinkToFit="1"/>
    </xf>
    <xf numFmtId="0" fontId="53" fillId="5" borderId="37" xfId="0" applyFont="1" applyFill="1" applyBorder="1" applyAlignment="1">
      <alignment horizontal="center" vertical="top" textRotation="255" shrinkToFit="1"/>
    </xf>
    <xf numFmtId="0" fontId="53" fillId="5" borderId="0" xfId="0" applyFont="1" applyFill="1" applyAlignment="1">
      <alignment horizontal="center" vertical="top" textRotation="255" shrinkToFit="1"/>
    </xf>
    <xf numFmtId="0" fontId="53" fillId="5" borderId="32" xfId="0" applyFont="1" applyFill="1" applyBorder="1" applyAlignment="1">
      <alignment horizontal="center" vertical="top" textRotation="255" shrinkToFit="1"/>
    </xf>
    <xf numFmtId="0" fontId="53" fillId="5" borderId="150" xfId="0" applyFont="1" applyFill="1" applyBorder="1" applyAlignment="1">
      <alignment horizontal="center" vertical="top" textRotation="255" shrinkToFit="1"/>
    </xf>
    <xf numFmtId="0" fontId="53" fillId="5" borderId="127" xfId="0" applyFont="1" applyFill="1" applyBorder="1" applyAlignment="1">
      <alignment horizontal="center" vertical="top" textRotation="255" shrinkToFit="1"/>
    </xf>
    <xf numFmtId="0" fontId="53" fillId="5" borderId="35" xfId="0" applyFont="1" applyFill="1" applyBorder="1" applyAlignment="1">
      <alignment horizontal="center" vertical="top" textRotation="255" shrinkToFit="1"/>
    </xf>
    <xf numFmtId="0" fontId="46" fillId="5" borderId="146" xfId="0" applyFont="1" applyFill="1" applyBorder="1" applyAlignment="1">
      <alignment horizontal="center" vertical="center" textRotation="255" shrinkToFit="1"/>
    </xf>
    <xf numFmtId="0" fontId="46" fillId="5" borderId="156" xfId="0" applyFont="1" applyFill="1" applyBorder="1" applyAlignment="1">
      <alignment horizontal="center" vertical="center" textRotation="255" shrinkToFit="1"/>
    </xf>
    <xf numFmtId="0" fontId="46" fillId="5" borderId="128" xfId="0" applyFont="1" applyFill="1" applyBorder="1" applyAlignment="1">
      <alignment horizontal="center" vertical="center" textRotation="255" shrinkToFit="1"/>
    </xf>
    <xf numFmtId="0" fontId="46" fillId="5" borderId="157" xfId="0" applyFont="1" applyFill="1" applyBorder="1" applyAlignment="1">
      <alignment horizontal="center" vertical="center" textRotation="255" shrinkToFit="1"/>
    </xf>
    <xf numFmtId="0" fontId="46" fillId="5" borderId="132" xfId="0" applyFont="1" applyFill="1" applyBorder="1" applyAlignment="1">
      <alignment horizontal="center" vertical="center" textRotation="255" shrinkToFit="1"/>
    </xf>
    <xf numFmtId="0" fontId="46" fillId="5" borderId="158" xfId="0" applyFont="1" applyFill="1" applyBorder="1" applyAlignment="1">
      <alignment horizontal="center" vertical="center" textRotation="255" shrinkToFit="1"/>
    </xf>
    <xf numFmtId="0" fontId="54" fillId="0" borderId="79" xfId="0" applyFont="1" applyBorder="1" applyAlignment="1">
      <alignment horizontal="center" vertical="center" shrinkToFit="1"/>
    </xf>
    <xf numFmtId="0" fontId="54" fillId="0" borderId="80" xfId="0" applyFont="1" applyBorder="1" applyAlignment="1">
      <alignment horizontal="center" vertical="center" shrinkToFit="1"/>
    </xf>
    <xf numFmtId="0" fontId="54" fillId="0" borderId="100" xfId="0" applyFont="1" applyBorder="1" applyAlignment="1">
      <alignment horizontal="center" vertical="center" shrinkToFit="1"/>
    </xf>
    <xf numFmtId="0" fontId="54" fillId="0" borderId="84" xfId="0" applyFont="1" applyBorder="1" applyAlignment="1">
      <alignment horizontal="center" vertical="center" shrinkToFit="1"/>
    </xf>
    <xf numFmtId="0" fontId="54" fillId="0" borderId="51" xfId="0" applyFont="1" applyBorder="1" applyAlignment="1">
      <alignment horizontal="center" vertical="center" shrinkToFit="1"/>
    </xf>
    <xf numFmtId="0" fontId="54" fillId="0" borderId="11" xfId="0" applyFont="1" applyBorder="1" applyAlignment="1">
      <alignment horizontal="center" vertical="center" shrinkToFit="1"/>
    </xf>
    <xf numFmtId="0" fontId="48" fillId="0" borderId="32" xfId="0" applyFont="1" applyBorder="1" applyAlignment="1">
      <alignment horizontal="center" vertical="center"/>
    </xf>
    <xf numFmtId="0" fontId="48" fillId="0" borderId="35" xfId="0" applyFont="1" applyBorder="1" applyAlignment="1">
      <alignment horizontal="center" vertical="center"/>
    </xf>
    <xf numFmtId="0" fontId="54" fillId="0" borderId="20" xfId="0" applyFont="1" applyBorder="1" applyAlignment="1">
      <alignment horizontal="center" vertical="center"/>
    </xf>
    <xf numFmtId="0" fontId="54" fillId="0" borderId="24" xfId="0" applyFont="1" applyBorder="1" applyAlignment="1">
      <alignment horizontal="center" vertical="center"/>
    </xf>
    <xf numFmtId="0" fontId="48" fillId="0" borderId="32" xfId="0" applyFont="1" applyBorder="1" applyAlignment="1">
      <alignment horizontal="center" vertical="center" wrapText="1"/>
    </xf>
    <xf numFmtId="0" fontId="54" fillId="0" borderId="41" xfId="0" applyFont="1" applyBorder="1" applyAlignment="1">
      <alignment horizontal="center" vertical="center" shrinkToFit="1"/>
    </xf>
    <xf numFmtId="0" fontId="54" fillId="0" borderId="39" xfId="0" applyFont="1" applyBorder="1" applyAlignment="1">
      <alignment horizontal="center" vertical="center" shrinkToFit="1"/>
    </xf>
    <xf numFmtId="0" fontId="54" fillId="0" borderId="40" xfId="0" applyFont="1" applyBorder="1" applyAlignment="1">
      <alignment horizontal="center" vertical="center" shrinkToFit="1"/>
    </xf>
    <xf numFmtId="0" fontId="0" fillId="0" borderId="44" xfId="0" applyBorder="1" applyAlignment="1">
      <alignment horizontal="left" vertical="center" shrinkToFit="1"/>
    </xf>
    <xf numFmtId="0" fontId="0" fillId="0" borderId="161" xfId="0" applyBorder="1" applyAlignment="1">
      <alignment horizontal="left" vertical="center" shrinkToFit="1"/>
    </xf>
    <xf numFmtId="0" fontId="55" fillId="0" borderId="162" xfId="0" applyFont="1" applyBorder="1" applyAlignment="1">
      <alignment horizontal="center" vertical="center" shrinkToFit="1"/>
    </xf>
    <xf numFmtId="0" fontId="55" fillId="0" borderId="99" xfId="0" applyFont="1" applyBorder="1" applyAlignment="1">
      <alignment horizontal="center" vertical="center" shrinkToFit="1"/>
    </xf>
    <xf numFmtId="0" fontId="55" fillId="0" borderId="61" xfId="0" applyFont="1" applyBorder="1" applyAlignment="1">
      <alignment horizontal="center" vertical="center" shrinkToFit="1"/>
    </xf>
    <xf numFmtId="0" fontId="0" fillId="0" borderId="42" xfId="0" applyBorder="1" applyAlignment="1">
      <alignment horizontal="center" vertical="center"/>
    </xf>
    <xf numFmtId="0" fontId="0" fillId="0" borderId="163" xfId="0" applyBorder="1" applyAlignment="1">
      <alignment horizontal="center" vertical="center"/>
    </xf>
    <xf numFmtId="0" fontId="55" fillId="0" borderId="162" xfId="0" applyFont="1" applyBorder="1" applyAlignment="1">
      <alignment horizontal="center" vertical="center"/>
    </xf>
    <xf numFmtId="0" fontId="55" fillId="0" borderId="99" xfId="0" applyFont="1" applyBorder="1" applyAlignment="1">
      <alignment horizontal="center" vertical="center"/>
    </xf>
    <xf numFmtId="0" fontId="55" fillId="0" borderId="61" xfId="0" applyFont="1" applyBorder="1" applyAlignment="1">
      <alignment horizontal="center" vertical="center"/>
    </xf>
    <xf numFmtId="0" fontId="10" fillId="0" borderId="98" xfId="0" applyFont="1" applyBorder="1" applyAlignment="1">
      <alignment horizontal="center" vertical="center"/>
    </xf>
    <xf numFmtId="0" fontId="10" fillId="0" borderId="13" xfId="0" applyFont="1" applyBorder="1" applyAlignment="1">
      <alignment horizontal="center" vertical="center"/>
    </xf>
    <xf numFmtId="0" fontId="10" fillId="0" borderId="98" xfId="0" applyFont="1" applyBorder="1" applyAlignment="1">
      <alignment horizontal="right" vertical="center"/>
    </xf>
    <xf numFmtId="0" fontId="10" fillId="0" borderId="13" xfId="0" applyFont="1" applyBorder="1" applyAlignment="1">
      <alignment horizontal="right" vertical="center"/>
    </xf>
    <xf numFmtId="0" fontId="10" fillId="0" borderId="164" xfId="0" applyFont="1" applyBorder="1" applyAlignment="1">
      <alignment horizontal="center" vertical="center"/>
    </xf>
    <xf numFmtId="0" fontId="10" fillId="0" borderId="56" xfId="0" applyFont="1" applyBorder="1" applyAlignment="1">
      <alignment horizontal="center" vertical="center"/>
    </xf>
    <xf numFmtId="0" fontId="10" fillId="0" borderId="48" xfId="0" applyFont="1" applyBorder="1" applyAlignment="1">
      <alignment horizontal="center" vertical="center"/>
    </xf>
    <xf numFmtId="0" fontId="10" fillId="0" borderId="53" xfId="0" applyFont="1"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xf>
    <xf numFmtId="0" fontId="55" fillId="0" borderId="45" xfId="0" applyFont="1" applyBorder="1" applyAlignment="1">
      <alignment horizontal="center" vertical="center" shrinkToFit="1"/>
    </xf>
    <xf numFmtId="0" fontId="55" fillId="0" borderId="46" xfId="0" applyFont="1" applyBorder="1" applyAlignment="1">
      <alignment horizontal="center" vertical="center" shrinkToFit="1"/>
    </xf>
    <xf numFmtId="0" fontId="55" fillId="0" borderId="47" xfId="0" applyFont="1" applyBorder="1" applyAlignment="1">
      <alignment horizontal="center" vertical="center" shrinkToFit="1"/>
    </xf>
    <xf numFmtId="0" fontId="0" fillId="0" borderId="47" xfId="0" applyBorder="1" applyAlignment="1">
      <alignment horizontal="center" vertical="center"/>
    </xf>
    <xf numFmtId="0" fontId="0" fillId="0" borderId="164" xfId="0" applyBorder="1" applyAlignment="1">
      <alignment horizontal="center" vertical="center"/>
    </xf>
    <xf numFmtId="0" fontId="55" fillId="0" borderId="168" xfId="0" applyFont="1" applyBorder="1" applyAlignment="1">
      <alignment horizontal="center" vertical="center"/>
    </xf>
    <xf numFmtId="0" fontId="55" fillId="0" borderId="47" xfId="0" applyFont="1" applyBorder="1" applyAlignment="1">
      <alignment horizontal="center" vertical="center"/>
    </xf>
    <xf numFmtId="0" fontId="55" fillId="0" borderId="98" xfId="0" applyFont="1" applyBorder="1" applyAlignment="1">
      <alignment horizontal="center" vertical="center"/>
    </xf>
    <xf numFmtId="0" fontId="0" fillId="0" borderId="98" xfId="0" applyBorder="1" applyAlignment="1">
      <alignment horizontal="center" vertical="center"/>
    </xf>
    <xf numFmtId="0" fontId="0" fillId="0" borderId="13" xfId="0" applyBorder="1" applyAlignment="1">
      <alignment horizontal="center" vertical="center"/>
    </xf>
    <xf numFmtId="0" fontId="0" fillId="0" borderId="98" xfId="0" applyBorder="1" applyAlignment="1">
      <alignment horizontal="right" vertical="center"/>
    </xf>
    <xf numFmtId="0" fontId="0" fillId="0" borderId="13" xfId="0" applyBorder="1" applyAlignment="1">
      <alignment horizontal="right" vertical="center"/>
    </xf>
    <xf numFmtId="0" fontId="0" fillId="0" borderId="48" xfId="0" applyBorder="1" applyAlignment="1">
      <alignment horizontal="center" vertical="center"/>
    </xf>
    <xf numFmtId="0" fontId="0" fillId="0" borderId="53"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 xfId="0" applyBorder="1" applyAlignment="1">
      <alignment horizontal="center" vertical="center"/>
    </xf>
    <xf numFmtId="0" fontId="0" fillId="0" borderId="162" xfId="0" applyBorder="1" applyAlignment="1">
      <alignment horizontal="center" vertical="center"/>
    </xf>
    <xf numFmtId="0" fontId="0" fillId="0" borderId="99" xfId="0" applyBorder="1" applyAlignment="1">
      <alignment horizontal="center" vertical="center"/>
    </xf>
    <xf numFmtId="0" fontId="0" fillId="0" borderId="17" xfId="0" applyBorder="1" applyAlignment="1">
      <alignment horizontal="right" vertical="center"/>
    </xf>
    <xf numFmtId="0" fontId="0" fillId="0" borderId="42"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8"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horizontal="right" vertical="center"/>
    </xf>
    <xf numFmtId="0" fontId="0" fillId="0" borderId="31" xfId="0" applyBorder="1" applyAlignment="1">
      <alignment horizontal="center" vertical="center"/>
    </xf>
    <xf numFmtId="0" fontId="44" fillId="0" borderId="68" xfId="0" applyFont="1" applyBorder="1" applyAlignment="1">
      <alignment horizontal="center" vertical="center"/>
    </xf>
    <xf numFmtId="0" fontId="44" fillId="0" borderId="134" xfId="0" applyFont="1" applyBorder="1" applyAlignment="1">
      <alignment horizontal="center" vertical="center"/>
    </xf>
    <xf numFmtId="0" fontId="44" fillId="0" borderId="135" xfId="0" applyFont="1" applyBorder="1" applyAlignment="1">
      <alignment horizontal="center" vertical="center"/>
    </xf>
    <xf numFmtId="0" fontId="44" fillId="0" borderId="172" xfId="0" applyFont="1" applyBorder="1" applyAlignment="1">
      <alignment horizontal="center" vertical="center"/>
    </xf>
    <xf numFmtId="0" fontId="44" fillId="0" borderId="76" xfId="0" applyFont="1" applyBorder="1" applyAlignment="1">
      <alignment horizontal="center" vertical="center"/>
    </xf>
    <xf numFmtId="0" fontId="44" fillId="0" borderId="68" xfId="0" applyFont="1" applyBorder="1" applyAlignment="1">
      <alignment horizontal="center" vertical="center" wrapText="1"/>
    </xf>
    <xf numFmtId="0" fontId="62" fillId="0" borderId="39" xfId="0" applyFont="1" applyBorder="1" applyAlignment="1">
      <alignment horizontal="center" vertical="center"/>
    </xf>
    <xf numFmtId="0" fontId="63" fillId="0" borderId="39" xfId="0" applyFont="1" applyBorder="1" applyAlignment="1">
      <alignment horizontal="center" vertical="center"/>
    </xf>
    <xf numFmtId="0" fontId="25" fillId="0" borderId="39" xfId="0" applyFont="1" applyBorder="1" applyAlignment="1">
      <alignment horizontal="center" vertical="center"/>
    </xf>
    <xf numFmtId="0" fontId="25" fillId="0" borderId="39" xfId="0" applyFont="1" applyBorder="1" applyAlignment="1" quotePrefix="1">
      <alignment horizontal="center" vertical="center"/>
    </xf>
    <xf numFmtId="0" fontId="51" fillId="0" borderId="79" xfId="0" applyFont="1" applyBorder="1" applyAlignment="1">
      <alignment horizontal="center" vertical="center" shrinkToFit="1"/>
    </xf>
    <xf numFmtId="0" fontId="51" fillId="0" borderId="81" xfId="0" applyFont="1" applyBorder="1" applyAlignment="1">
      <alignment horizontal="center" vertical="center" shrinkToFit="1"/>
    </xf>
    <xf numFmtId="0" fontId="3" fillId="0" borderId="83" xfId="0" applyFont="1" applyBorder="1" applyAlignment="1">
      <alignment horizontal="center" vertical="center" wrapText="1"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0" xfId="0" applyFont="1" applyAlignment="1">
      <alignment horizontal="center" vertical="center" shrinkToFit="1"/>
    </xf>
    <xf numFmtId="0" fontId="3" fillId="0" borderId="5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51" fillId="0" borderId="103" xfId="0" applyFont="1" applyBorder="1" applyAlignment="1">
      <alignment horizontal="center" vertical="center" shrinkToFit="1"/>
    </xf>
    <xf numFmtId="0" fontId="51" fillId="0" borderId="173" xfId="0" applyFont="1" applyBorder="1" applyAlignment="1">
      <alignment horizontal="center" vertical="center" shrinkToFit="1"/>
    </xf>
    <xf numFmtId="0" fontId="51" fillId="0" borderId="96" xfId="0" applyFont="1" applyBorder="1" applyAlignment="1">
      <alignment horizontal="center" vertical="center" shrinkToFit="1"/>
    </xf>
    <xf numFmtId="0" fontId="51" fillId="0" borderId="52" xfId="0" applyFont="1" applyBorder="1" applyAlignment="1">
      <alignment horizontal="center" vertical="center" shrinkToFit="1"/>
    </xf>
    <xf numFmtId="0" fontId="51" fillId="8" borderId="173" xfId="0" applyFont="1" applyFill="1" applyBorder="1" applyAlignment="1">
      <alignment horizontal="center" vertical="center" shrinkToFit="1"/>
    </xf>
    <xf numFmtId="0" fontId="51" fillId="8" borderId="80" xfId="0" applyFont="1" applyFill="1" applyBorder="1" applyAlignment="1">
      <alignment horizontal="center" vertical="center" shrinkToFit="1"/>
    </xf>
    <xf numFmtId="0" fontId="51" fillId="8" borderId="100" xfId="0" applyFont="1" applyFill="1" applyBorder="1" applyAlignment="1">
      <alignment horizontal="center" vertical="center" shrinkToFit="1"/>
    </xf>
    <xf numFmtId="0" fontId="51" fillId="0" borderId="33" xfId="0" applyFont="1" applyBorder="1" applyAlignment="1">
      <alignment horizontal="center" vertical="center" shrinkToFit="1"/>
    </xf>
    <xf numFmtId="0" fontId="51" fillId="0" borderId="0" xfId="0" applyFont="1" applyAlignment="1">
      <alignment horizontal="center" vertical="center" shrinkToFit="1"/>
    </xf>
    <xf numFmtId="0" fontId="51" fillId="0" borderId="48" xfId="0" applyFont="1" applyBorder="1" applyAlignment="1">
      <alignment horizontal="center" vertical="center" shrinkToFit="1"/>
    </xf>
    <xf numFmtId="0" fontId="51" fillId="0" borderId="47" xfId="0" applyFont="1" applyBorder="1" applyAlignment="1">
      <alignment horizontal="center" vertical="center" shrinkToFit="1"/>
    </xf>
    <xf numFmtId="0" fontId="51" fillId="8" borderId="37" xfId="0" applyFont="1" applyFill="1" applyBorder="1" applyAlignment="1">
      <alignment horizontal="center" vertical="center" shrinkToFit="1"/>
    </xf>
    <xf numFmtId="0" fontId="51" fillId="8" borderId="0" xfId="0" applyFont="1" applyFill="1" applyAlignment="1">
      <alignment horizontal="center" vertical="center" shrinkToFit="1"/>
    </xf>
    <xf numFmtId="0" fontId="51" fillId="8" borderId="32" xfId="0" applyFont="1" applyFill="1" applyBorder="1" applyAlignment="1">
      <alignment horizontal="center" vertical="center" shrinkToFit="1"/>
    </xf>
    <xf numFmtId="0" fontId="51" fillId="0" borderId="84" xfId="0" applyFont="1" applyBorder="1" applyAlignment="1">
      <alignment horizontal="center" vertical="center" shrinkToFit="1"/>
    </xf>
    <xf numFmtId="0" fontId="51" fillId="0" borderId="53" xfId="0" applyFont="1" applyBorder="1" applyAlignment="1">
      <alignment horizontal="center" vertical="center" shrinkToFit="1"/>
    </xf>
    <xf numFmtId="0" fontId="51" fillId="0" borderId="174" xfId="0" applyFont="1" applyBorder="1" applyAlignment="1">
      <alignment horizontal="center" vertical="center" shrinkToFit="1"/>
    </xf>
    <xf numFmtId="0" fontId="51" fillId="0" borderId="61" xfId="0" applyFont="1" applyBorder="1" applyAlignment="1">
      <alignment horizontal="center" vertical="center" shrinkToFit="1"/>
    </xf>
    <xf numFmtId="0" fontId="51" fillId="8" borderId="96" xfId="0" applyFont="1" applyFill="1" applyBorder="1" applyAlignment="1">
      <alignment horizontal="center" vertical="center" shrinkToFit="1"/>
    </xf>
    <xf numFmtId="0" fontId="51" fillId="8" borderId="51" xfId="0" applyFont="1" applyFill="1" applyBorder="1" applyAlignment="1">
      <alignment horizontal="center" vertical="center" shrinkToFit="1"/>
    </xf>
    <xf numFmtId="0" fontId="51" fillId="8" borderId="11" xfId="0" applyFont="1" applyFill="1" applyBorder="1" applyAlignment="1">
      <alignment horizontal="center" vertical="center" shrinkToFit="1"/>
    </xf>
    <xf numFmtId="0" fontId="51" fillId="0" borderId="85" xfId="0" applyFont="1" applyBorder="1" applyAlignment="1">
      <alignment horizontal="center" vertical="center" shrinkToFit="1"/>
    </xf>
    <xf numFmtId="0" fontId="56" fillId="0" borderId="48" xfId="0" applyFont="1" applyBorder="1" applyAlignment="1">
      <alignment horizontal="center" vertical="center" wrapText="1" shrinkToFit="1"/>
    </xf>
    <xf numFmtId="0" fontId="56" fillId="0" borderId="46" xfId="0" applyFont="1" applyBorder="1" applyAlignment="1">
      <alignment horizontal="center" vertical="center" shrinkToFit="1"/>
    </xf>
    <xf numFmtId="0" fontId="56" fillId="0" borderId="47" xfId="0" applyFont="1" applyBorder="1" applyAlignment="1">
      <alignment horizontal="center" vertical="center" shrinkToFit="1"/>
    </xf>
    <xf numFmtId="0" fontId="56" fillId="0" borderId="31" xfId="0" applyFont="1" applyBorder="1" applyAlignment="1">
      <alignment horizontal="center" vertical="center" shrinkToFit="1"/>
    </xf>
    <xf numFmtId="0" fontId="56" fillId="0" borderId="0" xfId="0" applyFont="1" applyAlignment="1">
      <alignment horizontal="center" vertical="center" shrinkToFit="1"/>
    </xf>
    <xf numFmtId="0" fontId="56" fillId="0" borderId="58" xfId="0" applyFont="1" applyBorder="1" applyAlignment="1">
      <alignment horizontal="center" vertical="center" shrinkToFit="1"/>
    </xf>
    <xf numFmtId="0" fontId="56" fillId="0" borderId="53" xfId="0" applyFont="1" applyBorder="1" applyAlignment="1">
      <alignment horizontal="center" vertical="center" shrinkToFit="1"/>
    </xf>
    <xf numFmtId="0" fontId="56" fillId="0" borderId="51" xfId="0" applyFont="1" applyBorder="1" applyAlignment="1">
      <alignment horizontal="center" vertical="center" shrinkToFit="1"/>
    </xf>
    <xf numFmtId="0" fontId="56" fillId="0" borderId="52" xfId="0" applyFont="1" applyBorder="1" applyAlignment="1">
      <alignment horizontal="center" vertical="center" shrinkToFit="1"/>
    </xf>
    <xf numFmtId="0" fontId="51" fillId="0" borderId="42" xfId="0" applyFont="1" applyBorder="1" applyAlignment="1">
      <alignment horizontal="center" vertical="center" shrinkToFit="1"/>
    </xf>
    <xf numFmtId="0" fontId="51" fillId="0" borderId="87" xfId="0" applyFont="1" applyBorder="1" applyAlignment="1">
      <alignment horizontal="center" vertical="center" shrinkToFit="1"/>
    </xf>
    <xf numFmtId="0" fontId="51" fillId="8" borderId="175" xfId="0" applyFont="1" applyFill="1" applyBorder="1" applyAlignment="1">
      <alignment horizontal="center" vertical="center" shrinkToFit="1"/>
    </xf>
    <xf numFmtId="0" fontId="51" fillId="8" borderId="176" xfId="0" applyFont="1" applyFill="1" applyBorder="1" applyAlignment="1">
      <alignment horizontal="center" vertical="center" shrinkToFit="1"/>
    </xf>
    <xf numFmtId="0" fontId="51" fillId="0" borderId="58" xfId="0" applyFont="1" applyBorder="1" applyAlignment="1">
      <alignment horizontal="center" vertical="center" shrinkToFit="1"/>
    </xf>
    <xf numFmtId="0" fontId="51" fillId="8" borderId="174" xfId="0" applyFont="1" applyFill="1" applyBorder="1" applyAlignment="1">
      <alignment horizontal="center" vertical="center" shrinkToFit="1"/>
    </xf>
    <xf numFmtId="0" fontId="51" fillId="8" borderId="99" xfId="0" applyFont="1" applyFill="1" applyBorder="1" applyAlignment="1">
      <alignment horizontal="center" vertical="center" shrinkToFit="1"/>
    </xf>
    <xf numFmtId="0" fontId="51" fillId="8" borderId="177" xfId="0" applyFont="1" applyFill="1" applyBorder="1" applyAlignment="1">
      <alignment horizontal="center" vertical="center" shrinkToFit="1"/>
    </xf>
    <xf numFmtId="0" fontId="51" fillId="8" borderId="178" xfId="0" applyFont="1" applyFill="1" applyBorder="1" applyAlignment="1">
      <alignment horizontal="center" vertical="center" shrinkToFit="1"/>
    </xf>
    <xf numFmtId="0" fontId="51" fillId="8" borderId="37" xfId="0" applyFont="1" applyFill="1" applyBorder="1" applyAlignment="1">
      <alignment horizontal="center" vertical="center"/>
    </xf>
    <xf numFmtId="0" fontId="51" fillId="8" borderId="0" xfId="0" applyFont="1" applyFill="1" applyAlignment="1">
      <alignment horizontal="center" vertical="center"/>
    </xf>
    <xf numFmtId="0" fontId="51" fillId="8" borderId="38" xfId="0" applyFont="1" applyFill="1" applyBorder="1" applyAlignment="1">
      <alignment horizontal="center" vertical="center"/>
    </xf>
    <xf numFmtId="0" fontId="51" fillId="8" borderId="32" xfId="0" applyFont="1" applyFill="1" applyBorder="1" applyAlignment="1">
      <alignment horizontal="center" vertical="center"/>
    </xf>
    <xf numFmtId="0" fontId="51" fillId="8" borderId="179" xfId="0" applyFont="1" applyFill="1" applyBorder="1" applyAlignment="1">
      <alignment horizontal="center" vertical="center" shrinkToFit="1"/>
    </xf>
    <xf numFmtId="0" fontId="51" fillId="8" borderId="180" xfId="0" applyFont="1" applyFill="1" applyBorder="1" applyAlignment="1">
      <alignment horizontal="center" vertical="center" shrinkToFit="1"/>
    </xf>
    <xf numFmtId="0" fontId="51" fillId="8" borderId="96" xfId="0" applyFont="1" applyFill="1" applyBorder="1" applyAlignment="1">
      <alignment horizontal="center" vertical="center"/>
    </xf>
    <xf numFmtId="0" fontId="51" fillId="8" borderId="51" xfId="0" applyFont="1" applyFill="1" applyBorder="1" applyAlignment="1">
      <alignment horizontal="center" vertical="center"/>
    </xf>
    <xf numFmtId="0" fontId="51" fillId="8" borderId="95" xfId="0" applyFont="1" applyFill="1" applyBorder="1" applyAlignment="1">
      <alignment horizontal="center" vertical="center"/>
    </xf>
    <xf numFmtId="0" fontId="51" fillId="0" borderId="46" xfId="0" applyFont="1" applyBorder="1" applyAlignment="1">
      <alignment horizontal="center" vertical="center" shrinkToFit="1"/>
    </xf>
    <xf numFmtId="0" fontId="64" fillId="5" borderId="98" xfId="0" applyFont="1" applyFill="1" applyBorder="1" applyAlignment="1">
      <alignment horizontal="center" vertical="center"/>
    </xf>
    <xf numFmtId="0" fontId="64" fillId="5" borderId="60" xfId="0" applyFont="1" applyFill="1" applyBorder="1" applyAlignment="1">
      <alignment horizontal="center" vertical="center"/>
    </xf>
    <xf numFmtId="0" fontId="64" fillId="5" borderId="13" xfId="0" applyFont="1" applyFill="1" applyBorder="1" applyAlignment="1">
      <alignment horizontal="center" vertical="center"/>
    </xf>
    <xf numFmtId="0" fontId="51" fillId="0" borderId="92" xfId="0" applyFont="1" applyBorder="1" applyAlignment="1">
      <alignment horizontal="center" vertical="center" shrinkToFit="1"/>
    </xf>
    <xf numFmtId="0" fontId="25" fillId="5" borderId="0" xfId="0" applyFont="1" applyFill="1" applyAlignment="1">
      <alignment horizontal="center" vertical="center" shrinkToFit="1"/>
    </xf>
    <xf numFmtId="0" fontId="51" fillId="5" borderId="0" xfId="0" applyFont="1" applyFill="1" applyAlignment="1">
      <alignment horizontal="center" vertical="center" shrinkToFit="1"/>
    </xf>
    <xf numFmtId="0" fontId="51" fillId="5" borderId="58" xfId="0" applyFont="1" applyFill="1" applyBorder="1" applyAlignment="1">
      <alignment horizontal="center" vertical="center" shrinkToFit="1"/>
    </xf>
    <xf numFmtId="0" fontId="51" fillId="5" borderId="32" xfId="0" applyFont="1" applyFill="1" applyBorder="1" applyAlignment="1">
      <alignment horizontal="center" vertical="center" shrinkToFit="1"/>
    </xf>
    <xf numFmtId="0" fontId="51" fillId="8" borderId="52" xfId="0" applyFont="1" applyFill="1" applyBorder="1" applyAlignment="1">
      <alignment horizontal="center" vertical="center" shrinkToFit="1"/>
    </xf>
    <xf numFmtId="0" fontId="51" fillId="8" borderId="53" xfId="0" applyFont="1" applyFill="1" applyBorder="1" applyAlignment="1">
      <alignment horizontal="center" vertical="center" shrinkToFit="1"/>
    </xf>
    <xf numFmtId="0" fontId="51" fillId="0" borderId="17" xfId="0" applyFont="1" applyBorder="1" applyAlignment="1">
      <alignment horizontal="center" vertical="center" shrinkToFit="1"/>
    </xf>
    <xf numFmtId="0" fontId="51" fillId="0" borderId="99" xfId="0" applyFont="1" applyBorder="1" applyAlignment="1">
      <alignment horizontal="center" vertical="center" shrinkToFit="1"/>
    </xf>
    <xf numFmtId="0" fontId="51" fillId="0" borderId="98" xfId="0" applyFont="1" applyBorder="1" applyAlignment="1">
      <alignment horizontal="center" vertical="center" shrinkToFit="1"/>
    </xf>
    <xf numFmtId="0" fontId="51" fillId="0" borderId="31" xfId="0" applyFont="1" applyBorder="1" applyAlignment="1">
      <alignment horizontal="center" vertical="center" shrinkToFit="1"/>
    </xf>
    <xf numFmtId="0" fontId="51" fillId="0" borderId="13" xfId="0" applyFont="1" applyBorder="1" applyAlignment="1">
      <alignment horizontal="center" vertical="center" shrinkToFit="1"/>
    </xf>
    <xf numFmtId="0" fontId="51" fillId="0" borderId="11" xfId="0" applyFont="1" applyBorder="1" applyAlignment="1">
      <alignment horizontal="center" vertical="center" shrinkToFit="1"/>
    </xf>
    <xf numFmtId="0" fontId="51" fillId="5" borderId="42" xfId="0" applyFont="1" applyFill="1" applyBorder="1" applyAlignment="1">
      <alignment horizontal="center" vertical="center"/>
    </xf>
    <xf numFmtId="0" fontId="51" fillId="5" borderId="99" xfId="0" applyFont="1" applyFill="1" applyBorder="1" applyAlignment="1">
      <alignment horizontal="center" vertical="center"/>
    </xf>
    <xf numFmtId="0" fontId="51" fillId="5" borderId="61" xfId="0" applyFont="1" applyFill="1" applyBorder="1" applyAlignment="1">
      <alignment horizontal="center" vertical="center"/>
    </xf>
    <xf numFmtId="0" fontId="51" fillId="0" borderId="51" xfId="0" applyFont="1" applyBorder="1" applyAlignment="1">
      <alignment horizontal="center" vertical="center"/>
    </xf>
    <xf numFmtId="0" fontId="51" fillId="0" borderId="80" xfId="0" applyFont="1" applyBorder="1" applyAlignment="1">
      <alignment horizontal="center" vertical="center" shrinkToFit="1"/>
    </xf>
    <xf numFmtId="0" fontId="51" fillId="0" borderId="39" xfId="0" applyFont="1" applyBorder="1" applyAlignment="1">
      <alignment horizontal="center" vertical="center" shrinkToFit="1"/>
    </xf>
    <xf numFmtId="0" fontId="3" fillId="0" borderId="80"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3" fillId="0" borderId="0" xfId="0" applyFont="1" applyAlignment="1">
      <alignment horizontal="center" vertical="center" wrapText="1" shrinkToFit="1"/>
    </xf>
    <xf numFmtId="0" fontId="51" fillId="5" borderId="80" xfId="0" applyFont="1" applyFill="1" applyBorder="1" applyAlignment="1">
      <alignment horizontal="center" vertical="center" shrinkToFit="1"/>
    </xf>
    <xf numFmtId="0" fontId="51" fillId="5" borderId="39" xfId="0" applyFont="1" applyFill="1" applyBorder="1" applyAlignment="1">
      <alignment horizontal="center" vertical="center" shrinkToFit="1"/>
    </xf>
    <xf numFmtId="0" fontId="51" fillId="0" borderId="51" xfId="0" applyFont="1" applyBorder="1" applyAlignment="1">
      <alignment horizontal="center" vertical="center" shrinkToFit="1"/>
    </xf>
    <xf numFmtId="0" fontId="3" fillId="0" borderId="53" xfId="0" applyFont="1" applyBorder="1" applyAlignment="1">
      <alignment horizontal="center" vertical="center" wrapText="1" shrinkToFit="1"/>
    </xf>
    <xf numFmtId="0" fontId="51" fillId="0" borderId="97" xfId="0"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102" xfId="0" applyFont="1" applyBorder="1" applyAlignment="1">
      <alignment horizontal="center" vertical="center" shrinkToFit="1"/>
    </xf>
    <xf numFmtId="0" fontId="48" fillId="0" borderId="17" xfId="43" applyFont="1" applyBorder="1" applyAlignment="1">
      <alignment horizontal="center" vertical="center"/>
      <protection/>
    </xf>
    <xf numFmtId="0" fontId="48" fillId="0" borderId="48" xfId="43" applyFont="1" applyBorder="1" applyAlignment="1">
      <alignment horizontal="center" vertical="center"/>
      <protection/>
    </xf>
    <xf numFmtId="0" fontId="48" fillId="0" borderId="46" xfId="43" applyFont="1" applyBorder="1" applyAlignment="1">
      <alignment horizontal="center" vertical="center"/>
      <protection/>
    </xf>
    <xf numFmtId="0" fontId="48" fillId="0" borderId="47" xfId="43" applyFont="1" applyBorder="1" applyAlignment="1">
      <alignment horizontal="center" vertical="center"/>
      <protection/>
    </xf>
    <xf numFmtId="0" fontId="48" fillId="0" borderId="31" xfId="43" applyFont="1" applyBorder="1" applyAlignment="1">
      <alignment horizontal="center" vertical="center"/>
      <protection/>
    </xf>
    <xf numFmtId="0" fontId="48" fillId="0" borderId="58" xfId="43" applyFont="1" applyBorder="1" applyAlignment="1">
      <alignment horizontal="center" vertical="center"/>
      <protection/>
    </xf>
    <xf numFmtId="0" fontId="48" fillId="0" borderId="53" xfId="43" applyFont="1" applyBorder="1" applyAlignment="1">
      <alignment horizontal="center" vertical="center"/>
      <protection/>
    </xf>
    <xf numFmtId="0" fontId="48" fillId="0" borderId="51" xfId="43" applyFont="1" applyBorder="1" applyAlignment="1">
      <alignment horizontal="center" vertical="center"/>
      <protection/>
    </xf>
    <xf numFmtId="0" fontId="48" fillId="0" borderId="52" xfId="43" applyFont="1" applyBorder="1" applyAlignment="1">
      <alignment horizontal="center" vertical="center"/>
      <protection/>
    </xf>
    <xf numFmtId="0" fontId="0" fillId="0" borderId="80" xfId="0" applyBorder="1" applyAlignment="1">
      <alignment vertical="center" shrinkToFit="1"/>
    </xf>
    <xf numFmtId="0" fontId="0" fillId="0" borderId="0" xfId="0" applyAlignment="1">
      <alignment vertical="center" shrinkToFit="1"/>
    </xf>
    <xf numFmtId="0" fontId="51" fillId="0" borderId="181" xfId="0" applyFont="1" applyBorder="1" applyAlignment="1">
      <alignment horizontal="center" vertical="center"/>
    </xf>
    <xf numFmtId="0" fontId="51" fillId="0" borderId="103" xfId="0" applyFont="1" applyBorder="1" applyAlignment="1">
      <alignment horizontal="center" vertical="center"/>
    </xf>
    <xf numFmtId="0" fontId="51" fillId="0" borderId="17" xfId="43" applyFont="1" applyBorder="1" applyAlignment="1">
      <alignment horizontal="center" vertical="center"/>
      <protection/>
    </xf>
    <xf numFmtId="0" fontId="51" fillId="0" borderId="42" xfId="43" applyFont="1" applyBorder="1" applyAlignment="1">
      <alignment horizontal="center" vertical="center"/>
      <protection/>
    </xf>
    <xf numFmtId="0" fontId="51" fillId="0" borderId="99" xfId="0" applyFont="1" applyBorder="1" applyAlignment="1">
      <alignment horizontal="center" vertical="center"/>
    </xf>
    <xf numFmtId="0" fontId="51" fillId="0" borderId="61" xfId="0" applyFont="1" applyBorder="1" applyAlignment="1">
      <alignment horizontal="center" vertical="center"/>
    </xf>
    <xf numFmtId="0" fontId="51" fillId="8" borderId="174" xfId="0" applyFont="1" applyFill="1" applyBorder="1" applyAlignment="1" quotePrefix="1">
      <alignment horizontal="center" vertical="center" shrinkToFit="1"/>
    </xf>
    <xf numFmtId="0" fontId="67" fillId="0" borderId="0" xfId="60" applyFont="1" applyAlignment="1">
      <alignment horizontal="center" vertical="center"/>
      <protection/>
    </xf>
    <xf numFmtId="0" fontId="68" fillId="0" borderId="66" xfId="60" applyFont="1" applyBorder="1" applyAlignment="1">
      <alignment horizontal="center" vertical="center"/>
      <protection/>
    </xf>
    <xf numFmtId="0" fontId="68" fillId="0" borderId="8" xfId="60" applyFont="1" applyBorder="1" applyAlignment="1">
      <alignment horizontal="center" vertical="center"/>
      <protection/>
    </xf>
    <xf numFmtId="0" fontId="68" fillId="0" borderId="65" xfId="60" applyFont="1" applyBorder="1" applyAlignment="1">
      <alignment horizontal="center" vertical="center"/>
      <protection/>
    </xf>
    <xf numFmtId="0" fontId="69" fillId="0" borderId="105" xfId="60" applyFont="1" applyBorder="1" applyAlignment="1">
      <alignment horizontal="center" vertical="center"/>
      <protection/>
    </xf>
    <xf numFmtId="0" fontId="69" fillId="0" borderId="4" xfId="60" applyFont="1" applyBorder="1" applyAlignment="1">
      <alignment horizontal="center" vertical="center"/>
      <protection/>
    </xf>
    <xf numFmtId="0" fontId="69" fillId="0" borderId="5" xfId="60" applyFont="1" applyBorder="1" applyAlignment="1">
      <alignment horizontal="center" vertical="center"/>
      <protection/>
    </xf>
    <xf numFmtId="0" fontId="68" fillId="0" borderId="68" xfId="60" applyFont="1" applyBorder="1" applyAlignment="1">
      <alignment horizontal="center" vertical="center"/>
      <protection/>
    </xf>
    <xf numFmtId="0" fontId="68" fillId="0" borderId="17" xfId="60" applyFont="1" applyBorder="1" applyAlignment="1">
      <alignment horizontal="center" vertical="center"/>
      <protection/>
    </xf>
    <xf numFmtId="0" fontId="68" fillId="0" borderId="67" xfId="60" applyFont="1" applyBorder="1" applyAlignment="1">
      <alignment horizontal="center" vertical="center"/>
      <protection/>
    </xf>
    <xf numFmtId="0" fontId="70" fillId="0" borderId="2" xfId="60" applyFont="1" applyBorder="1" applyAlignment="1">
      <alignment horizontal="center" vertical="center"/>
      <protection/>
    </xf>
    <xf numFmtId="0" fontId="70" fillId="0" borderId="3" xfId="60" applyFont="1" applyBorder="1" applyAlignment="1">
      <alignment horizontal="center" vertical="center"/>
      <protection/>
    </xf>
    <xf numFmtId="0" fontId="70" fillId="0" borderId="182" xfId="60" applyFont="1" applyBorder="1" applyAlignment="1">
      <alignment horizontal="center" vertical="center"/>
      <protection/>
    </xf>
    <xf numFmtId="0" fontId="70" fillId="0" borderId="106" xfId="60" applyFont="1" applyBorder="1" applyAlignment="1">
      <alignment horizontal="center" vertical="center"/>
      <protection/>
    </xf>
    <xf numFmtId="20" fontId="71" fillId="0" borderId="105" xfId="60" applyNumberFormat="1" applyFont="1" applyBorder="1" applyAlignment="1">
      <alignment horizontal="center" vertical="center"/>
      <protection/>
    </xf>
    <xf numFmtId="0" fontId="71" fillId="0" borderId="4" xfId="60" applyFont="1" applyBorder="1" applyAlignment="1">
      <alignment horizontal="center" vertical="center"/>
      <protection/>
    </xf>
    <xf numFmtId="0" fontId="71" fillId="0" borderId="106" xfId="60" applyFont="1" applyBorder="1" applyAlignment="1">
      <alignment horizontal="center" vertical="center"/>
      <protection/>
    </xf>
    <xf numFmtId="20" fontId="71" fillId="0" borderId="4" xfId="60" applyNumberFormat="1" applyFont="1" applyBorder="1" applyAlignment="1">
      <alignment horizontal="center" vertical="center"/>
      <protection/>
    </xf>
    <xf numFmtId="0" fontId="71" fillId="0" borderId="5" xfId="60" applyFont="1" applyBorder="1" applyAlignment="1">
      <alignment horizontal="center" vertical="center"/>
      <protection/>
    </xf>
    <xf numFmtId="0" fontId="68" fillId="0" borderId="85" xfId="60" applyFont="1" applyBorder="1" applyAlignment="1">
      <alignment horizontal="center" vertical="center"/>
      <protection/>
    </xf>
    <xf numFmtId="0" fontId="68" fillId="0" borderId="46" xfId="60" applyFont="1" applyBorder="1" applyAlignment="1">
      <alignment horizontal="center" vertical="center"/>
      <protection/>
    </xf>
    <xf numFmtId="0" fontId="68" fillId="0" borderId="92" xfId="60" applyFont="1" applyBorder="1" applyAlignment="1">
      <alignment horizontal="center" vertical="center"/>
      <protection/>
    </xf>
    <xf numFmtId="0" fontId="68" fillId="0" borderId="33" xfId="60" applyFont="1" applyBorder="1" applyAlignment="1">
      <alignment horizontal="center" vertical="center"/>
      <protection/>
    </xf>
    <xf numFmtId="0" fontId="68" fillId="0" borderId="0" xfId="60" applyFont="1" applyAlignment="1">
      <alignment horizontal="center" vertical="center"/>
      <protection/>
    </xf>
    <xf numFmtId="0" fontId="68" fillId="0" borderId="32" xfId="60" applyFont="1" applyBorder="1" applyAlignment="1">
      <alignment horizontal="center" vertical="center"/>
      <protection/>
    </xf>
    <xf numFmtId="0" fontId="68" fillId="0" borderId="41" xfId="60" applyFont="1" applyBorder="1" applyAlignment="1">
      <alignment horizontal="center" vertical="center"/>
      <protection/>
    </xf>
    <xf numFmtId="0" fontId="68" fillId="0" borderId="39" xfId="60" applyFont="1" applyBorder="1" applyAlignment="1">
      <alignment horizontal="center" vertical="center"/>
      <protection/>
    </xf>
    <xf numFmtId="0" fontId="68" fillId="0" borderId="40" xfId="60" applyFont="1" applyBorder="1" applyAlignment="1">
      <alignment horizontal="center" vertical="center"/>
      <protection/>
    </xf>
    <xf numFmtId="0" fontId="68" fillId="0" borderId="76" xfId="61" applyFont="1" applyBorder="1" applyAlignment="1">
      <alignment horizontal="center" vertical="center" shrinkToFit="1"/>
      <protection/>
    </xf>
    <xf numFmtId="0" fontId="68" fillId="0" borderId="13" xfId="60" applyFont="1" applyBorder="1" applyAlignment="1">
      <alignment horizontal="center" vertical="center" shrinkToFit="1"/>
      <protection/>
    </xf>
    <xf numFmtId="0" fontId="68" fillId="0" borderId="69" xfId="60" applyFont="1" applyBorder="1" applyAlignment="1">
      <alignment horizontal="center" vertical="center" shrinkToFit="1"/>
      <protection/>
    </xf>
    <xf numFmtId="0" fontId="68" fillId="0" borderId="51" xfId="60" applyFont="1" applyBorder="1" applyAlignment="1">
      <alignment horizontal="center" vertical="center" shrinkToFit="1"/>
      <protection/>
    </xf>
    <xf numFmtId="0" fontId="68" fillId="0" borderId="52" xfId="60" applyFont="1" applyBorder="1" applyAlignment="1">
      <alignment horizontal="center" vertical="center" shrinkToFit="1"/>
      <protection/>
    </xf>
    <xf numFmtId="0" fontId="68" fillId="0" borderId="68" xfId="60" applyFont="1" applyBorder="1" applyAlignment="1">
      <alignment horizontal="center" vertical="center" shrinkToFit="1"/>
      <protection/>
    </xf>
    <xf numFmtId="0" fontId="68" fillId="0" borderId="17" xfId="60" applyFont="1" applyBorder="1" applyAlignment="1">
      <alignment horizontal="center" vertical="center" shrinkToFit="1"/>
      <protection/>
    </xf>
    <xf numFmtId="0" fontId="68" fillId="0" borderId="67" xfId="60" applyFont="1" applyBorder="1" applyAlignment="1">
      <alignment horizontal="center" vertical="center" shrinkToFit="1"/>
      <protection/>
    </xf>
    <xf numFmtId="0" fontId="68" fillId="0" borderId="99" xfId="60" applyFont="1" applyBorder="1" applyAlignment="1">
      <alignment horizontal="center" vertical="center" shrinkToFit="1"/>
      <protection/>
    </xf>
    <xf numFmtId="0" fontId="68" fillId="0" borderId="61" xfId="60" applyFont="1" applyBorder="1" applyAlignment="1">
      <alignment horizontal="center" vertical="center" shrinkToFit="1"/>
      <protection/>
    </xf>
    <xf numFmtId="0" fontId="68" fillId="0" borderId="72" xfId="60" applyFont="1" applyBorder="1" applyAlignment="1">
      <alignment horizontal="center" vertical="center" shrinkToFit="1"/>
      <protection/>
    </xf>
    <xf numFmtId="0" fontId="68" fillId="0" borderId="21" xfId="60" applyFont="1" applyBorder="1" applyAlignment="1">
      <alignment horizontal="center" vertical="center" shrinkToFit="1"/>
      <protection/>
    </xf>
    <xf numFmtId="0" fontId="68" fillId="0" borderId="70" xfId="60" applyFont="1" applyBorder="1" applyAlignment="1">
      <alignment horizontal="center" vertical="center" shrinkToFit="1"/>
      <protection/>
    </xf>
    <xf numFmtId="0" fontId="68" fillId="0" borderId="102" xfId="60" applyFont="1" applyBorder="1" applyAlignment="1">
      <alignment horizontal="center" vertical="center" shrinkToFit="1"/>
      <protection/>
    </xf>
    <xf numFmtId="0" fontId="68" fillId="0" borderId="71" xfId="60" applyFont="1" applyBorder="1" applyAlignment="1">
      <alignment horizontal="center" vertical="center" shrinkToFit="1"/>
      <protection/>
    </xf>
    <xf numFmtId="0" fontId="68" fillId="0" borderId="2" xfId="60" applyFont="1" applyBorder="1" applyAlignment="1">
      <alignment horizontal="center" vertical="center"/>
      <protection/>
    </xf>
    <xf numFmtId="0" fontId="68" fillId="0" borderId="3" xfId="60" applyFont="1" applyBorder="1" applyAlignment="1">
      <alignment horizontal="center" vertical="center"/>
      <protection/>
    </xf>
    <xf numFmtId="0" fontId="68" fillId="0" borderId="183" xfId="60" applyFont="1" applyBorder="1" applyAlignment="1">
      <alignment horizontal="center" vertical="center"/>
      <protection/>
    </xf>
    <xf numFmtId="0" fontId="68" fillId="0" borderId="4" xfId="60" applyFont="1" applyBorder="1" applyAlignment="1">
      <alignment horizontal="center" vertical="center"/>
      <protection/>
    </xf>
    <xf numFmtId="0" fontId="68" fillId="0" borderId="5" xfId="60" applyFont="1" applyBorder="1" applyAlignment="1">
      <alignment horizontal="center" vertical="center"/>
      <protection/>
    </xf>
    <xf numFmtId="0" fontId="72" fillId="0" borderId="79" xfId="61" applyFont="1" applyBorder="1" applyAlignment="1">
      <alignment horizontal="center" vertical="center"/>
      <protection/>
    </xf>
    <xf numFmtId="0" fontId="72" fillId="0" borderId="41" xfId="61" applyFont="1" applyBorder="1" applyAlignment="1">
      <alignment horizontal="center" vertical="center"/>
      <protection/>
    </xf>
    <xf numFmtId="20" fontId="72" fillId="0" borderId="80" xfId="61" applyNumberFormat="1" applyFont="1" applyBorder="1" applyAlignment="1">
      <alignment horizontal="center" vertical="center"/>
      <protection/>
    </xf>
    <xf numFmtId="20" fontId="72" fillId="0" borderId="39" xfId="61" applyNumberFormat="1" applyFont="1" applyBorder="1" applyAlignment="1">
      <alignment horizontal="center" vertical="center"/>
      <protection/>
    </xf>
    <xf numFmtId="0" fontId="66" fillId="0" borderId="184" xfId="58" applyFont="1" applyBorder="1" applyAlignment="1">
      <alignment horizontal="center" vertical="center" shrinkToFit="1"/>
      <protection/>
    </xf>
    <xf numFmtId="0" fontId="66" fillId="0" borderId="185" xfId="58" applyFont="1" applyBorder="1" applyAlignment="1">
      <alignment horizontal="center" vertical="center" shrinkToFit="1"/>
      <protection/>
    </xf>
    <xf numFmtId="0" fontId="68" fillId="0" borderId="186" xfId="60" applyFont="1" applyBorder="1" applyAlignment="1">
      <alignment horizontal="center" vertical="center" shrinkToFit="1"/>
      <protection/>
    </xf>
    <xf numFmtId="0" fontId="68" fillId="0" borderId="187" xfId="60" applyFont="1" applyBorder="1" applyAlignment="1">
      <alignment horizontal="center" vertical="center" shrinkToFit="1"/>
      <protection/>
    </xf>
    <xf numFmtId="0" fontId="68" fillId="0" borderId="109" xfId="60" applyFont="1" applyBorder="1" applyAlignment="1">
      <alignment horizontal="center" vertical="center" shrinkToFit="1"/>
      <protection/>
    </xf>
    <xf numFmtId="0" fontId="68" fillId="0" borderId="110" xfId="60" applyFont="1" applyBorder="1" applyAlignment="1">
      <alignment horizontal="center" vertical="center" shrinkToFit="1"/>
      <protection/>
    </xf>
    <xf numFmtId="0" fontId="68" fillId="0" borderId="83" xfId="60" applyFont="1" applyBorder="1" applyAlignment="1">
      <alignment horizontal="center" vertical="center" shrinkToFit="1"/>
      <protection/>
    </xf>
    <xf numFmtId="0" fontId="68" fillId="0" borderId="80" xfId="60" applyFont="1" applyBorder="1" applyAlignment="1">
      <alignment horizontal="center" vertical="center" shrinkToFit="1"/>
      <protection/>
    </xf>
    <xf numFmtId="0" fontId="68" fillId="0" borderId="100" xfId="60" applyFont="1" applyBorder="1" applyAlignment="1">
      <alignment horizontal="center" vertical="center" shrinkToFit="1"/>
      <protection/>
    </xf>
    <xf numFmtId="0" fontId="66" fillId="0" borderId="188" xfId="58" applyFont="1" applyBorder="1" applyAlignment="1">
      <alignment horizontal="center" vertical="center" shrinkToFit="1"/>
      <protection/>
    </xf>
    <xf numFmtId="0" fontId="72" fillId="0" borderId="189" xfId="58" applyFont="1" applyBorder="1" applyAlignment="1">
      <alignment horizontal="center" vertical="center" shrinkToFit="1"/>
      <protection/>
    </xf>
    <xf numFmtId="0" fontId="72" fillId="0" borderId="190" xfId="58" applyFont="1" applyBorder="1" applyAlignment="1">
      <alignment horizontal="center" vertical="center" shrinkToFit="1"/>
      <protection/>
    </xf>
    <xf numFmtId="0" fontId="72" fillId="0" borderId="191" xfId="58" applyFont="1" applyBorder="1" applyAlignment="1">
      <alignment horizontal="center" vertical="center" shrinkToFit="1"/>
      <protection/>
    </xf>
    <xf numFmtId="0" fontId="72" fillId="0" borderId="108" xfId="58" applyFont="1" applyBorder="1" applyAlignment="1">
      <alignment horizontal="center" vertical="center" shrinkToFit="1"/>
      <protection/>
    </xf>
    <xf numFmtId="0" fontId="72" fillId="0" borderId="192" xfId="58" applyFont="1" applyBorder="1" applyAlignment="1">
      <alignment horizontal="center" vertical="center" shrinkToFit="1"/>
      <protection/>
    </xf>
    <xf numFmtId="0" fontId="68" fillId="0" borderId="117" xfId="60" applyFont="1" applyBorder="1" applyAlignment="1">
      <alignment horizontal="center" vertical="center" shrinkToFit="1"/>
      <protection/>
    </xf>
    <xf numFmtId="0" fontId="68" fillId="0" borderId="39" xfId="60" applyFont="1" applyBorder="1" applyAlignment="1">
      <alignment horizontal="center" vertical="center" shrinkToFit="1"/>
      <protection/>
    </xf>
    <xf numFmtId="0" fontId="68" fillId="0" borderId="40" xfId="60" applyFont="1" applyBorder="1" applyAlignment="1">
      <alignment horizontal="center" vertical="center" shrinkToFit="1"/>
      <protection/>
    </xf>
    <xf numFmtId="0" fontId="72" fillId="0" borderId="193" xfId="58" applyFont="1" applyBorder="1" applyAlignment="1">
      <alignment horizontal="center" vertical="center" shrinkToFit="1"/>
      <protection/>
    </xf>
    <xf numFmtId="0" fontId="72" fillId="0" borderId="194" xfId="58" applyFont="1" applyBorder="1" applyAlignment="1">
      <alignment horizontal="center" vertical="center" shrinkToFit="1"/>
      <protection/>
    </xf>
    <xf numFmtId="0" fontId="70" fillId="0" borderId="105" xfId="58" applyFont="1" applyBorder="1" applyAlignment="1">
      <alignment horizontal="center" vertical="center" shrinkToFit="1"/>
      <protection/>
    </xf>
    <xf numFmtId="0" fontId="70" fillId="0" borderId="4" xfId="58" applyFont="1" applyBorder="1" applyAlignment="1">
      <alignment horizontal="center" vertical="center" shrinkToFit="1"/>
      <protection/>
    </xf>
    <xf numFmtId="0" fontId="70" fillId="0" borderId="5" xfId="58" applyFont="1" applyBorder="1" applyAlignment="1">
      <alignment horizontal="center" vertical="center" shrinkToFit="1"/>
      <protection/>
    </xf>
    <xf numFmtId="0" fontId="68" fillId="0" borderId="2" xfId="58" applyFont="1" applyBorder="1" applyAlignment="1" applyProtection="1">
      <alignment horizontal="center" vertical="center" shrinkToFit="1"/>
      <protection locked="0"/>
    </xf>
    <xf numFmtId="0" fontId="68" fillId="0" borderId="3" xfId="58" applyFont="1" applyBorder="1" applyAlignment="1" applyProtection="1">
      <alignment horizontal="center" vertical="center" shrinkToFit="1"/>
      <protection locked="0"/>
    </xf>
    <xf numFmtId="0" fontId="66" fillId="0" borderId="183" xfId="58" applyFont="1" applyBorder="1" applyAlignment="1">
      <alignment horizontal="center" vertical="center" wrapText="1" shrinkToFit="1"/>
      <protection/>
    </xf>
    <xf numFmtId="0" fontId="66" fillId="0" borderId="106" xfId="58" applyFont="1" applyBorder="1" applyAlignment="1">
      <alignment horizontal="center" vertical="center" shrinkToFit="1"/>
      <protection/>
    </xf>
    <xf numFmtId="0" fontId="66" fillId="14" borderId="183" xfId="58" applyFont="1" applyFill="1" applyBorder="1" applyAlignment="1">
      <alignment horizontal="center" vertical="center" wrapText="1" shrinkToFit="1"/>
      <protection/>
    </xf>
    <xf numFmtId="0" fontId="66" fillId="14" borderId="106" xfId="58" applyFont="1" applyFill="1" applyBorder="1" applyAlignment="1">
      <alignment horizontal="center" vertical="center" shrinkToFit="1"/>
      <protection/>
    </xf>
    <xf numFmtId="0" fontId="66" fillId="0" borderId="3" xfId="58" applyFont="1" applyBorder="1" applyAlignment="1">
      <alignment horizontal="center" vertical="center" wrapText="1" shrinkToFit="1"/>
      <protection/>
    </xf>
    <xf numFmtId="0" fontId="66" fillId="0" borderId="182" xfId="58" applyFont="1" applyBorder="1" applyAlignment="1">
      <alignment horizontal="center" vertical="center" shrinkToFit="1"/>
      <protection/>
    </xf>
    <xf numFmtId="0" fontId="68" fillId="0" borderId="62" xfId="61" applyFont="1" applyBorder="1" applyAlignment="1">
      <alignment horizontal="center" vertical="center" shrinkToFit="1"/>
      <protection/>
    </xf>
    <xf numFmtId="0" fontId="66" fillId="0" borderId="83" xfId="58" applyFont="1" applyBorder="1" applyAlignment="1">
      <alignment horizontal="center" vertical="center" shrinkToFit="1"/>
      <protection/>
    </xf>
    <xf numFmtId="0" fontId="66" fillId="0" borderId="100" xfId="58" applyFont="1" applyBorder="1" applyAlignment="1">
      <alignment horizontal="center" vertical="center" shrinkToFit="1"/>
      <protection/>
    </xf>
    <xf numFmtId="0" fontId="66" fillId="0" borderId="58" xfId="58" applyFont="1" applyBorder="1" applyAlignment="1">
      <alignment horizontal="center" vertical="center" shrinkToFit="1"/>
      <protection/>
    </xf>
    <xf numFmtId="0" fontId="66" fillId="0" borderId="52" xfId="58" applyFont="1" applyBorder="1" applyAlignment="1">
      <alignment horizontal="center" vertical="center" shrinkToFit="1"/>
      <protection/>
    </xf>
    <xf numFmtId="0" fontId="66" fillId="0" borderId="60" xfId="58" applyFont="1" applyBorder="1" applyAlignment="1">
      <alignment horizontal="center" vertical="center" shrinkToFit="1"/>
      <protection/>
    </xf>
    <xf numFmtId="0" fontId="66" fillId="0" borderId="13" xfId="58" applyFont="1" applyBorder="1" applyAlignment="1">
      <alignment horizontal="center" vertical="center" shrinkToFit="1"/>
      <protection/>
    </xf>
    <xf numFmtId="0" fontId="74" fillId="0" borderId="53" xfId="58" applyFont="1" applyBorder="1" applyAlignment="1">
      <alignment horizontal="right" vertical="center" shrinkToFit="1"/>
      <protection/>
    </xf>
    <xf numFmtId="0" fontId="74" fillId="0" borderId="42" xfId="58" applyFont="1" applyBorder="1" applyAlignment="1">
      <alignment horizontal="right" vertical="center" shrinkToFit="1"/>
      <protection/>
    </xf>
    <xf numFmtId="0" fontId="66" fillId="0" borderId="52" xfId="58" applyFont="1" applyBorder="1" applyAlignment="1">
      <alignment horizontal="left" vertical="center" shrinkToFit="1"/>
      <protection/>
    </xf>
    <xf numFmtId="0" fontId="66" fillId="0" borderId="61" xfId="58" applyFont="1" applyBorder="1" applyAlignment="1">
      <alignment horizontal="left" vertical="center" shrinkToFit="1"/>
      <protection/>
    </xf>
    <xf numFmtId="0" fontId="66" fillId="14" borderId="31" xfId="58" applyFont="1" applyFill="1" applyBorder="1" applyAlignment="1">
      <alignment horizontal="center" vertical="center" shrinkToFit="1"/>
      <protection/>
    </xf>
    <xf numFmtId="0" fontId="66" fillId="14" borderId="58" xfId="58" applyFont="1" applyFill="1" applyBorder="1" applyAlignment="1">
      <alignment horizontal="center" vertical="center" shrinkToFit="1"/>
      <protection/>
    </xf>
    <xf numFmtId="0" fontId="66" fillId="14" borderId="53" xfId="58" applyFont="1" applyFill="1" applyBorder="1" applyAlignment="1">
      <alignment horizontal="center" vertical="center" shrinkToFit="1"/>
      <protection/>
    </xf>
    <xf numFmtId="0" fontId="66" fillId="14" borderId="52" xfId="58" applyFont="1" applyFill="1" applyBorder="1" applyAlignment="1">
      <alignment horizontal="center" vertical="center" shrinkToFit="1"/>
      <protection/>
    </xf>
    <xf numFmtId="0" fontId="74" fillId="14" borderId="53" xfId="58" applyFont="1" applyFill="1" applyBorder="1" applyAlignment="1">
      <alignment horizontal="right" vertical="center" shrinkToFit="1"/>
      <protection/>
    </xf>
    <xf numFmtId="0" fontId="74" fillId="14" borderId="42" xfId="58" applyFont="1" applyFill="1" applyBorder="1" applyAlignment="1">
      <alignment horizontal="right" vertical="center" shrinkToFit="1"/>
      <protection/>
    </xf>
    <xf numFmtId="0" fontId="66" fillId="14" borderId="58" xfId="58" applyFont="1" applyFill="1" applyBorder="1" applyAlignment="1">
      <alignment horizontal="left" vertical="center" shrinkToFit="1"/>
      <protection/>
    </xf>
    <xf numFmtId="0" fontId="66" fillId="14" borderId="52" xfId="58" applyFont="1" applyFill="1" applyBorder="1" applyAlignment="1">
      <alignment horizontal="left" vertical="center" shrinkToFit="1"/>
      <protection/>
    </xf>
    <xf numFmtId="0" fontId="75" fillId="0" borderId="13" xfId="58" applyFont="1" applyBorder="1" applyAlignment="1" applyProtection="1">
      <alignment horizontal="center" vertical="center" shrinkToFit="1"/>
      <protection locked="0"/>
    </xf>
    <xf numFmtId="0" fontId="75" fillId="0" borderId="69" xfId="58" applyFont="1" applyBorder="1" applyAlignment="1" applyProtection="1">
      <alignment horizontal="center" vertical="center" shrinkToFit="1"/>
      <protection locked="0"/>
    </xf>
    <xf numFmtId="0" fontId="75" fillId="0" borderId="17" xfId="58" applyFont="1" applyBorder="1" applyAlignment="1" applyProtection="1">
      <alignment horizontal="center" vertical="center" shrinkToFit="1"/>
      <protection locked="0"/>
    </xf>
    <xf numFmtId="0" fontId="75" fillId="0" borderId="67" xfId="58" applyFont="1" applyBorder="1" applyAlignment="1" applyProtection="1">
      <alignment horizontal="center" vertical="center" shrinkToFit="1"/>
      <protection locked="0"/>
    </xf>
    <xf numFmtId="0" fontId="66" fillId="0" borderId="53" xfId="58" applyFont="1" applyBorder="1" applyAlignment="1">
      <alignment horizontal="center" vertical="center" shrinkToFit="1"/>
      <protection/>
    </xf>
    <xf numFmtId="0" fontId="66" fillId="0" borderId="11" xfId="58" applyFont="1" applyBorder="1" applyAlignment="1">
      <alignment horizontal="center" vertical="center" shrinkToFit="1"/>
      <protection/>
    </xf>
    <xf numFmtId="0" fontId="68" fillId="0" borderId="172" xfId="61" applyFont="1" applyBorder="1" applyAlignment="1">
      <alignment horizontal="center" vertical="center" shrinkToFit="1"/>
      <protection/>
    </xf>
    <xf numFmtId="0" fontId="66" fillId="0" borderId="48" xfId="58" applyFont="1" applyBorder="1" applyAlignment="1">
      <alignment horizontal="center" vertical="center" shrinkToFit="1"/>
      <protection/>
    </xf>
    <xf numFmtId="0" fontId="66" fillId="0" borderId="92" xfId="58" applyFont="1" applyBorder="1" applyAlignment="1">
      <alignment horizontal="center" vertical="center" shrinkToFit="1"/>
      <protection/>
    </xf>
    <xf numFmtId="0" fontId="66" fillId="0" borderId="47" xfId="58" applyFont="1" applyBorder="1" applyAlignment="1">
      <alignment horizontal="center" vertical="center" shrinkToFit="1"/>
      <protection/>
    </xf>
    <xf numFmtId="0" fontId="66" fillId="0" borderId="98" xfId="58" applyFont="1" applyBorder="1" applyAlignment="1">
      <alignment horizontal="center" vertical="center" shrinkToFit="1"/>
      <protection/>
    </xf>
    <xf numFmtId="0" fontId="66" fillId="14" borderId="48" xfId="58" applyFont="1" applyFill="1" applyBorder="1" applyAlignment="1">
      <alignment horizontal="center" vertical="center" shrinkToFit="1"/>
      <protection/>
    </xf>
    <xf numFmtId="0" fontId="66" fillId="14" borderId="47" xfId="58" applyFont="1" applyFill="1" applyBorder="1" applyAlignment="1">
      <alignment horizontal="center" vertical="center" shrinkToFit="1"/>
      <protection/>
    </xf>
    <xf numFmtId="0" fontId="66" fillId="14" borderId="47" xfId="58" applyFont="1" applyFill="1" applyBorder="1" applyAlignment="1">
      <alignment horizontal="left" vertical="center" shrinkToFit="1"/>
      <protection/>
    </xf>
    <xf numFmtId="0" fontId="68" fillId="0" borderId="135" xfId="61" applyFont="1" applyBorder="1" applyAlignment="1">
      <alignment horizontal="center" vertical="center" shrinkToFit="1"/>
      <protection/>
    </xf>
    <xf numFmtId="0" fontId="66" fillId="0" borderId="116" xfId="58" applyFont="1" applyBorder="1" applyAlignment="1">
      <alignment horizontal="center" vertical="center" shrinkToFit="1"/>
      <protection/>
    </xf>
    <xf numFmtId="0" fontId="66" fillId="0" borderId="25" xfId="58" applyFont="1" applyBorder="1" applyAlignment="1">
      <alignment horizontal="center" vertical="center" shrinkToFit="1"/>
      <protection/>
    </xf>
    <xf numFmtId="0" fontId="74" fillId="0" borderId="78" xfId="58" applyFont="1" applyBorder="1" applyAlignment="1">
      <alignment horizontal="right" vertical="center" shrinkToFit="1"/>
      <protection/>
    </xf>
    <xf numFmtId="0" fontId="66" fillId="0" borderId="71" xfId="58" applyFont="1" applyBorder="1" applyAlignment="1">
      <alignment horizontal="left" vertical="center" shrinkToFit="1"/>
      <protection/>
    </xf>
    <xf numFmtId="0" fontId="66" fillId="14" borderId="117" xfId="58" applyFont="1" applyFill="1" applyBorder="1" applyAlignment="1">
      <alignment horizontal="center" vertical="center" shrinkToFit="1"/>
      <protection/>
    </xf>
    <xf numFmtId="0" fontId="66" fillId="14" borderId="116" xfId="58" applyFont="1" applyFill="1" applyBorder="1" applyAlignment="1">
      <alignment horizontal="center" vertical="center" shrinkToFit="1"/>
      <protection/>
    </xf>
    <xf numFmtId="0" fontId="74" fillId="14" borderId="78" xfId="58" applyFont="1" applyFill="1" applyBorder="1" applyAlignment="1">
      <alignment horizontal="right" vertical="center" shrinkToFit="1"/>
      <protection/>
    </xf>
    <xf numFmtId="0" fontId="66" fillId="14" borderId="116" xfId="58" applyFont="1" applyFill="1" applyBorder="1" applyAlignment="1">
      <alignment horizontal="left" vertical="center" shrinkToFit="1"/>
      <protection/>
    </xf>
    <xf numFmtId="0" fontId="75" fillId="0" borderId="21" xfId="58" applyFont="1" applyBorder="1" applyAlignment="1" applyProtection="1">
      <alignment horizontal="center" vertical="center" shrinkToFit="1"/>
      <protection locked="0"/>
    </xf>
    <xf numFmtId="0" fontId="75" fillId="0" borderId="70" xfId="58" applyFont="1" applyBorder="1" applyAlignment="1" applyProtection="1">
      <alignment horizontal="center" vertical="center" shrinkToFit="1"/>
      <protection locked="0"/>
    </xf>
    <xf numFmtId="0" fontId="66" fillId="0" borderId="117" xfId="58" applyFont="1" applyBorder="1" applyAlignment="1">
      <alignment horizontal="center" vertical="center" shrinkToFit="1"/>
      <protection/>
    </xf>
    <xf numFmtId="0" fontId="66" fillId="0" borderId="40" xfId="58" applyFont="1" applyBorder="1" applyAlignment="1">
      <alignment horizontal="center" vertical="center" shrinkToFit="1"/>
      <protection/>
    </xf>
    <xf numFmtId="0" fontId="69" fillId="0" borderId="195" xfId="60" applyFont="1" applyBorder="1" applyAlignment="1">
      <alignment horizontal="center" vertical="center"/>
      <protection/>
    </xf>
    <xf numFmtId="0" fontId="70" fillId="0" borderId="196" xfId="60" applyFont="1" applyBorder="1" applyAlignment="1">
      <alignment horizontal="center" vertical="center"/>
      <protection/>
    </xf>
    <xf numFmtId="0" fontId="71" fillId="0" borderId="195" xfId="60" applyFont="1" applyBorder="1" applyAlignment="1">
      <alignment horizontal="center" vertical="center"/>
      <protection/>
    </xf>
    <xf numFmtId="20" fontId="71" fillId="0" borderId="106" xfId="60" applyNumberFormat="1" applyFont="1" applyBorder="1" applyAlignment="1">
      <alignment horizontal="center" vertical="center"/>
      <protection/>
    </xf>
    <xf numFmtId="20" fontId="71" fillId="0" borderId="183" xfId="60" applyNumberFormat="1" applyFont="1" applyBorder="1" applyAlignment="1">
      <alignment horizontal="center" vertical="center"/>
      <protection/>
    </xf>
    <xf numFmtId="20" fontId="71" fillId="0" borderId="195" xfId="60" applyNumberFormat="1" applyFont="1" applyBorder="1" applyAlignment="1">
      <alignment horizontal="center" vertical="center"/>
      <protection/>
    </xf>
    <xf numFmtId="20" fontId="71" fillId="0" borderId="197" xfId="60" applyNumberFormat="1" applyFont="1" applyBorder="1" applyAlignment="1">
      <alignment horizontal="center" vertical="center"/>
      <protection/>
    </xf>
    <xf numFmtId="20" fontId="71" fillId="0" borderId="5" xfId="60" applyNumberFormat="1" applyFont="1" applyBorder="1" applyAlignment="1">
      <alignment horizontal="center" vertical="center"/>
      <protection/>
    </xf>
    <xf numFmtId="0" fontId="68" fillId="0" borderId="56" xfId="60" applyFont="1" applyBorder="1" applyAlignment="1">
      <alignment horizontal="center" vertical="center" shrinkToFit="1"/>
      <protection/>
    </xf>
    <xf numFmtId="0" fontId="68" fillId="0" borderId="53" xfId="60" applyFont="1" applyBorder="1" applyAlignment="1">
      <alignment horizontal="center" vertical="center" shrinkToFit="1"/>
      <protection/>
    </xf>
    <xf numFmtId="0" fontId="68" fillId="0" borderId="54" xfId="60" applyFont="1" applyBorder="1" applyAlignment="1">
      <alignment horizontal="center" vertical="center" shrinkToFit="1"/>
      <protection/>
    </xf>
    <xf numFmtId="0" fontId="68" fillId="0" borderId="59" xfId="60" applyFont="1" applyBorder="1" applyAlignment="1">
      <alignment horizontal="center" vertical="center" shrinkToFit="1"/>
      <protection/>
    </xf>
    <xf numFmtId="0" fontId="68" fillId="0" borderId="42" xfId="60" applyFont="1" applyBorder="1" applyAlignment="1">
      <alignment horizontal="center" vertical="center" shrinkToFit="1"/>
      <protection/>
    </xf>
    <xf numFmtId="0" fontId="68" fillId="0" borderId="163" xfId="60" applyFont="1" applyBorder="1" applyAlignment="1">
      <alignment horizontal="center" vertical="center" shrinkToFit="1"/>
      <protection/>
    </xf>
    <xf numFmtId="0" fontId="68" fillId="0" borderId="198" xfId="60" applyFont="1" applyBorder="1" applyAlignment="1">
      <alignment horizontal="center" vertical="center" shrinkToFit="1"/>
      <protection/>
    </xf>
    <xf numFmtId="0" fontId="68" fillId="0" borderId="78" xfId="60" applyFont="1" applyBorder="1" applyAlignment="1">
      <alignment horizontal="center" vertical="center" shrinkToFit="1"/>
      <protection/>
    </xf>
    <xf numFmtId="0" fontId="68" fillId="0" borderId="199" xfId="60" applyFont="1" applyBorder="1" applyAlignment="1">
      <alignment horizontal="center" vertical="center" shrinkToFit="1"/>
      <protection/>
    </xf>
    <xf numFmtId="0" fontId="68" fillId="0" borderId="195" xfId="60" applyFont="1" applyBorder="1" applyAlignment="1">
      <alignment horizontal="center" vertical="center"/>
      <protection/>
    </xf>
    <xf numFmtId="0" fontId="68" fillId="0" borderId="105" xfId="60" applyFont="1" applyBorder="1" applyAlignment="1">
      <alignment horizontal="center" vertical="center"/>
      <protection/>
    </xf>
    <xf numFmtId="0" fontId="68" fillId="0" borderId="200" xfId="60" applyFont="1" applyBorder="1" applyAlignment="1">
      <alignment horizontal="center" vertical="center" shrinkToFit="1"/>
      <protection/>
    </xf>
    <xf numFmtId="0" fontId="68" fillId="0" borderId="201" xfId="60" applyFont="1" applyBorder="1" applyAlignment="1">
      <alignment horizontal="center" vertical="center" shrinkToFit="1"/>
      <protection/>
    </xf>
    <xf numFmtId="0" fontId="77" fillId="0" borderId="13" xfId="58" applyFont="1" applyBorder="1" applyAlignment="1" applyProtection="1">
      <alignment horizontal="center" vertical="center" shrinkToFit="1"/>
      <protection locked="0"/>
    </xf>
    <xf numFmtId="0" fontId="77" fillId="0" borderId="69" xfId="58" applyFont="1" applyBorder="1" applyAlignment="1" applyProtection="1">
      <alignment horizontal="center" vertical="center" shrinkToFit="1"/>
      <protection locked="0"/>
    </xf>
    <xf numFmtId="0" fontId="77" fillId="0" borderId="17" xfId="58" applyFont="1" applyBorder="1" applyAlignment="1" applyProtection="1">
      <alignment horizontal="center" vertical="center" shrinkToFit="1"/>
      <protection locked="0"/>
    </xf>
    <xf numFmtId="0" fontId="77" fillId="0" borderId="67" xfId="58" applyFont="1" applyBorder="1" applyAlignment="1" applyProtection="1">
      <alignment horizontal="center" vertical="center" shrinkToFit="1"/>
      <protection locked="0"/>
    </xf>
    <xf numFmtId="0" fontId="77" fillId="0" borderId="21" xfId="58" applyFont="1" applyBorder="1" applyAlignment="1" applyProtection="1">
      <alignment horizontal="center" vertical="center" shrinkToFit="1"/>
      <protection locked="0"/>
    </xf>
    <xf numFmtId="0" fontId="77" fillId="0" borderId="70" xfId="58" applyFont="1" applyBorder="1" applyAlignment="1" applyProtection="1">
      <alignment horizontal="center" vertical="center" shrinkToFit="1"/>
      <protection locked="0"/>
    </xf>
    <xf numFmtId="0" fontId="78" fillId="0" borderId="0" xfId="43" applyFont="1" applyAlignment="1">
      <alignment horizontal="center" vertical="center" shrinkToFit="1"/>
      <protection/>
    </xf>
    <xf numFmtId="0" fontId="48" fillId="0" borderId="0" xfId="0" applyFont="1" applyAlignment="1">
      <alignment horizontal="left" vertical="center"/>
    </xf>
    <xf numFmtId="0" fontId="48" fillId="8" borderId="0" xfId="0" applyFont="1" applyFill="1" applyAlignment="1">
      <alignment horizontal="center" vertical="center"/>
    </xf>
    <xf numFmtId="0" fontId="48" fillId="8" borderId="51" xfId="0" applyFont="1" applyFill="1" applyBorder="1" applyAlignment="1">
      <alignment horizontal="center" vertical="center"/>
    </xf>
    <xf numFmtId="0" fontId="48" fillId="0" borderId="137" xfId="0" applyFont="1" applyBorder="1" applyAlignment="1">
      <alignment horizontal="center" vertical="center"/>
    </xf>
    <xf numFmtId="0" fontId="48" fillId="0" borderId="142" xfId="0" applyFont="1" applyBorder="1" applyAlignment="1">
      <alignment horizontal="center" vertical="center"/>
    </xf>
    <xf numFmtId="0" fontId="48" fillId="0" borderId="143" xfId="0" applyFont="1" applyBorder="1" applyAlignment="1">
      <alignment horizontal="center" vertical="center"/>
    </xf>
    <xf numFmtId="0" fontId="48" fillId="0" borderId="139" xfId="0" applyFont="1" applyBorder="1" applyAlignment="1">
      <alignment horizontal="center" vertical="center"/>
    </xf>
    <xf numFmtId="0" fontId="48" fillId="0" borderId="145" xfId="0" applyFont="1" applyBorder="1" applyAlignment="1">
      <alignment horizontal="center" vertical="center"/>
    </xf>
    <xf numFmtId="0" fontId="48" fillId="0" borderId="17" xfId="43" applyFont="1" applyBorder="1" applyAlignment="1">
      <alignment horizontal="center" vertical="center" wrapText="1" shrinkToFit="1"/>
      <protection/>
    </xf>
    <xf numFmtId="0" fontId="48" fillId="0" borderId="17" xfId="43" applyFont="1" applyBorder="1" applyAlignment="1">
      <alignment horizontal="center" vertical="center" shrinkToFit="1"/>
      <protection/>
    </xf>
    <xf numFmtId="0" fontId="48" fillId="0" borderId="48" xfId="43" applyFont="1" applyBorder="1" applyAlignment="1">
      <alignment horizontal="center" vertical="center" shrinkToFit="1"/>
      <protection/>
    </xf>
    <xf numFmtId="0" fontId="48" fillId="0" borderId="31" xfId="43" applyFont="1" applyBorder="1" applyAlignment="1">
      <alignment horizontal="center" vertical="center" shrinkToFit="1"/>
      <protection/>
    </xf>
    <xf numFmtId="0" fontId="48" fillId="0" borderId="53" xfId="43" applyFont="1" applyBorder="1" applyAlignment="1">
      <alignment horizontal="center" vertical="center" shrinkToFit="1"/>
      <protection/>
    </xf>
    <xf numFmtId="0" fontId="78" fillId="8" borderId="46" xfId="43" applyFont="1" applyFill="1" applyBorder="1" applyAlignment="1">
      <alignment horizontal="center" vertical="center" shrinkToFit="1"/>
      <protection/>
    </xf>
    <xf numFmtId="0" fontId="78" fillId="8" borderId="0" xfId="43" applyFont="1" applyFill="1" applyAlignment="1">
      <alignment horizontal="center" vertical="center" shrinkToFit="1"/>
      <protection/>
    </xf>
    <xf numFmtId="0" fontId="48" fillId="0" borderId="46" xfId="43" applyFont="1" applyBorder="1" applyAlignment="1">
      <alignment horizontal="center" vertical="center" shrinkToFit="1"/>
      <protection/>
    </xf>
    <xf numFmtId="0" fontId="48" fillId="0" borderId="0" xfId="43" applyFont="1" applyAlignment="1">
      <alignment horizontal="center" vertical="center" shrinkToFit="1"/>
      <protection/>
    </xf>
    <xf numFmtId="0" fontId="48" fillId="0" borderId="47" xfId="43" applyFont="1" applyBorder="1" applyAlignment="1">
      <alignment horizontal="center" vertical="center" shrinkToFit="1"/>
      <protection/>
    </xf>
    <xf numFmtId="0" fontId="48" fillId="0" borderId="58" xfId="43" applyFont="1" applyBorder="1" applyAlignment="1">
      <alignment horizontal="center" vertical="center" shrinkToFit="1"/>
      <protection/>
    </xf>
    <xf numFmtId="0" fontId="48" fillId="0" borderId="52" xfId="43" applyFont="1" applyBorder="1" applyAlignment="1">
      <alignment horizontal="center" vertical="center" shrinkToFit="1"/>
      <protection/>
    </xf>
    <xf numFmtId="0" fontId="48" fillId="0" borderId="98" xfId="43" applyFont="1" applyBorder="1" applyAlignment="1">
      <alignment horizontal="center" vertical="center" wrapText="1" shrinkToFit="1"/>
      <protection/>
    </xf>
    <xf numFmtId="0" fontId="48" fillId="0" borderId="60" xfId="43" applyFont="1" applyBorder="1" applyAlignment="1">
      <alignment horizontal="center" vertical="center" shrinkToFit="1"/>
      <protection/>
    </xf>
    <xf numFmtId="0" fontId="48" fillId="0" borderId="25" xfId="43" applyFont="1" applyBorder="1" applyAlignment="1">
      <alignment horizontal="center" vertical="center" shrinkToFit="1"/>
      <protection/>
    </xf>
    <xf numFmtId="0" fontId="48" fillId="0" borderId="48" xfId="43" applyFont="1" applyBorder="1" applyAlignment="1">
      <alignment horizontal="center" vertical="center" wrapText="1" shrinkToFit="1"/>
      <protection/>
    </xf>
    <xf numFmtId="0" fontId="48" fillId="0" borderId="31" xfId="43" applyFont="1" applyBorder="1" applyAlignment="1">
      <alignment horizontal="center" vertical="center" wrapText="1" shrinkToFit="1"/>
      <protection/>
    </xf>
    <xf numFmtId="0" fontId="48" fillId="0" borderId="117" xfId="43" applyFont="1" applyBorder="1" applyAlignment="1">
      <alignment horizontal="center" vertical="center" wrapText="1" shrinkToFit="1"/>
      <protection/>
    </xf>
    <xf numFmtId="0" fontId="78" fillId="8" borderId="39" xfId="43" applyFont="1" applyFill="1" applyBorder="1" applyAlignment="1">
      <alignment horizontal="center" vertical="center" shrinkToFit="1"/>
      <protection/>
    </xf>
    <xf numFmtId="0" fontId="48" fillId="0" borderId="39" xfId="43" applyFont="1" applyBorder="1" applyAlignment="1">
      <alignment horizontal="center" vertical="center" shrinkToFit="1"/>
      <protection/>
    </xf>
    <xf numFmtId="0" fontId="48" fillId="0" borderId="116" xfId="43" applyFont="1" applyBorder="1" applyAlignment="1">
      <alignment horizontal="center" vertical="center" shrinkToFit="1"/>
      <protection/>
    </xf>
    <xf numFmtId="0" fontId="79" fillId="8" borderId="12" xfId="43" applyFont="1" applyFill="1" applyBorder="1" applyAlignment="1">
      <alignment horizontal="center" vertical="center" shrinkToFit="1"/>
      <protection/>
    </xf>
    <xf numFmtId="0" fontId="48" fillId="0" borderId="12" xfId="43" applyFont="1" applyBorder="1" applyAlignment="1">
      <alignment horizontal="center" vertical="center" shrinkToFit="1"/>
      <protection/>
    </xf>
    <xf numFmtId="0" fontId="48" fillId="8" borderId="12" xfId="43" applyFont="1" applyFill="1" applyBorder="1" applyAlignment="1">
      <alignment horizontal="center" vertical="center" shrinkToFit="1"/>
      <protection/>
    </xf>
    <xf numFmtId="0" fontId="48" fillId="0" borderId="79" xfId="43" applyFont="1" applyBorder="1" applyAlignment="1">
      <alignment horizontal="center" vertical="center" shrinkToFit="1"/>
      <protection/>
    </xf>
    <xf numFmtId="0" fontId="48" fillId="0" borderId="80" xfId="43" applyFont="1" applyBorder="1" applyAlignment="1">
      <alignment horizontal="center" vertical="center" shrinkToFit="1"/>
      <protection/>
    </xf>
    <xf numFmtId="0" fontId="48" fillId="0" borderId="33" xfId="43" applyFont="1" applyBorder="1" applyAlignment="1">
      <alignment horizontal="center" vertical="center" shrinkToFit="1"/>
      <protection/>
    </xf>
    <xf numFmtId="0" fontId="48" fillId="0" borderId="84" xfId="43" applyFont="1" applyBorder="1" applyAlignment="1">
      <alignment horizontal="center" vertical="center" shrinkToFit="1"/>
      <protection/>
    </xf>
    <xf numFmtId="0" fontId="48" fillId="0" borderId="51" xfId="43" applyFont="1" applyBorder="1" applyAlignment="1">
      <alignment horizontal="center" vertical="center" shrinkToFit="1"/>
      <protection/>
    </xf>
    <xf numFmtId="0" fontId="48" fillId="0" borderId="81" xfId="43" applyFont="1" applyBorder="1" applyAlignment="1">
      <alignment horizontal="center" vertical="center" shrinkToFit="1"/>
      <protection/>
    </xf>
    <xf numFmtId="0" fontId="48" fillId="0" borderId="8" xfId="43" applyFont="1" applyBorder="1" applyAlignment="1">
      <alignment horizontal="center" vertical="center" shrinkToFit="1"/>
      <protection/>
    </xf>
    <xf numFmtId="0" fontId="48" fillId="0" borderId="8" xfId="43" applyFont="1" applyBorder="1" applyAlignment="1">
      <alignment horizontal="center" vertical="center" wrapText="1" shrinkToFit="1"/>
      <protection/>
    </xf>
    <xf numFmtId="0" fontId="48" fillId="18" borderId="63" xfId="43" applyFont="1" applyFill="1" applyBorder="1" applyAlignment="1">
      <alignment horizontal="center" vertical="center" wrapText="1" shrinkToFit="1"/>
      <protection/>
    </xf>
    <xf numFmtId="0" fontId="48" fillId="18" borderId="77" xfId="43" applyFont="1" applyFill="1" applyBorder="1" applyAlignment="1">
      <alignment horizontal="center" vertical="center" wrapText="1" shrinkToFit="1"/>
      <protection/>
    </xf>
    <xf numFmtId="0" fontId="48" fillId="18" borderId="69" xfId="43" applyFont="1" applyFill="1" applyBorder="1" applyAlignment="1">
      <alignment horizontal="center" vertical="center" wrapText="1" shrinkToFit="1"/>
      <protection/>
    </xf>
    <xf numFmtId="0" fontId="79" fillId="8" borderId="20" xfId="43" applyFont="1" applyFill="1" applyBorder="1" applyAlignment="1">
      <alignment horizontal="center" vertical="center" shrinkToFit="1"/>
      <protection/>
    </xf>
    <xf numFmtId="0" fontId="48" fillId="0" borderId="105" xfId="43" applyFont="1" applyBorder="1" applyAlignment="1">
      <alignment horizontal="center" vertical="center" shrinkToFit="1"/>
      <protection/>
    </xf>
    <xf numFmtId="0" fontId="48" fillId="0" borderId="4" xfId="43" applyFont="1" applyBorder="1" applyAlignment="1">
      <alignment horizontal="center" vertical="center" shrinkToFit="1"/>
      <protection/>
    </xf>
    <xf numFmtId="0" fontId="48" fillId="0" borderId="5" xfId="43" applyFont="1" applyBorder="1" applyAlignment="1">
      <alignment horizontal="center" vertical="center" shrinkToFit="1"/>
      <protection/>
    </xf>
    <xf numFmtId="0" fontId="48" fillId="8" borderId="20" xfId="43" applyFont="1" applyFill="1" applyBorder="1" applyAlignment="1">
      <alignment horizontal="center" vertical="center" shrinkToFit="1"/>
      <protection/>
    </xf>
    <xf numFmtId="0" fontId="79" fillId="8" borderId="24" xfId="43" applyFont="1" applyFill="1" applyBorder="1" applyAlignment="1">
      <alignment horizontal="center" vertical="center" shrinkToFit="1"/>
      <protection/>
    </xf>
    <xf numFmtId="0" fontId="48" fillId="8" borderId="24" xfId="43" applyFont="1" applyFill="1" applyBorder="1" applyAlignment="1">
      <alignment horizontal="center" vertical="center" shrinkToFit="1"/>
      <protection/>
    </xf>
    <xf numFmtId="0" fontId="48" fillId="0" borderId="80" xfId="43" applyFont="1" applyBorder="1" applyAlignment="1">
      <alignment horizontal="left" vertical="center" shrinkToFit="1"/>
      <protection/>
    </xf>
    <xf numFmtId="0" fontId="48" fillId="0" borderId="100" xfId="43" applyFont="1" applyBorder="1" applyAlignment="1">
      <alignment horizontal="left" vertical="center" shrinkToFit="1"/>
      <protection/>
    </xf>
    <xf numFmtId="0" fontId="48" fillId="0" borderId="0" xfId="43" applyFont="1" applyAlignment="1">
      <alignment horizontal="left" vertical="center" shrinkToFit="1"/>
      <protection/>
    </xf>
    <xf numFmtId="0" fontId="48" fillId="0" borderId="32" xfId="43" applyFont="1" applyBorder="1" applyAlignment="1">
      <alignment horizontal="left" vertical="center" shrinkToFit="1"/>
      <protection/>
    </xf>
    <xf numFmtId="0" fontId="54" fillId="0" borderId="17" xfId="58" applyFont="1" applyBorder="1" applyAlignment="1">
      <alignment horizontal="center" vertical="center" shrinkToFit="1"/>
      <protection/>
    </xf>
    <xf numFmtId="0" fontId="48" fillId="0" borderId="202" xfId="43" applyFont="1" applyBorder="1" applyAlignment="1">
      <alignment horizontal="center" vertical="center" shrinkToFit="1"/>
      <protection/>
    </xf>
    <xf numFmtId="0" fontId="48" fillId="0" borderId="202" xfId="43" applyFont="1" applyBorder="1" applyAlignment="1">
      <alignment horizontal="left" vertical="center" shrinkToFit="1"/>
      <protection/>
    </xf>
    <xf numFmtId="0" fontId="48" fillId="0" borderId="203" xfId="43" applyFont="1" applyBorder="1" applyAlignment="1">
      <alignment horizontal="left" vertical="center" shrinkToFit="1"/>
      <protection/>
    </xf>
    <xf numFmtId="0" fontId="48" fillId="0" borderId="85" xfId="43" applyFont="1" applyBorder="1" applyAlignment="1">
      <alignment horizontal="center" vertical="center" shrinkToFit="1"/>
      <protection/>
    </xf>
    <xf numFmtId="0" fontId="54" fillId="0" borderId="204" xfId="43" applyFont="1" applyBorder="1" applyAlignment="1">
      <alignment horizontal="center" vertical="center" shrinkToFit="1"/>
      <protection/>
    </xf>
    <xf numFmtId="0" fontId="54" fillId="0" borderId="205" xfId="43" applyFont="1" applyBorder="1" applyAlignment="1">
      <alignment horizontal="center" vertical="center" shrinkToFit="1"/>
      <protection/>
    </xf>
    <xf numFmtId="0" fontId="54" fillId="0" borderId="206" xfId="43" applyFont="1" applyBorder="1" applyAlignment="1">
      <alignment horizontal="center" vertical="center" shrinkToFit="1"/>
      <protection/>
    </xf>
    <xf numFmtId="0" fontId="54" fillId="0" borderId="207" xfId="43" applyFont="1" applyBorder="1" applyAlignment="1">
      <alignment horizontal="center" vertical="center" shrinkToFit="1"/>
      <protection/>
    </xf>
    <xf numFmtId="0" fontId="54" fillId="0" borderId="208" xfId="43" applyFont="1" applyBorder="1" applyAlignment="1">
      <alignment horizontal="center" vertical="center" shrinkToFit="1"/>
      <protection/>
    </xf>
    <xf numFmtId="0" fontId="54" fillId="0" borderId="209" xfId="43" applyFont="1" applyBorder="1" applyAlignment="1">
      <alignment horizontal="center" vertical="center" shrinkToFit="1"/>
      <protection/>
    </xf>
    <xf numFmtId="0" fontId="54" fillId="0" borderId="210" xfId="43" applyFont="1" applyBorder="1" applyAlignment="1">
      <alignment horizontal="center" vertical="center" shrinkToFit="1"/>
      <protection/>
    </xf>
    <xf numFmtId="0" fontId="54" fillId="0" borderId="211" xfId="43" applyFont="1" applyBorder="1" applyAlignment="1">
      <alignment horizontal="center" vertical="center" shrinkToFit="1"/>
      <protection/>
    </xf>
    <xf numFmtId="0" fontId="54" fillId="0" borderId="212" xfId="43" applyFont="1" applyBorder="1" applyAlignment="1">
      <alignment horizontal="center" vertical="center" shrinkToFit="1"/>
      <protection/>
    </xf>
    <xf numFmtId="178" fontId="64" fillId="0" borderId="17" xfId="58" applyNumberFormat="1" applyFont="1" applyBorder="1" applyAlignment="1">
      <alignment horizontal="center" vertical="center" shrinkToFit="1"/>
      <protection/>
    </xf>
    <xf numFmtId="178" fontId="81" fillId="18" borderId="213" xfId="43" applyNumberFormat="1" applyFont="1" applyFill="1" applyBorder="1" applyAlignment="1">
      <alignment horizontal="center" vertical="center" shrinkToFit="1"/>
      <protection/>
    </xf>
    <xf numFmtId="178" fontId="81" fillId="18" borderId="77" xfId="43" applyNumberFormat="1" applyFont="1" applyFill="1" applyBorder="1" applyAlignment="1">
      <alignment horizontal="center" vertical="center" shrinkToFit="1"/>
      <protection/>
    </xf>
    <xf numFmtId="178" fontId="81" fillId="18" borderId="69" xfId="43" applyNumberFormat="1" applyFont="1" applyFill="1" applyBorder="1" applyAlignment="1">
      <alignment horizontal="center" vertical="center" shrinkToFit="1"/>
      <protection/>
    </xf>
    <xf numFmtId="0" fontId="54" fillId="0" borderId="214" xfId="43" applyFont="1" applyBorder="1" applyAlignment="1">
      <alignment horizontal="center" vertical="center" shrinkToFit="1"/>
      <protection/>
    </xf>
    <xf numFmtId="0" fontId="54" fillId="0" borderId="55" xfId="43" applyFont="1" applyBorder="1" applyAlignment="1">
      <alignment horizontal="center" vertical="center" shrinkToFit="1"/>
      <protection/>
    </xf>
    <xf numFmtId="0" fontId="54" fillId="0" borderId="215" xfId="43" applyFont="1" applyBorder="1" applyAlignment="1">
      <alignment horizontal="center" vertical="center" shrinkToFit="1"/>
      <protection/>
    </xf>
    <xf numFmtId="0" fontId="54" fillId="0" borderId="216" xfId="43" applyFont="1" applyBorder="1" applyAlignment="1">
      <alignment horizontal="center" vertical="center" shrinkToFit="1"/>
      <protection/>
    </xf>
    <xf numFmtId="0" fontId="54" fillId="0" borderId="217" xfId="43" applyFont="1" applyBorder="1" applyAlignment="1">
      <alignment horizontal="center" vertical="center" shrinkToFit="1"/>
      <protection/>
    </xf>
    <xf numFmtId="0" fontId="54" fillId="0" borderId="218" xfId="43" applyFont="1" applyBorder="1" applyAlignment="1">
      <alignment horizontal="center" vertical="center" shrinkToFit="1"/>
      <protection/>
    </xf>
    <xf numFmtId="0" fontId="54" fillId="0" borderId="53" xfId="43" applyFont="1" applyBorder="1" applyAlignment="1">
      <alignment horizontal="center" vertical="center" shrinkToFit="1"/>
      <protection/>
    </xf>
    <xf numFmtId="0" fontId="54" fillId="0" borderId="52" xfId="43" applyFont="1" applyBorder="1" applyAlignment="1">
      <alignment horizontal="center" vertical="center" shrinkToFit="1"/>
      <protection/>
    </xf>
    <xf numFmtId="0" fontId="54" fillId="0" borderId="48" xfId="43" applyFont="1" applyBorder="1" applyAlignment="1">
      <alignment horizontal="center" vertical="center" shrinkToFit="1"/>
      <protection/>
    </xf>
    <xf numFmtId="0" fontId="54" fillId="0" borderId="46" xfId="43" applyFont="1" applyBorder="1" applyAlignment="1">
      <alignment horizontal="center" vertical="center" shrinkToFit="1"/>
      <protection/>
    </xf>
    <xf numFmtId="0" fontId="54" fillId="0" borderId="47" xfId="43" applyFont="1" applyBorder="1" applyAlignment="1">
      <alignment horizontal="center" vertical="center" shrinkToFit="1"/>
      <protection/>
    </xf>
    <xf numFmtId="0" fontId="48" fillId="0" borderId="117" xfId="43" applyFont="1" applyBorder="1" applyAlignment="1">
      <alignment horizontal="center" vertical="center" shrinkToFit="1"/>
      <protection/>
    </xf>
    <xf numFmtId="0" fontId="48" fillId="0" borderId="41" xfId="43" applyFont="1" applyBorder="1" applyAlignment="1">
      <alignment horizontal="center" vertical="center" shrinkToFit="1"/>
      <protection/>
    </xf>
    <xf numFmtId="0" fontId="54" fillId="0" borderId="117" xfId="43" applyFont="1" applyBorder="1" applyAlignment="1">
      <alignment horizontal="center" vertical="center" shrinkToFit="1"/>
      <protection/>
    </xf>
    <xf numFmtId="0" fontId="54" fillId="0" borderId="116" xfId="43" applyFont="1" applyBorder="1" applyAlignment="1">
      <alignment horizontal="center" vertical="center" shrinkToFit="1"/>
      <protection/>
    </xf>
    <xf numFmtId="0" fontId="54" fillId="0" borderId="219" xfId="43" applyFont="1" applyBorder="1" applyAlignment="1">
      <alignment horizontal="center" vertical="center" shrinkToFit="1"/>
      <protection/>
    </xf>
    <xf numFmtId="0" fontId="54" fillId="0" borderId="220" xfId="43" applyFont="1" applyBorder="1" applyAlignment="1">
      <alignment horizontal="center" vertical="center" shrinkToFit="1"/>
      <protection/>
    </xf>
    <xf numFmtId="0" fontId="54" fillId="0" borderId="221" xfId="43" applyFont="1" applyBorder="1" applyAlignment="1">
      <alignment horizontal="center" vertical="center" shrinkToFit="1"/>
      <protection/>
    </xf>
    <xf numFmtId="0" fontId="54" fillId="0" borderId="222" xfId="43" applyFont="1" applyBorder="1" applyAlignment="1">
      <alignment horizontal="center" vertical="center" shrinkToFit="1"/>
      <protection/>
    </xf>
    <xf numFmtId="0" fontId="54" fillId="0" borderId="223" xfId="43" applyFont="1" applyBorder="1" applyAlignment="1">
      <alignment horizontal="center" vertical="center" shrinkToFit="1"/>
      <protection/>
    </xf>
    <xf numFmtId="0" fontId="54" fillId="0" borderId="224" xfId="43" applyFont="1" applyBorder="1" applyAlignment="1">
      <alignment horizontal="center" vertical="center" shrinkToFit="1"/>
      <protection/>
    </xf>
    <xf numFmtId="0" fontId="54" fillId="0" borderId="21" xfId="58" applyFont="1" applyBorder="1" applyAlignment="1">
      <alignment horizontal="center" vertical="center" shrinkToFit="1"/>
      <protection/>
    </xf>
    <xf numFmtId="0" fontId="54" fillId="0" borderId="13" xfId="58" applyFont="1" applyBorder="1" applyAlignment="1">
      <alignment horizontal="center" vertical="center" shrinkToFit="1"/>
      <protection/>
    </xf>
    <xf numFmtId="178" fontId="64" fillId="0" borderId="13" xfId="58" applyNumberFormat="1" applyFont="1" applyBorder="1" applyAlignment="1">
      <alignment horizontal="center" vertical="center" shrinkToFit="1"/>
      <protection/>
    </xf>
    <xf numFmtId="178" fontId="64" fillId="0" borderId="21" xfId="58" applyNumberFormat="1" applyFont="1" applyBorder="1" applyAlignment="1">
      <alignment horizontal="center" vertical="center" shrinkToFit="1"/>
      <protection/>
    </xf>
    <xf numFmtId="178" fontId="81" fillId="18" borderId="225" xfId="43" applyNumberFormat="1" applyFont="1" applyFill="1" applyBorder="1" applyAlignment="1">
      <alignment horizontal="center" vertical="center" shrinkToFit="1"/>
      <protection/>
    </xf>
    <xf numFmtId="0" fontId="66" fillId="0" borderId="79" xfId="58" applyFont="1" applyBorder="1" applyAlignment="1">
      <alignment horizontal="center" vertical="center"/>
      <protection/>
    </xf>
    <xf numFmtId="0" fontId="66" fillId="0" borderId="80" xfId="58" applyFont="1" applyBorder="1" applyAlignment="1">
      <alignment horizontal="center" vertical="center"/>
      <protection/>
    </xf>
    <xf numFmtId="0" fontId="66" fillId="0" borderId="41" xfId="58" applyFont="1" applyBorder="1" applyAlignment="1">
      <alignment horizontal="center" vertical="center"/>
      <protection/>
    </xf>
    <xf numFmtId="0" fontId="66" fillId="0" borderId="39" xfId="58" applyFont="1" applyBorder="1" applyAlignment="1">
      <alignment horizontal="center" vertical="center"/>
      <protection/>
    </xf>
    <xf numFmtId="0" fontId="66" fillId="0" borderId="8" xfId="58" applyFont="1" applyBorder="1" applyAlignment="1">
      <alignment horizontal="center" vertical="center"/>
      <protection/>
    </xf>
    <xf numFmtId="0" fontId="66" fillId="0" borderId="21" xfId="58" applyFont="1" applyBorder="1" applyAlignment="1">
      <alignment horizontal="center" vertical="center"/>
      <protection/>
    </xf>
    <xf numFmtId="0" fontId="73" fillId="0" borderId="8" xfId="58" applyFont="1" applyBorder="1" applyAlignment="1">
      <alignment horizontal="center" vertical="center" wrapText="1"/>
      <protection/>
    </xf>
    <xf numFmtId="0" fontId="73" fillId="0" borderId="21" xfId="58" applyFont="1" applyBorder="1" applyAlignment="1">
      <alignment horizontal="center" vertical="center"/>
      <protection/>
    </xf>
    <xf numFmtId="0" fontId="73" fillId="0" borderId="226" xfId="58" applyFont="1" applyBorder="1" applyAlignment="1">
      <alignment horizontal="center" vertical="center"/>
      <protection/>
    </xf>
    <xf numFmtId="0" fontId="73" fillId="0" borderId="25" xfId="58" applyFont="1" applyBorder="1" applyAlignment="1">
      <alignment horizontal="center" vertical="center"/>
      <protection/>
    </xf>
  </cellXfs>
  <cellStyles count="49">
    <cellStyle name="Normal" xfId="0"/>
    <cellStyle name="Percent" xfId="15"/>
    <cellStyle name="Currency" xfId="16"/>
    <cellStyle name="Currency [0]" xfId="17"/>
    <cellStyle name="Comma" xfId="18"/>
    <cellStyle name="Comma [0]" xfId="19"/>
    <cellStyle name="20% - アクセント1" xfId="20"/>
    <cellStyle name="20% - アクセント2" xfId="21"/>
    <cellStyle name="20% - アクセント3" xfId="22"/>
    <cellStyle name="20% - アクセント4" xfId="23"/>
    <cellStyle name="20% - アクセント5" xfId="24"/>
    <cellStyle name="20% - アクセント6" xfId="25"/>
    <cellStyle name="40% - アクセント1" xfId="26"/>
    <cellStyle name="40% - アクセント2" xfId="27"/>
    <cellStyle name="40% - アクセント3" xfId="28"/>
    <cellStyle name="40% - アクセント4" xfId="29"/>
    <cellStyle name="40% - アクセント5" xfId="30"/>
    <cellStyle name="40% - アクセント6" xfId="31"/>
    <cellStyle name="60% - アクセント1" xfId="32"/>
    <cellStyle name="60% - アクセント2" xfId="33"/>
    <cellStyle name="60% - アクセント3" xfId="34"/>
    <cellStyle name="60% - アクセント4" xfId="35"/>
    <cellStyle name="60% - アクセント5" xfId="36"/>
    <cellStyle name="60% - アクセント6" xfId="37"/>
    <cellStyle name="ハイパーリンク 2" xfId="38"/>
    <cellStyle name="ハイパーリンク 3" xfId="39"/>
    <cellStyle name="桁区切り 2" xfId="40"/>
    <cellStyle name="合計" xfId="41"/>
    <cellStyle name="通貨 2" xfId="42"/>
    <cellStyle name="標準 2" xfId="43"/>
    <cellStyle name="標準 2 2" xfId="44"/>
    <cellStyle name="標準 2 3" xfId="45"/>
    <cellStyle name="標準 2 3 2" xfId="46"/>
    <cellStyle name="標準 2_参加申込書" xfId="47"/>
    <cellStyle name="標準 3" xfId="48"/>
    <cellStyle name="標準 3 2" xfId="49"/>
    <cellStyle name="標準 4" xfId="50"/>
    <cellStyle name="標準 4 2" xfId="51"/>
    <cellStyle name="標準 5" xfId="52"/>
    <cellStyle name="標準 6" xfId="53"/>
    <cellStyle name="標準 6 2" xfId="54"/>
    <cellStyle name="標準 7" xfId="55"/>
    <cellStyle name="標準 8" xfId="56"/>
    <cellStyle name="標準 9" xfId="57"/>
    <cellStyle name="標準_２０００年度春ﾘｰｸﾞ成績表" xfId="58"/>
    <cellStyle name="標準_結果報告用紙_３７全少抽選会資料" xfId="59"/>
    <cellStyle name="標準_組み合わせ作成" xfId="60"/>
    <cellStyle name="標準_予選" xfId="61"/>
    <cellStyle name="普通" xfId="62"/>
  </cellStyles>
  <dxfs count="21">
    <dxf>
      <fill>
        <gradientFill type="path">
          <stop position="0">
            <color indexed="13"/>
          </stop>
          <stop position="1">
            <color indexed="10"/>
          </stop>
        </gradientFill>
      </fill>
      <border/>
    </dxf>
    <dxf>
      <fill>
        <patternFill patternType="solid">
          <fgColor indexed="13"/>
          <bgColor indexed="13"/>
        </patternFill>
      </fill>
      <border/>
    </dxf>
    <dxf>
      <fill>
        <patternFill patternType="solid">
          <fgColor indexed="10"/>
          <bgColor indexed="10"/>
        </patternFill>
      </fill>
      <border/>
    </dxf>
    <dxf>
      <fill>
        <gradientFill type="path">
          <stop position="0">
            <color indexed="13"/>
          </stop>
          <stop position="1">
            <color indexed="10"/>
          </stop>
        </gradientFill>
      </fill>
      <border/>
    </dxf>
    <dxf>
      <fill>
        <patternFill patternType="solid">
          <fgColor indexed="13"/>
          <bgColor indexed="13"/>
        </patternFill>
      </fill>
      <border/>
    </dxf>
    <dxf>
      <fill>
        <patternFill patternType="solid">
          <fgColor indexed="10"/>
          <bgColor indexed="10"/>
        </patternFill>
      </fill>
      <border/>
    </dxf>
    <dxf>
      <fill>
        <gradientFill type="path">
          <stop position="0">
            <color indexed="13"/>
          </stop>
          <stop position="1">
            <color indexed="10"/>
          </stop>
        </gradientFill>
      </fill>
      <border/>
    </dxf>
    <dxf>
      <fill>
        <patternFill patternType="solid">
          <fgColor indexed="13"/>
          <bgColor indexed="13"/>
        </patternFill>
      </fill>
      <border/>
    </dxf>
    <dxf>
      <fill>
        <patternFill patternType="solid">
          <fgColor indexed="10"/>
          <bgColor indexed="10"/>
        </patternFill>
      </fill>
      <border/>
    </dxf>
    <dxf>
      <fill>
        <gradientFill type="path">
          <stop position="0">
            <color indexed="13"/>
          </stop>
          <stop position="1">
            <color indexed="10"/>
          </stop>
        </gradientFill>
      </fill>
      <border/>
    </dxf>
    <dxf>
      <fill>
        <patternFill patternType="solid">
          <fgColor indexed="13"/>
          <bgColor indexed="13"/>
        </patternFill>
      </fill>
      <border/>
    </dxf>
    <dxf>
      <fill>
        <patternFill patternType="solid">
          <fgColor indexed="10"/>
          <bgColor indexed="10"/>
        </patternFill>
      </fill>
      <border/>
    </dxf>
    <dxf>
      <fill>
        <gradientFill type="path">
          <stop position="0">
            <color indexed="13"/>
          </stop>
          <stop position="1">
            <color indexed="10"/>
          </stop>
        </gradientFill>
      </fill>
      <border/>
    </dxf>
    <dxf>
      <fill>
        <patternFill patternType="solid">
          <fgColor indexed="13"/>
          <bgColor indexed="13"/>
        </patternFill>
      </fill>
      <border/>
    </dxf>
    <dxf>
      <fill>
        <patternFill patternType="solid">
          <fgColor indexed="10"/>
          <bgColor indexed="10"/>
        </patternFill>
      </fill>
      <border/>
    </dxf>
    <dxf>
      <fill>
        <gradientFill type="path">
          <stop position="0">
            <color indexed="13"/>
          </stop>
          <stop position="1">
            <color indexed="10"/>
          </stop>
        </gradientFill>
      </fill>
      <border/>
    </dxf>
    <dxf>
      <fill>
        <patternFill patternType="solid">
          <fgColor indexed="13"/>
          <bgColor indexed="13"/>
        </patternFill>
      </fill>
      <border/>
    </dxf>
    <dxf>
      <fill>
        <patternFill patternType="solid">
          <fgColor indexed="10"/>
          <bgColor indexed="10"/>
        </patternFill>
      </fill>
      <border/>
    </dxf>
    <dxf>
      <fill>
        <gradientFill type="path">
          <stop position="0">
            <color indexed="13"/>
          </stop>
          <stop position="1">
            <color indexed="10"/>
          </stop>
        </gradientFill>
      </fill>
      <border/>
    </dxf>
    <dxf>
      <fill>
        <patternFill patternType="solid">
          <fgColor indexed="13"/>
          <bgColor indexed="13"/>
        </patternFill>
      </fill>
      <border/>
    </dxf>
    <dxf>
      <fill>
        <patternFill patternType="solid">
          <fgColor indexed="10"/>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ord.yahoo.co.jp/o/image/SIG=12ol0k0fp/EXP=1453533587;_ylc=X3IDMgRmc3QDMARpZHgDMARvaWQDQU5kOUdjVDFSbzg4TDZoMzFGQmpCamljWDB5Y3BQUS13aWZYV0Z5X1VmWkwyRVZsdGdGMG16ckJTWFlScUt3BHADNDRLMTQ0T0Q0NEtyNDRPODQ0T1U0NE9ENDRPQgRwb3MDNzQEc2VjA3NodwRzbGsDcmk-/**http:/www.hereisfree.com/content1/pic/zip/20102223213321877801.jp" TargetMode="External"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113</xdr:row>
      <xdr:rowOff>0</xdr:rowOff>
    </xdr:from>
    <xdr:ext cx="304800" cy="295275"/>
    <xdr:sp macro="" textlink="">
      <xdr:nvSpPr>
        <xdr:cNvPr id="2" name="AutoShape 342"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xdr:cNvSpPr>
          <a:spLocks noChangeAspect="1" noChangeArrowheads="1"/>
        </xdr:cNvSpPr>
      </xdr:nvSpPr>
      <xdr:spPr bwMode="auto">
        <a:xfrm>
          <a:off x="7953375" y="22564725"/>
          <a:ext cx="304800" cy="295275"/>
        </a:xfrm>
        <a:prstGeom prst="rect">
          <a:avLst/>
        </a:prstGeom>
        <a:noFill/>
        <a:ln>
          <a:noFill/>
        </a:ln>
      </xdr:spPr>
    </xdr:sp>
    <xdr:clientData/>
  </xdr:oneCellAnchor>
  <xdr:oneCellAnchor>
    <xdr:from>
      <xdr:col>38</xdr:col>
      <xdr:colOff>0</xdr:colOff>
      <xdr:row>113</xdr:row>
      <xdr:rowOff>0</xdr:rowOff>
    </xdr:from>
    <xdr:ext cx="304800" cy="295275"/>
    <xdr:sp macro="" textlink="">
      <xdr:nvSpPr>
        <xdr:cNvPr id="3" name="AutoShape 343"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xdr:cNvSpPr>
          <a:spLocks noChangeAspect="1" noChangeArrowheads="1"/>
        </xdr:cNvSpPr>
      </xdr:nvSpPr>
      <xdr:spPr bwMode="auto">
        <a:xfrm>
          <a:off x="7553325" y="22564725"/>
          <a:ext cx="304800" cy="295275"/>
        </a:xfrm>
        <a:prstGeom prst="rect">
          <a:avLst/>
        </a:prstGeom>
        <a:noFill/>
        <a:ln>
          <a:noFill/>
        </a:ln>
      </xdr:spPr>
    </xdr:sp>
    <xdr:clientData/>
  </xdr:oneCellAnchor>
  <xdr:oneCellAnchor>
    <xdr:from>
      <xdr:col>41</xdr:col>
      <xdr:colOff>0</xdr:colOff>
      <xdr:row>11</xdr:row>
      <xdr:rowOff>0</xdr:rowOff>
    </xdr:from>
    <xdr:ext cx="304800" cy="304800"/>
    <xdr:sp macro="" textlink="">
      <xdr:nvSpPr>
        <xdr:cNvPr id="4" name="imgBoxImg" descr="クリックすると新しいウィンドウで開きます">
          <a:hlinkClick r:id="rId1"/>
        </xdr:cNvPr>
        <xdr:cNvSpPr>
          <a:spLocks noChangeAspect="1" noChangeArrowheads="1"/>
        </xdr:cNvSpPr>
      </xdr:nvSpPr>
      <xdr:spPr bwMode="auto">
        <a:xfrm>
          <a:off x="8153400" y="2476500"/>
          <a:ext cx="304800" cy="304800"/>
        </a:xfrm>
        <a:prstGeom prst="rect">
          <a:avLst/>
        </a:prstGeom>
        <a:noFill/>
        <a:ln>
          <a:noFill/>
        </a:ln>
      </xdr:spPr>
    </xdr:sp>
    <xdr:clientData/>
  </xdr:oneCellAnchor>
  <xdr:twoCellAnchor editAs="oneCell">
    <xdr:from>
      <xdr:col>26</xdr:col>
      <xdr:colOff>66675</xdr:colOff>
      <xdr:row>0</xdr:row>
      <xdr:rowOff>9525</xdr:rowOff>
    </xdr:from>
    <xdr:to>
      <xdr:col>35</xdr:col>
      <xdr:colOff>180975</xdr:colOff>
      <xdr:row>3</xdr:row>
      <xdr:rowOff>47625</xdr:rowOff>
    </xdr:to>
    <xdr:pic>
      <xdr:nvPicPr>
        <xdr:cNvPr id="5" name="図 1"/>
        <xdr:cNvPicPr preferRelativeResize="1">
          <a:picLocks noChangeAspect="1"/>
        </xdr:cNvPicPr>
      </xdr:nvPicPr>
      <xdr:blipFill>
        <a:blip r:embed="rId2"/>
        <a:stretch>
          <a:fillRect/>
        </a:stretch>
      </xdr:blipFill>
      <xdr:spPr bwMode="auto">
        <a:xfrm>
          <a:off x="5267325" y="9525"/>
          <a:ext cx="1866900" cy="762000"/>
        </a:xfrm>
        <a:prstGeom prst="rect">
          <a:avLst/>
        </a:prstGeom>
        <a:noFill/>
        <a:ln>
          <a:noFill/>
        </a:ln>
      </xdr:spPr>
    </xdr:pic>
    <xdr:clientData/>
  </xdr:twoCellAnchor>
  <xdr:oneCellAnchor>
    <xdr:from>
      <xdr:col>40</xdr:col>
      <xdr:colOff>0</xdr:colOff>
      <xdr:row>82</xdr:row>
      <xdr:rowOff>0</xdr:rowOff>
    </xdr:from>
    <xdr:ext cx="304800" cy="333375"/>
    <xdr:sp macro="" textlink="">
      <xdr:nvSpPr>
        <xdr:cNvPr id="7" name="AutoShape 6"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xdr:cNvSpPr>
          <a:spLocks noChangeAspect="1" noChangeArrowheads="1"/>
        </xdr:cNvSpPr>
      </xdr:nvSpPr>
      <xdr:spPr bwMode="auto">
        <a:xfrm>
          <a:off x="7953375" y="16373475"/>
          <a:ext cx="304800" cy="333375"/>
        </a:xfrm>
        <a:prstGeom prst="rect">
          <a:avLst/>
        </a:prstGeom>
        <a:noFill/>
        <a:ln>
          <a:noFill/>
        </a:ln>
      </xdr:spPr>
    </xdr:sp>
    <xdr:clientData/>
  </xdr:oneCellAnchor>
  <xdr:oneCellAnchor>
    <xdr:from>
      <xdr:col>38</xdr:col>
      <xdr:colOff>0</xdr:colOff>
      <xdr:row>88</xdr:row>
      <xdr:rowOff>0</xdr:rowOff>
    </xdr:from>
    <xdr:ext cx="304800" cy="304800"/>
    <xdr:sp macro="" textlink="">
      <xdr:nvSpPr>
        <xdr:cNvPr id="8" name="AutoShape 7"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xdr:cNvSpPr>
          <a:spLocks noChangeAspect="1" noChangeArrowheads="1"/>
        </xdr:cNvSpPr>
      </xdr:nvSpPr>
      <xdr:spPr bwMode="auto">
        <a:xfrm>
          <a:off x="7553325" y="17516475"/>
          <a:ext cx="304800" cy="304800"/>
        </a:xfrm>
        <a:prstGeom prst="rect">
          <a:avLst/>
        </a:prstGeom>
        <a:noFill/>
        <a:ln>
          <a:noFill/>
        </a:ln>
      </xdr:spPr>
    </xdr:sp>
    <xdr:clientData/>
  </xdr:oneCellAnchor>
  <xdr:twoCellAnchor editAs="oneCell">
    <xdr:from>
      <xdr:col>26</xdr:col>
      <xdr:colOff>19050</xdr:colOff>
      <xdr:row>88</xdr:row>
      <xdr:rowOff>28575</xdr:rowOff>
    </xdr:from>
    <xdr:to>
      <xdr:col>33</xdr:col>
      <xdr:colOff>171450</xdr:colOff>
      <xdr:row>93</xdr:row>
      <xdr:rowOff>0</xdr:rowOff>
    </xdr:to>
    <xdr:pic>
      <xdr:nvPicPr>
        <xdr:cNvPr id="9" name="図 8"/>
        <xdr:cNvPicPr preferRelativeResize="1">
          <a:picLocks noChangeAspect="1"/>
        </xdr:cNvPicPr>
      </xdr:nvPicPr>
      <xdr:blipFill>
        <a:blip r:embed="rId3"/>
        <a:stretch>
          <a:fillRect/>
        </a:stretch>
      </xdr:blipFill>
      <xdr:spPr bwMode="auto">
        <a:xfrm>
          <a:off x="5219700" y="17545050"/>
          <a:ext cx="1552575" cy="1019175"/>
        </a:xfrm>
        <a:prstGeom prst="rect">
          <a:avLst/>
        </a:prstGeom>
        <a:noFill/>
        <a:ln w="9525">
          <a:noFill/>
        </a:ln>
      </xdr:spPr>
    </xdr:pic>
    <xdr:clientData/>
  </xdr:twoCellAnchor>
  <xdr:oneCellAnchor>
    <xdr:from>
      <xdr:col>40</xdr:col>
      <xdr:colOff>0</xdr:colOff>
      <xdr:row>82</xdr:row>
      <xdr:rowOff>0</xdr:rowOff>
    </xdr:from>
    <xdr:ext cx="304800" cy="304800"/>
    <xdr:sp macro="" textlink="">
      <xdr:nvSpPr>
        <xdr:cNvPr id="6" name="AutoShape 342"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xdr:cNvSpPr>
          <a:spLocks noChangeAspect="1" noChangeArrowheads="1"/>
        </xdr:cNvSpPr>
      </xdr:nvSpPr>
      <xdr:spPr bwMode="auto">
        <a:xfrm>
          <a:off x="7953375" y="16373475"/>
          <a:ext cx="304800" cy="304800"/>
        </a:xfrm>
        <a:prstGeom prst="rect">
          <a:avLst/>
        </a:prstGeom>
        <a:noFill/>
        <a:ln>
          <a:noFill/>
        </a:ln>
      </xdr:spPr>
    </xdr:sp>
    <xdr:clientData/>
  </xdr:oneCellAnchor>
  <xdr:oneCellAnchor>
    <xdr:from>
      <xdr:col>38</xdr:col>
      <xdr:colOff>0</xdr:colOff>
      <xdr:row>88</xdr:row>
      <xdr:rowOff>0</xdr:rowOff>
    </xdr:from>
    <xdr:ext cx="304800" cy="304800"/>
    <xdr:sp macro="" textlink="">
      <xdr:nvSpPr>
        <xdr:cNvPr id="10" name="AutoShape 343"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xdr:cNvSpPr>
          <a:spLocks noChangeAspect="1" noChangeArrowheads="1"/>
        </xdr:cNvSpPr>
      </xdr:nvSpPr>
      <xdr:spPr bwMode="auto">
        <a:xfrm>
          <a:off x="7553325" y="17516475"/>
          <a:ext cx="304800" cy="304800"/>
        </a:xfrm>
        <a:prstGeom prst="rect">
          <a:avLst/>
        </a:prstGeom>
        <a:noFill/>
        <a:ln>
          <a:noFill/>
        </a:ln>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109</xdr:col>
      <xdr:colOff>0</xdr:colOff>
      <xdr:row>20</xdr:row>
      <xdr:rowOff>0</xdr:rowOff>
    </xdr:from>
    <xdr:to>
      <xdr:col>127</xdr:col>
      <xdr:colOff>0</xdr:colOff>
      <xdr:row>26</xdr:row>
      <xdr:rowOff>0</xdr:rowOff>
    </xdr:to>
    <xdr:grpSp>
      <xdr:nvGrpSpPr>
        <xdr:cNvPr id="2" name="グループ化 1"/>
        <xdr:cNvGrpSpPr/>
      </xdr:nvGrpSpPr>
      <xdr:grpSpPr bwMode="auto">
        <a:xfrm flipH="1">
          <a:off x="15211425" y="3457575"/>
          <a:ext cx="2228850" cy="1028700"/>
          <a:chOff x="427" y="610"/>
          <a:chExt cx="234" cy="111"/>
        </a:xfrm>
      </xdr:grpSpPr>
      <xdr:sp macro="" textlink="">
        <xdr:nvSpPr>
          <xdr:cNvPr id="61745" name="Line 96"/>
          <xdr:cNvSpPr>
            <a:spLocks noChangeShapeType="1"/>
          </xdr:cNvSpPr>
        </xdr:nvSpPr>
        <xdr:spPr bwMode="auto">
          <a:xfrm flipV="1">
            <a:off x="427" y="667"/>
            <a:ext cx="234" cy="0"/>
          </a:xfrm>
          <a:prstGeom prst="line">
            <a:avLst/>
          </a:prstGeom>
          <a:noFill/>
          <a:ln w="28575">
            <a:solidFill>
              <a:srgbClr val="000000"/>
            </a:solidFill>
            <a:round/>
            <a:headEnd type="none"/>
            <a:tailEnd type="none"/>
          </a:ln>
        </xdr:spPr>
      </xdr:sp>
      <xdr:sp macro="" textlink="">
        <xdr:nvSpPr>
          <xdr:cNvPr id="61746" name="Line 97"/>
          <xdr:cNvSpPr>
            <a:spLocks noChangeShapeType="1"/>
          </xdr:cNvSpPr>
        </xdr:nvSpPr>
        <xdr:spPr bwMode="auto">
          <a:xfrm>
            <a:off x="661" y="610"/>
            <a:ext cx="0" cy="57"/>
          </a:xfrm>
          <a:prstGeom prst="line">
            <a:avLst/>
          </a:prstGeom>
          <a:noFill/>
          <a:ln w="28575">
            <a:solidFill>
              <a:srgbClr val="000000"/>
            </a:solidFill>
            <a:round/>
            <a:headEnd type="none"/>
            <a:tailEnd type="none"/>
          </a:ln>
        </xdr:spPr>
      </xdr:sp>
      <xdr:sp macro="" textlink="">
        <xdr:nvSpPr>
          <xdr:cNvPr id="61747" name="Line 98"/>
          <xdr:cNvSpPr>
            <a:spLocks noChangeShapeType="1"/>
          </xdr:cNvSpPr>
        </xdr:nvSpPr>
        <xdr:spPr bwMode="auto">
          <a:xfrm flipH="1">
            <a:off x="427" y="667"/>
            <a:ext cx="0" cy="54"/>
          </a:xfrm>
          <a:prstGeom prst="line">
            <a:avLst/>
          </a:prstGeom>
          <a:noFill/>
          <a:ln w="28575">
            <a:solidFill>
              <a:srgbClr val="000000"/>
            </a:solidFill>
            <a:round/>
            <a:headEnd type="none"/>
            <a:tailEnd type="none"/>
          </a:ln>
        </xdr:spPr>
      </xdr:sp>
    </xdr:grpSp>
    <xdr:clientData/>
  </xdr:twoCellAnchor>
  <xdr:twoCellAnchor>
    <xdr:from>
      <xdr:col>37</xdr:col>
      <xdr:colOff>0</xdr:colOff>
      <xdr:row>20</xdr:row>
      <xdr:rowOff>0</xdr:rowOff>
    </xdr:from>
    <xdr:to>
      <xdr:col>55</xdr:col>
      <xdr:colOff>0</xdr:colOff>
      <xdr:row>26</xdr:row>
      <xdr:rowOff>0</xdr:rowOff>
    </xdr:to>
    <xdr:grpSp>
      <xdr:nvGrpSpPr>
        <xdr:cNvPr id="3" name="グループ化 2"/>
        <xdr:cNvGrpSpPr/>
      </xdr:nvGrpSpPr>
      <xdr:grpSpPr bwMode="auto">
        <a:xfrm flipH="1">
          <a:off x="6296025" y="3457575"/>
          <a:ext cx="2228850" cy="1028700"/>
          <a:chOff x="427" y="610"/>
          <a:chExt cx="234" cy="111"/>
        </a:xfrm>
      </xdr:grpSpPr>
      <xdr:sp macro="" textlink="">
        <xdr:nvSpPr>
          <xdr:cNvPr id="61748" name="Line 92"/>
          <xdr:cNvSpPr>
            <a:spLocks noChangeShapeType="1"/>
          </xdr:cNvSpPr>
        </xdr:nvSpPr>
        <xdr:spPr bwMode="auto">
          <a:xfrm flipV="1">
            <a:off x="427" y="667"/>
            <a:ext cx="234" cy="0"/>
          </a:xfrm>
          <a:prstGeom prst="line">
            <a:avLst/>
          </a:prstGeom>
          <a:noFill/>
          <a:ln w="28575">
            <a:solidFill>
              <a:srgbClr val="000000"/>
            </a:solidFill>
            <a:round/>
            <a:headEnd type="none"/>
            <a:tailEnd type="none"/>
          </a:ln>
        </xdr:spPr>
      </xdr:sp>
      <xdr:sp macro="" textlink="">
        <xdr:nvSpPr>
          <xdr:cNvPr id="61749" name="Line 93"/>
          <xdr:cNvSpPr>
            <a:spLocks noChangeShapeType="1"/>
          </xdr:cNvSpPr>
        </xdr:nvSpPr>
        <xdr:spPr bwMode="auto">
          <a:xfrm>
            <a:off x="661" y="610"/>
            <a:ext cx="0" cy="57"/>
          </a:xfrm>
          <a:prstGeom prst="line">
            <a:avLst/>
          </a:prstGeom>
          <a:noFill/>
          <a:ln w="28575">
            <a:solidFill>
              <a:srgbClr val="000000"/>
            </a:solidFill>
            <a:round/>
            <a:headEnd type="none"/>
            <a:tailEnd type="none"/>
          </a:ln>
        </xdr:spPr>
      </xdr:sp>
      <xdr:sp macro="" textlink="">
        <xdr:nvSpPr>
          <xdr:cNvPr id="61750" name="Line 94"/>
          <xdr:cNvSpPr>
            <a:spLocks noChangeShapeType="1"/>
          </xdr:cNvSpPr>
        </xdr:nvSpPr>
        <xdr:spPr bwMode="auto">
          <a:xfrm flipH="1">
            <a:off x="427" y="667"/>
            <a:ext cx="0" cy="54"/>
          </a:xfrm>
          <a:prstGeom prst="line">
            <a:avLst/>
          </a:prstGeom>
          <a:noFill/>
          <a:ln w="28575">
            <a:solidFill>
              <a:srgbClr val="000000"/>
            </a:solidFill>
            <a:round/>
            <a:headEnd type="none"/>
            <a:tailEnd type="none"/>
          </a:ln>
        </xdr:spPr>
      </xdr:sp>
    </xdr:grpSp>
    <xdr:clientData/>
  </xdr:twoCellAnchor>
  <xdr:twoCellAnchor>
    <xdr:from>
      <xdr:col>91</xdr:col>
      <xdr:colOff>0</xdr:colOff>
      <xdr:row>20</xdr:row>
      <xdr:rowOff>0</xdr:rowOff>
    </xdr:from>
    <xdr:to>
      <xdr:col>109</xdr:col>
      <xdr:colOff>0</xdr:colOff>
      <xdr:row>26</xdr:row>
      <xdr:rowOff>0</xdr:rowOff>
    </xdr:to>
    <xdr:grpSp>
      <xdr:nvGrpSpPr>
        <xdr:cNvPr id="4" name="グループ化 3"/>
        <xdr:cNvGrpSpPr/>
      </xdr:nvGrpSpPr>
      <xdr:grpSpPr bwMode="auto">
        <a:xfrm>
          <a:off x="12982575" y="3457575"/>
          <a:ext cx="2228850" cy="1028700"/>
          <a:chOff x="427" y="610"/>
          <a:chExt cx="234" cy="111"/>
        </a:xfrm>
      </xdr:grpSpPr>
      <xdr:sp macro="" textlink="">
        <xdr:nvSpPr>
          <xdr:cNvPr id="61751" name="Line 88"/>
          <xdr:cNvSpPr>
            <a:spLocks noChangeShapeType="1"/>
          </xdr:cNvSpPr>
        </xdr:nvSpPr>
        <xdr:spPr bwMode="auto">
          <a:xfrm flipV="1">
            <a:off x="427" y="667"/>
            <a:ext cx="234" cy="0"/>
          </a:xfrm>
          <a:prstGeom prst="line">
            <a:avLst/>
          </a:prstGeom>
          <a:noFill/>
          <a:ln w="38099">
            <a:solidFill>
              <a:srgbClr val="FF0000"/>
            </a:solidFill>
            <a:prstDash val="solid"/>
            <a:round/>
            <a:headEnd type="none"/>
            <a:tailEnd type="none"/>
          </a:ln>
        </xdr:spPr>
      </xdr:sp>
      <xdr:sp macro="" textlink="">
        <xdr:nvSpPr>
          <xdr:cNvPr id="61752" name="Line 89"/>
          <xdr:cNvSpPr>
            <a:spLocks noChangeShapeType="1"/>
          </xdr:cNvSpPr>
        </xdr:nvSpPr>
        <xdr:spPr bwMode="auto">
          <a:xfrm>
            <a:off x="661" y="610"/>
            <a:ext cx="0" cy="57"/>
          </a:xfrm>
          <a:prstGeom prst="line">
            <a:avLst/>
          </a:prstGeom>
          <a:noFill/>
          <a:ln w="38099">
            <a:solidFill>
              <a:srgbClr val="FF0000"/>
            </a:solidFill>
            <a:prstDash val="solid"/>
            <a:round/>
            <a:headEnd type="none"/>
            <a:tailEnd type="none"/>
          </a:ln>
        </xdr:spPr>
      </xdr:sp>
      <xdr:sp macro="" textlink="">
        <xdr:nvSpPr>
          <xdr:cNvPr id="61753" name="Line 90"/>
          <xdr:cNvSpPr>
            <a:spLocks noChangeShapeType="1"/>
          </xdr:cNvSpPr>
        </xdr:nvSpPr>
        <xdr:spPr bwMode="auto">
          <a:xfrm flipH="1">
            <a:off x="427" y="667"/>
            <a:ext cx="0" cy="54"/>
          </a:xfrm>
          <a:prstGeom prst="line">
            <a:avLst/>
          </a:prstGeom>
          <a:noFill/>
          <a:ln w="38099">
            <a:solidFill>
              <a:srgbClr val="FF0000"/>
            </a:solidFill>
            <a:prstDash val="solid"/>
            <a:round/>
            <a:headEnd type="none"/>
            <a:tailEnd type="none"/>
          </a:ln>
        </xdr:spPr>
      </xdr:sp>
    </xdr:grpSp>
    <xdr:clientData/>
  </xdr:twoCellAnchor>
  <xdr:twoCellAnchor>
    <xdr:from>
      <xdr:col>19</xdr:col>
      <xdr:colOff>0</xdr:colOff>
      <xdr:row>20</xdr:row>
      <xdr:rowOff>0</xdr:rowOff>
    </xdr:from>
    <xdr:to>
      <xdr:col>37</xdr:col>
      <xdr:colOff>0</xdr:colOff>
      <xdr:row>26</xdr:row>
      <xdr:rowOff>0</xdr:rowOff>
    </xdr:to>
    <xdr:grpSp>
      <xdr:nvGrpSpPr>
        <xdr:cNvPr id="5" name="グループ化 4"/>
        <xdr:cNvGrpSpPr/>
      </xdr:nvGrpSpPr>
      <xdr:grpSpPr bwMode="auto">
        <a:xfrm>
          <a:off x="4067175" y="3457575"/>
          <a:ext cx="2228850" cy="1028700"/>
          <a:chOff x="427" y="610"/>
          <a:chExt cx="234" cy="111"/>
        </a:xfrm>
      </xdr:grpSpPr>
      <xdr:sp macro="" textlink="">
        <xdr:nvSpPr>
          <xdr:cNvPr id="61754" name="Line 84"/>
          <xdr:cNvSpPr>
            <a:spLocks noChangeShapeType="1"/>
          </xdr:cNvSpPr>
        </xdr:nvSpPr>
        <xdr:spPr bwMode="auto">
          <a:xfrm flipV="1">
            <a:off x="427" y="667"/>
            <a:ext cx="234" cy="0"/>
          </a:xfrm>
          <a:prstGeom prst="line">
            <a:avLst/>
          </a:prstGeom>
          <a:noFill/>
          <a:ln w="38099">
            <a:solidFill>
              <a:srgbClr val="FF0000"/>
            </a:solidFill>
            <a:prstDash val="solid"/>
            <a:round/>
            <a:headEnd type="none"/>
            <a:tailEnd type="none"/>
          </a:ln>
        </xdr:spPr>
      </xdr:sp>
      <xdr:sp macro="" textlink="">
        <xdr:nvSpPr>
          <xdr:cNvPr id="61755" name="Line 85"/>
          <xdr:cNvSpPr>
            <a:spLocks noChangeShapeType="1"/>
          </xdr:cNvSpPr>
        </xdr:nvSpPr>
        <xdr:spPr bwMode="auto">
          <a:xfrm>
            <a:off x="661" y="610"/>
            <a:ext cx="0" cy="57"/>
          </a:xfrm>
          <a:prstGeom prst="line">
            <a:avLst/>
          </a:prstGeom>
          <a:noFill/>
          <a:ln w="38099">
            <a:solidFill>
              <a:srgbClr val="FF0000"/>
            </a:solidFill>
            <a:prstDash val="solid"/>
            <a:round/>
            <a:headEnd type="none"/>
            <a:tailEnd type="none"/>
          </a:ln>
        </xdr:spPr>
      </xdr:sp>
      <xdr:sp macro="" textlink="">
        <xdr:nvSpPr>
          <xdr:cNvPr id="61756" name="Line 86"/>
          <xdr:cNvSpPr>
            <a:spLocks noChangeShapeType="1"/>
          </xdr:cNvSpPr>
        </xdr:nvSpPr>
        <xdr:spPr bwMode="auto">
          <a:xfrm flipH="1">
            <a:off x="427" y="667"/>
            <a:ext cx="0" cy="54"/>
          </a:xfrm>
          <a:prstGeom prst="line">
            <a:avLst/>
          </a:prstGeom>
          <a:noFill/>
          <a:ln w="38099">
            <a:solidFill>
              <a:srgbClr val="FF0000"/>
            </a:solidFill>
            <a:prstDash val="solid"/>
            <a:round/>
            <a:headEnd type="none"/>
            <a:tailEnd type="none"/>
          </a:ln>
        </xdr:spPr>
      </xdr:sp>
    </xdr:grpSp>
    <xdr:clientData/>
  </xdr:twoCellAnchor>
  <xdr:twoCellAnchor>
    <xdr:from>
      <xdr:col>37</xdr:col>
      <xdr:colOff>0</xdr:colOff>
      <xdr:row>11</xdr:row>
      <xdr:rowOff>0</xdr:rowOff>
    </xdr:from>
    <xdr:to>
      <xdr:col>73</xdr:col>
      <xdr:colOff>0</xdr:colOff>
      <xdr:row>17</xdr:row>
      <xdr:rowOff>0</xdr:rowOff>
    </xdr:to>
    <xdr:grpSp>
      <xdr:nvGrpSpPr>
        <xdr:cNvPr id="6" name="グループ化 5"/>
        <xdr:cNvGrpSpPr/>
      </xdr:nvGrpSpPr>
      <xdr:grpSpPr bwMode="auto">
        <a:xfrm>
          <a:off x="6296025" y="1914525"/>
          <a:ext cx="4457700" cy="1028700"/>
          <a:chOff x="427" y="610"/>
          <a:chExt cx="234" cy="111"/>
        </a:xfrm>
      </xdr:grpSpPr>
      <xdr:sp macro="" textlink="">
        <xdr:nvSpPr>
          <xdr:cNvPr id="61742" name="Line 100"/>
          <xdr:cNvSpPr>
            <a:spLocks noChangeShapeType="1"/>
          </xdr:cNvSpPr>
        </xdr:nvSpPr>
        <xdr:spPr bwMode="auto">
          <a:xfrm flipV="1">
            <a:off x="427" y="667"/>
            <a:ext cx="234" cy="0"/>
          </a:xfrm>
          <a:prstGeom prst="line">
            <a:avLst/>
          </a:prstGeom>
          <a:noFill/>
          <a:ln w="28575">
            <a:solidFill>
              <a:srgbClr val="000000"/>
            </a:solidFill>
            <a:round/>
            <a:headEnd type="none"/>
            <a:tailEnd type="none"/>
          </a:ln>
        </xdr:spPr>
      </xdr:sp>
      <xdr:sp macro="" textlink="">
        <xdr:nvSpPr>
          <xdr:cNvPr id="61743" name="Line 101"/>
          <xdr:cNvSpPr>
            <a:spLocks noChangeShapeType="1"/>
          </xdr:cNvSpPr>
        </xdr:nvSpPr>
        <xdr:spPr bwMode="auto">
          <a:xfrm>
            <a:off x="661" y="610"/>
            <a:ext cx="0" cy="57"/>
          </a:xfrm>
          <a:prstGeom prst="line">
            <a:avLst/>
          </a:prstGeom>
          <a:noFill/>
          <a:ln w="28575">
            <a:solidFill>
              <a:srgbClr val="000000"/>
            </a:solidFill>
            <a:round/>
            <a:headEnd type="none"/>
            <a:tailEnd type="none"/>
          </a:ln>
        </xdr:spPr>
      </xdr:sp>
      <xdr:sp macro="" textlink="">
        <xdr:nvSpPr>
          <xdr:cNvPr id="61744" name="Line 102"/>
          <xdr:cNvSpPr>
            <a:spLocks noChangeShapeType="1"/>
          </xdr:cNvSpPr>
        </xdr:nvSpPr>
        <xdr:spPr bwMode="auto">
          <a:xfrm flipH="1">
            <a:off x="427" y="667"/>
            <a:ext cx="0" cy="54"/>
          </a:xfrm>
          <a:prstGeom prst="line">
            <a:avLst/>
          </a:prstGeom>
          <a:noFill/>
          <a:ln w="28575">
            <a:solidFill>
              <a:srgbClr val="000000"/>
            </a:solidFill>
            <a:round/>
            <a:headEnd type="none"/>
            <a:tailEnd type="none"/>
          </a:ln>
        </xdr:spPr>
      </xdr:sp>
    </xdr:grpSp>
    <xdr:clientData/>
  </xdr:twoCellAnchor>
  <xdr:twoCellAnchor>
    <xdr:from>
      <xdr:col>73</xdr:col>
      <xdr:colOff>0</xdr:colOff>
      <xdr:row>11</xdr:row>
      <xdr:rowOff>0</xdr:rowOff>
    </xdr:from>
    <xdr:to>
      <xdr:col>109</xdr:col>
      <xdr:colOff>0</xdr:colOff>
      <xdr:row>17</xdr:row>
      <xdr:rowOff>0</xdr:rowOff>
    </xdr:to>
    <xdr:grpSp>
      <xdr:nvGrpSpPr>
        <xdr:cNvPr id="7" name="グループ化 6"/>
        <xdr:cNvGrpSpPr/>
      </xdr:nvGrpSpPr>
      <xdr:grpSpPr bwMode="auto">
        <a:xfrm flipH="1">
          <a:off x="10753725" y="1914525"/>
          <a:ext cx="4457700" cy="1028700"/>
          <a:chOff x="427" y="610"/>
          <a:chExt cx="234" cy="111"/>
        </a:xfrm>
      </xdr:grpSpPr>
      <xdr:sp macro="" textlink="">
        <xdr:nvSpPr>
          <xdr:cNvPr id="61739" name="Line 104"/>
          <xdr:cNvSpPr>
            <a:spLocks noChangeShapeType="1"/>
          </xdr:cNvSpPr>
        </xdr:nvSpPr>
        <xdr:spPr bwMode="auto">
          <a:xfrm flipV="1">
            <a:off x="427" y="667"/>
            <a:ext cx="234" cy="0"/>
          </a:xfrm>
          <a:prstGeom prst="line">
            <a:avLst/>
          </a:prstGeom>
          <a:noFill/>
          <a:ln w="38099">
            <a:solidFill>
              <a:srgbClr val="FF0000"/>
            </a:solidFill>
            <a:prstDash val="solid"/>
            <a:round/>
            <a:headEnd type="none"/>
            <a:tailEnd type="none"/>
          </a:ln>
        </xdr:spPr>
      </xdr:sp>
      <xdr:sp macro="" textlink="">
        <xdr:nvSpPr>
          <xdr:cNvPr id="61740" name="Line 105"/>
          <xdr:cNvSpPr>
            <a:spLocks noChangeShapeType="1"/>
          </xdr:cNvSpPr>
        </xdr:nvSpPr>
        <xdr:spPr bwMode="auto">
          <a:xfrm>
            <a:off x="661" y="610"/>
            <a:ext cx="0" cy="57"/>
          </a:xfrm>
          <a:prstGeom prst="line">
            <a:avLst/>
          </a:prstGeom>
          <a:noFill/>
          <a:ln w="38099">
            <a:solidFill>
              <a:srgbClr val="FF0000"/>
            </a:solidFill>
            <a:prstDash val="solid"/>
            <a:round/>
            <a:headEnd type="none"/>
            <a:tailEnd type="none"/>
          </a:ln>
        </xdr:spPr>
      </xdr:sp>
      <xdr:sp macro="" textlink="">
        <xdr:nvSpPr>
          <xdr:cNvPr id="61741" name="Line 106"/>
          <xdr:cNvSpPr>
            <a:spLocks noChangeShapeType="1"/>
          </xdr:cNvSpPr>
        </xdr:nvSpPr>
        <xdr:spPr bwMode="auto">
          <a:xfrm flipH="1">
            <a:off x="427" y="667"/>
            <a:ext cx="0" cy="54"/>
          </a:xfrm>
          <a:prstGeom prst="line">
            <a:avLst/>
          </a:prstGeom>
          <a:noFill/>
          <a:ln w="38099">
            <a:solidFill>
              <a:srgbClr val="FF0000"/>
            </a:solidFill>
            <a:prstDash val="solid"/>
            <a:round/>
            <a:headEnd type="none"/>
            <a:tailEnd type="none"/>
          </a:ln>
        </xdr:spPr>
      </xdr:sp>
    </xdr:grpSp>
    <xdr:clientData/>
  </xdr:twoCellAnchor>
  <xdr:twoCellAnchor>
    <xdr:from>
      <xdr:col>73</xdr:col>
      <xdr:colOff>0</xdr:colOff>
      <xdr:row>41</xdr:row>
      <xdr:rowOff>0</xdr:rowOff>
    </xdr:from>
    <xdr:to>
      <xdr:col>73</xdr:col>
      <xdr:colOff>0</xdr:colOff>
      <xdr:row>90</xdr:row>
      <xdr:rowOff>0</xdr:rowOff>
    </xdr:to>
    <xdr:sp macro="" textlink="">
      <xdr:nvSpPr>
        <xdr:cNvPr id="61735" name="Line 108"/>
        <xdr:cNvSpPr>
          <a:spLocks noChangeShapeType="1"/>
        </xdr:cNvSpPr>
      </xdr:nvSpPr>
      <xdr:spPr bwMode="auto">
        <a:xfrm flipH="1">
          <a:off x="10753725" y="7124700"/>
          <a:ext cx="0" cy="8543925"/>
        </a:xfrm>
        <a:prstGeom prst="line">
          <a:avLst/>
        </a:prstGeom>
        <a:noFill/>
        <a:ln w="57150">
          <a:solidFill>
            <a:srgbClr val="FF0000"/>
          </a:solidFill>
          <a:prstDash val="dash"/>
          <a:round/>
          <a:headEnd type="none"/>
          <a:tailEnd type="none"/>
        </a:ln>
      </xdr:spPr>
    </xdr:sp>
    <xdr:clientData/>
  </xdr:twoCellAnchor>
  <xdr:twoCellAnchor>
    <xdr:from>
      <xdr:col>109</xdr:col>
      <xdr:colOff>0</xdr:colOff>
      <xdr:row>41</xdr:row>
      <xdr:rowOff>0</xdr:rowOff>
    </xdr:from>
    <xdr:to>
      <xdr:col>109</xdr:col>
      <xdr:colOff>0</xdr:colOff>
      <xdr:row>90</xdr:row>
      <xdr:rowOff>0</xdr:rowOff>
    </xdr:to>
    <xdr:sp macro="" textlink="">
      <xdr:nvSpPr>
        <xdr:cNvPr id="61736" name="Line 109"/>
        <xdr:cNvSpPr>
          <a:spLocks noChangeShapeType="1"/>
        </xdr:cNvSpPr>
      </xdr:nvSpPr>
      <xdr:spPr bwMode="auto">
        <a:xfrm flipH="1">
          <a:off x="15211425" y="7124700"/>
          <a:ext cx="0" cy="8543925"/>
        </a:xfrm>
        <a:prstGeom prst="line">
          <a:avLst/>
        </a:prstGeom>
        <a:noFill/>
        <a:ln w="57150">
          <a:solidFill>
            <a:srgbClr val="FF0000"/>
          </a:solidFill>
          <a:prstDash val="dash"/>
          <a:round/>
          <a:headEnd type="none"/>
          <a:tailEnd type="none"/>
        </a:ln>
      </xdr:spPr>
    </xdr:sp>
    <xdr:clientData/>
  </xdr:twoCellAnchor>
  <xdr:twoCellAnchor>
    <xdr:from>
      <xdr:col>37</xdr:col>
      <xdr:colOff>0</xdr:colOff>
      <xdr:row>41</xdr:row>
      <xdr:rowOff>0</xdr:rowOff>
    </xdr:from>
    <xdr:to>
      <xdr:col>37</xdr:col>
      <xdr:colOff>0</xdr:colOff>
      <xdr:row>90</xdr:row>
      <xdr:rowOff>0</xdr:rowOff>
    </xdr:to>
    <xdr:sp macro="" textlink="">
      <xdr:nvSpPr>
        <xdr:cNvPr id="61737" name="Line 107"/>
        <xdr:cNvSpPr>
          <a:spLocks noChangeShapeType="1"/>
        </xdr:cNvSpPr>
      </xdr:nvSpPr>
      <xdr:spPr bwMode="auto">
        <a:xfrm flipH="1">
          <a:off x="6296025" y="7124700"/>
          <a:ext cx="0" cy="8543925"/>
        </a:xfrm>
        <a:prstGeom prst="line">
          <a:avLst/>
        </a:prstGeom>
        <a:noFill/>
        <a:ln w="57150">
          <a:solidFill>
            <a:srgbClr val="FF0000"/>
          </a:solidFill>
          <a:prstDash val="dash"/>
          <a:round/>
          <a:headEnd type="none"/>
          <a:tailEnd type="none"/>
        </a:ln>
      </xdr:spPr>
    </xdr:sp>
    <xdr:clientData/>
  </xdr:twoCellAnchor>
  <xdr:twoCellAnchor>
    <xdr:from>
      <xdr:col>79</xdr:col>
      <xdr:colOff>66675</xdr:colOff>
      <xdr:row>98</xdr:row>
      <xdr:rowOff>95250</xdr:rowOff>
    </xdr:from>
    <xdr:to>
      <xdr:col>91</xdr:col>
      <xdr:colOff>47625</xdr:colOff>
      <xdr:row>100</xdr:row>
      <xdr:rowOff>95250</xdr:rowOff>
    </xdr:to>
    <xdr:sp macro="" textlink="">
      <xdr:nvSpPr>
        <xdr:cNvPr id="33" name="テキスト ボックス 32"/>
        <xdr:cNvSpPr txBox="1"/>
      </xdr:nvSpPr>
      <xdr:spPr bwMode="auto">
        <a:xfrm>
          <a:off x="11563350" y="15668625"/>
          <a:ext cx="1466850" cy="0"/>
        </a:xfrm>
        <a:prstGeom prst="rect">
          <a:avLst/>
        </a:prstGeom>
        <a:solidFill>
          <a:srgbClr val="FFFFFF"/>
        </a:solidFill>
        <a:ln w="635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defRPr/>
          </a:pPr>
          <a:r>
            <a:rPr lang="ja-JP" sz="1600">
              <a:latin typeface="ＭＳ Ｐゴシック"/>
              <a:ea typeface="ＭＳ Ｐゴシック"/>
            </a:rPr>
            <a:t>豊肥</a:t>
          </a:r>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0</xdr:rowOff>
    </xdr:from>
    <xdr:to>
      <xdr:col>18</xdr:col>
      <xdr:colOff>0</xdr:colOff>
      <xdr:row>4</xdr:row>
      <xdr:rowOff>0</xdr:rowOff>
    </xdr:to>
    <xdr:sp macro="" textlink="">
      <xdr:nvSpPr>
        <xdr:cNvPr id="2" name="円/楕円 1"/>
        <xdr:cNvSpPr/>
      </xdr:nvSpPr>
      <xdr:spPr bwMode="auto">
        <a:xfrm>
          <a:off x="4724400" y="876300"/>
          <a:ext cx="590550" cy="247650"/>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overflow" rtlCol="0" anchor="ctr"/>
        <a:lstStyle/>
        <a:p>
          <a:pPr>
            <a:defRPr/>
          </a:pPr>
          <a:endParaRPr lang="ja-JP"/>
        </a:p>
      </xdr:txBody>
    </xdr:sp>
    <xdr:clientData/>
  </xdr:twoCellAnchor>
  <xdr:twoCellAnchor>
    <xdr:from>
      <xdr:col>10</xdr:col>
      <xdr:colOff>0</xdr:colOff>
      <xdr:row>4</xdr:row>
      <xdr:rowOff>0</xdr:rowOff>
    </xdr:from>
    <xdr:to>
      <xdr:col>11</xdr:col>
      <xdr:colOff>28575</xdr:colOff>
      <xdr:row>5</xdr:row>
      <xdr:rowOff>19050</xdr:rowOff>
    </xdr:to>
    <xdr:sp macro="" textlink="">
      <xdr:nvSpPr>
        <xdr:cNvPr id="1988591407" name="楕円 1988591406"/>
        <xdr:cNvSpPr/>
      </xdr:nvSpPr>
      <xdr:spPr bwMode="auto">
        <a:xfrm>
          <a:off x="2952750" y="1123950"/>
          <a:ext cx="323850" cy="266700"/>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13</xdr:col>
      <xdr:colOff>228600</xdr:colOff>
      <xdr:row>3</xdr:row>
      <xdr:rowOff>238125</xdr:rowOff>
    </xdr:from>
    <xdr:to>
      <xdr:col>15</xdr:col>
      <xdr:colOff>9525</xdr:colOff>
      <xdr:row>5</xdr:row>
      <xdr:rowOff>9525</xdr:rowOff>
    </xdr:to>
    <xdr:sp macro="" textlink="">
      <xdr:nvSpPr>
        <xdr:cNvPr id="310415463" name="楕円 310415462"/>
        <xdr:cNvSpPr/>
      </xdr:nvSpPr>
      <xdr:spPr bwMode="auto">
        <a:xfrm>
          <a:off x="4067175" y="1114425"/>
          <a:ext cx="371475" cy="266700"/>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16</xdr:col>
      <xdr:colOff>0</xdr:colOff>
      <xdr:row>4</xdr:row>
      <xdr:rowOff>0</xdr:rowOff>
    </xdr:from>
    <xdr:to>
      <xdr:col>17</xdr:col>
      <xdr:colOff>28575</xdr:colOff>
      <xdr:row>5</xdr:row>
      <xdr:rowOff>19050</xdr:rowOff>
    </xdr:to>
    <xdr:sp macro="" textlink="">
      <xdr:nvSpPr>
        <xdr:cNvPr id="307350620" name="楕円 307350619"/>
        <xdr:cNvSpPr/>
      </xdr:nvSpPr>
      <xdr:spPr bwMode="auto">
        <a:xfrm>
          <a:off x="4724400" y="1123950"/>
          <a:ext cx="323850" cy="266700"/>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17</xdr:col>
      <xdr:colOff>257175</xdr:colOff>
      <xdr:row>4</xdr:row>
      <xdr:rowOff>0</xdr:rowOff>
    </xdr:from>
    <xdr:to>
      <xdr:col>20</xdr:col>
      <xdr:colOff>9525</xdr:colOff>
      <xdr:row>5</xdr:row>
      <xdr:rowOff>9525</xdr:rowOff>
    </xdr:to>
    <xdr:sp macro="" textlink="">
      <xdr:nvSpPr>
        <xdr:cNvPr id="543552641" name="楕円 543552640"/>
        <xdr:cNvSpPr/>
      </xdr:nvSpPr>
      <xdr:spPr bwMode="auto">
        <a:xfrm>
          <a:off x="5276850" y="1123950"/>
          <a:ext cx="638175" cy="257175"/>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12</xdr:col>
      <xdr:colOff>0</xdr:colOff>
      <xdr:row>9</xdr:row>
      <xdr:rowOff>0</xdr:rowOff>
    </xdr:from>
    <xdr:to>
      <xdr:col>14</xdr:col>
      <xdr:colOff>219075</xdr:colOff>
      <xdr:row>10</xdr:row>
      <xdr:rowOff>9525</xdr:rowOff>
    </xdr:to>
    <xdr:sp macro="" textlink="">
      <xdr:nvSpPr>
        <xdr:cNvPr id="1406361919" name="フローチャート: 端子 1406361918"/>
        <xdr:cNvSpPr/>
      </xdr:nvSpPr>
      <xdr:spPr bwMode="auto">
        <a:xfrm>
          <a:off x="3543300" y="2362200"/>
          <a:ext cx="809625" cy="257175"/>
        </a:xfrm>
        <a:prstGeom prst="flowChartTerminator">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247650</xdr:rowOff>
    </xdr:from>
    <xdr:to>
      <xdr:col>16</xdr:col>
      <xdr:colOff>0</xdr:colOff>
      <xdr:row>4</xdr:row>
      <xdr:rowOff>0</xdr:rowOff>
    </xdr:to>
    <xdr:sp macro="" textlink="">
      <xdr:nvSpPr>
        <xdr:cNvPr id="2" name="円/楕円 1"/>
        <xdr:cNvSpPr/>
      </xdr:nvSpPr>
      <xdr:spPr bwMode="auto">
        <a:xfrm>
          <a:off x="4133850" y="876300"/>
          <a:ext cx="590550" cy="247650"/>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overflow" rtlCol="0" anchor="ctr"/>
        <a:lstStyle/>
        <a:p>
          <a:pPr>
            <a:defRPr/>
          </a:pPr>
          <a:endParaRPr lang="ja-JP"/>
        </a:p>
      </xdr:txBody>
    </xdr:sp>
    <xdr:clientData/>
  </xdr:twoCellAnchor>
  <xdr:twoCellAnchor>
    <xdr:from>
      <xdr:col>10</xdr:col>
      <xdr:colOff>0</xdr:colOff>
      <xdr:row>4</xdr:row>
      <xdr:rowOff>0</xdr:rowOff>
    </xdr:from>
    <xdr:to>
      <xdr:col>11</xdr:col>
      <xdr:colOff>28575</xdr:colOff>
      <xdr:row>5</xdr:row>
      <xdr:rowOff>19050</xdr:rowOff>
    </xdr:to>
    <xdr:sp macro="" textlink="">
      <xdr:nvSpPr>
        <xdr:cNvPr id="1664086091" name="楕円 1664086090"/>
        <xdr:cNvSpPr/>
      </xdr:nvSpPr>
      <xdr:spPr bwMode="auto">
        <a:xfrm>
          <a:off x="2952750" y="1123950"/>
          <a:ext cx="323850" cy="266700"/>
        </a:xfrm>
        <a:prstGeom prst="ellipse">
          <a:avLst/>
        </a:prstGeom>
        <a:noFill/>
        <a:ln w="12699" cap="flat" cmpd="sng" algn="ctr">
          <a:solidFill>
            <a:schemeClr val="tx1"/>
          </a:solidFill>
          <a:prstDash val="solid"/>
          <a:miter/>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13</xdr:col>
      <xdr:colOff>257175</xdr:colOff>
      <xdr:row>4</xdr:row>
      <xdr:rowOff>0</xdr:rowOff>
    </xdr:from>
    <xdr:to>
      <xdr:col>15</xdr:col>
      <xdr:colOff>28575</xdr:colOff>
      <xdr:row>5</xdr:row>
      <xdr:rowOff>19050</xdr:rowOff>
    </xdr:to>
    <xdr:sp macro="" textlink="">
      <xdr:nvSpPr>
        <xdr:cNvPr id="37257595" name="楕円 37257594"/>
        <xdr:cNvSpPr/>
      </xdr:nvSpPr>
      <xdr:spPr bwMode="auto">
        <a:xfrm>
          <a:off x="4095750" y="1123950"/>
          <a:ext cx="361950" cy="266700"/>
        </a:xfrm>
        <a:prstGeom prst="ellipse">
          <a:avLst/>
        </a:prstGeom>
        <a:noFill/>
        <a:ln w="12699" cap="flat" cmpd="sng" algn="ctr">
          <a:solidFill>
            <a:schemeClr val="tx1"/>
          </a:solidFill>
          <a:prstDash val="solid"/>
          <a:miter/>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15</xdr:col>
      <xdr:colOff>257175</xdr:colOff>
      <xdr:row>4</xdr:row>
      <xdr:rowOff>0</xdr:rowOff>
    </xdr:from>
    <xdr:to>
      <xdr:col>17</xdr:col>
      <xdr:colOff>28575</xdr:colOff>
      <xdr:row>5</xdr:row>
      <xdr:rowOff>19050</xdr:rowOff>
    </xdr:to>
    <xdr:sp macro="" textlink="">
      <xdr:nvSpPr>
        <xdr:cNvPr id="1608460470" name="楕円 1608460469"/>
        <xdr:cNvSpPr/>
      </xdr:nvSpPr>
      <xdr:spPr bwMode="auto">
        <a:xfrm>
          <a:off x="4686300" y="1123950"/>
          <a:ext cx="361950" cy="266700"/>
        </a:xfrm>
        <a:prstGeom prst="ellipse">
          <a:avLst/>
        </a:prstGeom>
        <a:noFill/>
        <a:ln w="12699" cap="flat" cmpd="sng" algn="ctr">
          <a:solidFill>
            <a:schemeClr val="tx1"/>
          </a:solidFill>
          <a:prstDash val="solid"/>
          <a:miter/>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18</xdr:col>
      <xdr:colOff>0</xdr:colOff>
      <xdr:row>3</xdr:row>
      <xdr:rowOff>247650</xdr:rowOff>
    </xdr:from>
    <xdr:to>
      <xdr:col>19</xdr:col>
      <xdr:colOff>247650</xdr:colOff>
      <xdr:row>4</xdr:row>
      <xdr:rowOff>247650</xdr:rowOff>
    </xdr:to>
    <xdr:sp macro="" textlink="">
      <xdr:nvSpPr>
        <xdr:cNvPr id="384530077" name="楕円 384530076"/>
        <xdr:cNvSpPr/>
      </xdr:nvSpPr>
      <xdr:spPr bwMode="auto">
        <a:xfrm>
          <a:off x="5314950" y="1123950"/>
          <a:ext cx="542925" cy="247650"/>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20</xdr:col>
      <xdr:colOff>257175</xdr:colOff>
      <xdr:row>8</xdr:row>
      <xdr:rowOff>247650</xdr:rowOff>
    </xdr:from>
    <xdr:to>
      <xdr:col>23</xdr:col>
      <xdr:colOff>219075</xdr:colOff>
      <xdr:row>10</xdr:row>
      <xdr:rowOff>9525</xdr:rowOff>
    </xdr:to>
    <xdr:sp macro="" textlink="">
      <xdr:nvSpPr>
        <xdr:cNvPr id="370631812" name="フローチャート: 端子 370631811"/>
        <xdr:cNvSpPr/>
      </xdr:nvSpPr>
      <xdr:spPr bwMode="auto">
        <a:xfrm>
          <a:off x="6162675" y="2362200"/>
          <a:ext cx="847725" cy="257175"/>
        </a:xfrm>
        <a:prstGeom prst="flowChartTerminator">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23</xdr:col>
      <xdr:colOff>238125</xdr:colOff>
      <xdr:row>8</xdr:row>
      <xdr:rowOff>247650</xdr:rowOff>
    </xdr:from>
    <xdr:to>
      <xdr:col>27</xdr:col>
      <xdr:colOff>85725</xdr:colOff>
      <xdr:row>10</xdr:row>
      <xdr:rowOff>9525</xdr:rowOff>
    </xdr:to>
    <xdr:sp macro="" textlink="">
      <xdr:nvSpPr>
        <xdr:cNvPr id="321099984" name="フローチャート: 端子 321099983"/>
        <xdr:cNvSpPr/>
      </xdr:nvSpPr>
      <xdr:spPr bwMode="auto">
        <a:xfrm>
          <a:off x="7029450" y="2362200"/>
          <a:ext cx="1028700" cy="257175"/>
        </a:xfrm>
        <a:prstGeom prst="flowChartTerminator">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247650</xdr:rowOff>
    </xdr:from>
    <xdr:to>
      <xdr:col>16</xdr:col>
      <xdr:colOff>0</xdr:colOff>
      <xdr:row>4</xdr:row>
      <xdr:rowOff>0</xdr:rowOff>
    </xdr:to>
    <xdr:sp macro="" textlink="">
      <xdr:nvSpPr>
        <xdr:cNvPr id="9" name="円/楕円 8"/>
        <xdr:cNvSpPr/>
      </xdr:nvSpPr>
      <xdr:spPr bwMode="auto">
        <a:xfrm>
          <a:off x="4133850" y="876300"/>
          <a:ext cx="590550" cy="247650"/>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overflow" rtlCol="0" anchor="ctr"/>
        <a:lstStyle/>
        <a:p>
          <a:pPr>
            <a:defRPr/>
          </a:pPr>
          <a:endParaRPr lang="ja-JP"/>
        </a:p>
      </xdr:txBody>
    </xdr:sp>
    <xdr:clientData/>
  </xdr:twoCellAnchor>
  <xdr:twoCellAnchor>
    <xdr:from>
      <xdr:col>15</xdr:col>
      <xdr:colOff>228600</xdr:colOff>
      <xdr:row>4</xdr:row>
      <xdr:rowOff>0</xdr:rowOff>
    </xdr:from>
    <xdr:to>
      <xdr:col>17</xdr:col>
      <xdr:colOff>9525</xdr:colOff>
      <xdr:row>5</xdr:row>
      <xdr:rowOff>19050</xdr:rowOff>
    </xdr:to>
    <xdr:sp macro="" textlink="">
      <xdr:nvSpPr>
        <xdr:cNvPr id="838671982" name="楕円 838671981"/>
        <xdr:cNvSpPr/>
      </xdr:nvSpPr>
      <xdr:spPr bwMode="auto">
        <a:xfrm>
          <a:off x="4657725" y="1123950"/>
          <a:ext cx="371475" cy="266700"/>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9</xdr:col>
      <xdr:colOff>238125</xdr:colOff>
      <xdr:row>3</xdr:row>
      <xdr:rowOff>238125</xdr:rowOff>
    </xdr:from>
    <xdr:to>
      <xdr:col>11</xdr:col>
      <xdr:colOff>19050</xdr:colOff>
      <xdr:row>5</xdr:row>
      <xdr:rowOff>9525</xdr:rowOff>
    </xdr:to>
    <xdr:sp macro="" textlink="">
      <xdr:nvSpPr>
        <xdr:cNvPr id="387911202" name="楕円 387911201"/>
        <xdr:cNvSpPr/>
      </xdr:nvSpPr>
      <xdr:spPr bwMode="auto">
        <a:xfrm>
          <a:off x="2895600" y="1114425"/>
          <a:ext cx="371475" cy="266700"/>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14</xdr:col>
      <xdr:colOff>0</xdr:colOff>
      <xdr:row>10</xdr:row>
      <xdr:rowOff>209550</xdr:rowOff>
    </xdr:from>
    <xdr:to>
      <xdr:col>15</xdr:col>
      <xdr:colOff>28575</xdr:colOff>
      <xdr:row>11</xdr:row>
      <xdr:rowOff>228600</xdr:rowOff>
    </xdr:to>
    <xdr:sp macro="" textlink="">
      <xdr:nvSpPr>
        <xdr:cNvPr id="618236414" name="楕円 618236413"/>
        <xdr:cNvSpPr/>
      </xdr:nvSpPr>
      <xdr:spPr bwMode="auto">
        <a:xfrm>
          <a:off x="4133850" y="2819400"/>
          <a:ext cx="323850" cy="266700"/>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18</xdr:col>
      <xdr:colOff>9525</xdr:colOff>
      <xdr:row>4</xdr:row>
      <xdr:rowOff>9525</xdr:rowOff>
    </xdr:from>
    <xdr:to>
      <xdr:col>19</xdr:col>
      <xdr:colOff>238125</xdr:colOff>
      <xdr:row>4</xdr:row>
      <xdr:rowOff>238125</xdr:rowOff>
    </xdr:to>
    <xdr:sp macro="" textlink="">
      <xdr:nvSpPr>
        <xdr:cNvPr id="1563027582" name="楕円 1563027581"/>
        <xdr:cNvSpPr/>
      </xdr:nvSpPr>
      <xdr:spPr bwMode="auto">
        <a:xfrm>
          <a:off x="5324475" y="1133475"/>
          <a:ext cx="523875" cy="228600"/>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12</xdr:col>
      <xdr:colOff>38100</xdr:colOff>
      <xdr:row>8</xdr:row>
      <xdr:rowOff>247650</xdr:rowOff>
    </xdr:from>
    <xdr:to>
      <xdr:col>14</xdr:col>
      <xdr:colOff>257175</xdr:colOff>
      <xdr:row>10</xdr:row>
      <xdr:rowOff>0</xdr:rowOff>
    </xdr:to>
    <xdr:sp macro="" textlink="">
      <xdr:nvSpPr>
        <xdr:cNvPr id="163455733" name="フローチャート: 端子 163455732"/>
        <xdr:cNvSpPr/>
      </xdr:nvSpPr>
      <xdr:spPr bwMode="auto">
        <a:xfrm>
          <a:off x="3581400" y="2362200"/>
          <a:ext cx="809625" cy="247650"/>
        </a:xfrm>
        <a:prstGeom prst="flowChartTerminator">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23</xdr:col>
      <xdr:colOff>209550</xdr:colOff>
      <xdr:row>8</xdr:row>
      <xdr:rowOff>247650</xdr:rowOff>
    </xdr:from>
    <xdr:to>
      <xdr:col>27</xdr:col>
      <xdr:colOff>28575</xdr:colOff>
      <xdr:row>10</xdr:row>
      <xdr:rowOff>0</xdr:rowOff>
    </xdr:to>
    <xdr:sp macro="" textlink="">
      <xdr:nvSpPr>
        <xdr:cNvPr id="942296550" name="フローチャート: 端子 942296549"/>
        <xdr:cNvSpPr/>
      </xdr:nvSpPr>
      <xdr:spPr bwMode="auto">
        <a:xfrm>
          <a:off x="7000875" y="2362200"/>
          <a:ext cx="1000125" cy="247650"/>
        </a:xfrm>
        <a:prstGeom prst="flowChartTerminator">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13</xdr:col>
      <xdr:colOff>228600</xdr:colOff>
      <xdr:row>3</xdr:row>
      <xdr:rowOff>238125</xdr:rowOff>
    </xdr:from>
    <xdr:to>
      <xdr:col>15</xdr:col>
      <xdr:colOff>9525</xdr:colOff>
      <xdr:row>5</xdr:row>
      <xdr:rowOff>0</xdr:rowOff>
    </xdr:to>
    <xdr:sp macro="" textlink="">
      <xdr:nvSpPr>
        <xdr:cNvPr id="1621483034" name="楕円 1621483033"/>
        <xdr:cNvSpPr/>
      </xdr:nvSpPr>
      <xdr:spPr bwMode="auto">
        <a:xfrm>
          <a:off x="4067175" y="1114425"/>
          <a:ext cx="371475" cy="257175"/>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twoCellAnchor>
    <xdr:from>
      <xdr:col>20</xdr:col>
      <xdr:colOff>257175</xdr:colOff>
      <xdr:row>10</xdr:row>
      <xdr:rowOff>238125</xdr:rowOff>
    </xdr:from>
    <xdr:to>
      <xdr:col>22</xdr:col>
      <xdr:colOff>28575</xdr:colOff>
      <xdr:row>12</xdr:row>
      <xdr:rowOff>0</xdr:rowOff>
    </xdr:to>
    <xdr:sp macro="" textlink="">
      <xdr:nvSpPr>
        <xdr:cNvPr id="1357661878" name="楕円 1357661877"/>
        <xdr:cNvSpPr/>
      </xdr:nvSpPr>
      <xdr:spPr bwMode="auto">
        <a:xfrm>
          <a:off x="6162675" y="2847975"/>
          <a:ext cx="361950" cy="257175"/>
        </a:xfrm>
        <a:prstGeom prst="ellipse">
          <a:avLst/>
        </a:prstGeom>
        <a:noFill/>
        <a:ln w="12699" cap="flat" cmpd="sng" algn="ctr">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bg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1"/>
  <sheetViews>
    <sheetView zoomScale="85" zoomScaleNormal="85" workbookViewId="0" topLeftCell="A1">
      <selection activeCell="R21" sqref="R21"/>
    </sheetView>
  </sheetViews>
  <sheetFormatPr defaultColWidth="8.875" defaultRowHeight="19.5" customHeight="1"/>
  <cols>
    <col min="1" max="1" width="10.50390625" style="1" customWidth="1"/>
    <col min="2" max="2" width="14.375" style="1" customWidth="1"/>
    <col min="3" max="3" width="25.625" style="1" customWidth="1"/>
    <col min="4" max="6" width="6.875" style="1" customWidth="1"/>
    <col min="7" max="8" width="4.875" style="1" customWidth="1"/>
    <col min="9" max="9" width="14.375" style="1" customWidth="1"/>
    <col min="10" max="10" width="25.625" style="1" customWidth="1"/>
    <col min="11" max="13" width="6.875" style="1" customWidth="1"/>
    <col min="14" max="14" width="4.75390625" style="1" customWidth="1"/>
    <col min="15" max="15" width="4.875" style="1" bestFit="1" customWidth="1"/>
    <col min="16" max="17" width="9.00390625" style="1" customWidth="1"/>
    <col min="18" max="16384" width="8.875" style="1" customWidth="1"/>
  </cols>
  <sheetData>
    <row r="1" spans="1:14" ht="20.15" customHeight="1">
      <c r="A1" s="455" t="s">
        <v>0</v>
      </c>
      <c r="B1" s="455"/>
      <c r="C1" s="455"/>
      <c r="D1" s="455"/>
      <c r="E1" s="455"/>
      <c r="F1" s="455"/>
      <c r="G1" s="455"/>
      <c r="H1" s="455"/>
      <c r="I1" s="455"/>
      <c r="J1" s="455" t="s">
        <v>1</v>
      </c>
      <c r="K1" s="455"/>
      <c r="L1" s="455"/>
      <c r="M1" s="455"/>
      <c r="N1" s="3"/>
    </row>
    <row r="2" spans="2:13" ht="5.15" customHeight="1">
      <c r="B2" s="2"/>
      <c r="C2" s="2"/>
      <c r="D2" s="2"/>
      <c r="E2" s="2"/>
      <c r="F2" s="2"/>
      <c r="G2" s="2"/>
      <c r="H2" s="2"/>
      <c r="I2" s="2"/>
      <c r="J2" s="2"/>
      <c r="K2" s="2"/>
      <c r="L2" s="2"/>
      <c r="M2" s="2"/>
    </row>
    <row r="3" ht="15.5">
      <c r="A3" s="4" t="s">
        <v>2</v>
      </c>
    </row>
    <row r="4" ht="15.5"/>
    <row r="5" ht="15.5">
      <c r="A5" s="1" t="s">
        <v>3</v>
      </c>
    </row>
    <row r="6" ht="15.5"/>
    <row r="7" spans="1:4" ht="15.5">
      <c r="A7" s="1" t="s">
        <v>4</v>
      </c>
      <c r="C7" s="1">
        <v>36</v>
      </c>
      <c r="D7" s="1" t="s">
        <v>5</v>
      </c>
    </row>
    <row r="8" ht="15.5"/>
    <row r="9" spans="2:9" ht="15.5">
      <c r="B9" s="1" t="s">
        <v>6</v>
      </c>
      <c r="I9" s="1" t="s">
        <v>7</v>
      </c>
    </row>
    <row r="10" spans="1:13" ht="15.5">
      <c r="A10" s="5" t="s">
        <v>8</v>
      </c>
      <c r="B10" s="6" t="s">
        <v>9</v>
      </c>
      <c r="C10" s="7" t="s">
        <v>10</v>
      </c>
      <c r="D10" s="8" t="s">
        <v>11</v>
      </c>
      <c r="E10" s="9" t="s">
        <v>12</v>
      </c>
      <c r="F10" s="10" t="s">
        <v>13</v>
      </c>
      <c r="G10" s="456" t="s">
        <v>8</v>
      </c>
      <c r="H10" s="457"/>
      <c r="I10" s="6" t="s">
        <v>9</v>
      </c>
      <c r="J10" s="7" t="s">
        <v>10</v>
      </c>
      <c r="K10" s="8" t="s">
        <v>11</v>
      </c>
      <c r="L10" s="9" t="s">
        <v>12</v>
      </c>
      <c r="M10" s="11" t="s">
        <v>13</v>
      </c>
    </row>
    <row r="11" spans="1:19" ht="21.75" customHeight="1">
      <c r="A11" s="1">
        <v>20</v>
      </c>
      <c r="B11" s="458" t="s">
        <v>14</v>
      </c>
      <c r="C11" s="12" t="s">
        <v>15</v>
      </c>
      <c r="D11" s="13" t="s">
        <v>16</v>
      </c>
      <c r="E11" s="14">
        <v>45308</v>
      </c>
      <c r="F11" s="15" t="s">
        <v>16</v>
      </c>
      <c r="H11" s="1">
        <v>4</v>
      </c>
      <c r="I11" s="458" t="s">
        <v>17</v>
      </c>
      <c r="J11" s="12" t="s">
        <v>18</v>
      </c>
      <c r="K11" s="13" t="s">
        <v>16</v>
      </c>
      <c r="L11" s="16">
        <v>45307</v>
      </c>
      <c r="M11" s="17" t="s">
        <v>16</v>
      </c>
      <c r="S11" s="18"/>
    </row>
    <row r="12" spans="1:19" ht="21.75" customHeight="1">
      <c r="A12" s="1">
        <v>21</v>
      </c>
      <c r="B12" s="459"/>
      <c r="C12" s="19" t="s">
        <v>19</v>
      </c>
      <c r="D12" s="20" t="s">
        <v>16</v>
      </c>
      <c r="E12" s="21">
        <v>45301</v>
      </c>
      <c r="F12" s="22" t="s">
        <v>16</v>
      </c>
      <c r="H12" s="1">
        <v>5</v>
      </c>
      <c r="I12" s="459"/>
      <c r="J12" s="23" t="s">
        <v>20</v>
      </c>
      <c r="K12" s="24" t="s">
        <v>16</v>
      </c>
      <c r="L12" s="25">
        <v>45307</v>
      </c>
      <c r="M12" s="26" t="s">
        <v>16</v>
      </c>
      <c r="S12" s="18"/>
    </row>
    <row r="13" spans="1:19" ht="21.75" customHeight="1">
      <c r="A13" s="1">
        <v>22</v>
      </c>
      <c r="B13" s="459"/>
      <c r="C13" s="19" t="s">
        <v>21</v>
      </c>
      <c r="D13" s="20" t="s">
        <v>16</v>
      </c>
      <c r="E13" s="21">
        <v>45306</v>
      </c>
      <c r="F13" s="22" t="s">
        <v>16</v>
      </c>
      <c r="H13" s="1">
        <v>15</v>
      </c>
      <c r="I13" s="459"/>
      <c r="J13" s="23" t="s">
        <v>22</v>
      </c>
      <c r="K13" s="24" t="s">
        <v>16</v>
      </c>
      <c r="L13" s="25">
        <v>45306</v>
      </c>
      <c r="M13" s="26" t="s">
        <v>16</v>
      </c>
      <c r="S13" s="18"/>
    </row>
    <row r="14" spans="1:19" ht="21.75" customHeight="1">
      <c r="A14" s="1">
        <v>23</v>
      </c>
      <c r="B14" s="459"/>
      <c r="C14" s="19" t="s">
        <v>23</v>
      </c>
      <c r="D14" s="20" t="s">
        <v>16</v>
      </c>
      <c r="E14" s="21">
        <v>45308</v>
      </c>
      <c r="F14" s="22" t="s">
        <v>16</v>
      </c>
      <c r="H14" s="1">
        <v>16</v>
      </c>
      <c r="I14" s="460"/>
      <c r="J14" s="27" t="s">
        <v>24</v>
      </c>
      <c r="K14" s="28" t="s">
        <v>16</v>
      </c>
      <c r="L14" s="29">
        <v>45307</v>
      </c>
      <c r="M14" s="30" t="s">
        <v>16</v>
      </c>
      <c r="S14" s="18"/>
    </row>
    <row r="15" spans="1:19" ht="21.75" customHeight="1">
      <c r="A15" s="1">
        <v>24</v>
      </c>
      <c r="B15" s="459"/>
      <c r="C15" s="19" t="s">
        <v>25</v>
      </c>
      <c r="D15" s="20" t="s">
        <v>16</v>
      </c>
      <c r="E15" s="21">
        <v>45306</v>
      </c>
      <c r="F15" s="22" t="s">
        <v>16</v>
      </c>
      <c r="H15" s="1">
        <v>13</v>
      </c>
      <c r="I15" s="461" t="s">
        <v>26</v>
      </c>
      <c r="J15" s="12" t="s">
        <v>27</v>
      </c>
      <c r="K15" s="13" t="s">
        <v>16</v>
      </c>
      <c r="L15" s="16">
        <v>45306</v>
      </c>
      <c r="M15" s="17" t="s">
        <v>16</v>
      </c>
      <c r="S15" s="18"/>
    </row>
    <row r="16" spans="1:19" ht="21.75" customHeight="1">
      <c r="A16" s="1">
        <v>25</v>
      </c>
      <c r="B16" s="459"/>
      <c r="C16" s="19" t="s">
        <v>28</v>
      </c>
      <c r="D16" s="20" t="s">
        <v>16</v>
      </c>
      <c r="E16" s="21">
        <v>45306</v>
      </c>
      <c r="F16" s="22" t="s">
        <v>16</v>
      </c>
      <c r="H16" s="1">
        <v>14</v>
      </c>
      <c r="I16" s="462"/>
      <c r="J16" s="23" t="s">
        <v>29</v>
      </c>
      <c r="K16" s="24" t="s">
        <v>16</v>
      </c>
      <c r="L16" s="31">
        <v>45306</v>
      </c>
      <c r="M16" s="26" t="s">
        <v>16</v>
      </c>
      <c r="S16" s="18"/>
    </row>
    <row r="17" spans="1:19" ht="21.75" customHeight="1">
      <c r="A17" s="1">
        <v>26</v>
      </c>
      <c r="B17" s="459"/>
      <c r="C17" s="19" t="s">
        <v>30</v>
      </c>
      <c r="D17" s="20" t="s">
        <v>16</v>
      </c>
      <c r="E17" s="21">
        <v>45306</v>
      </c>
      <c r="F17" s="22" t="s">
        <v>16</v>
      </c>
      <c r="H17" s="1">
        <v>17</v>
      </c>
      <c r="I17" s="463"/>
      <c r="J17" s="23" t="s">
        <v>31</v>
      </c>
      <c r="K17" s="24" t="s">
        <v>16</v>
      </c>
      <c r="L17" s="31">
        <v>45306</v>
      </c>
      <c r="M17" s="30" t="s">
        <v>16</v>
      </c>
      <c r="S17" s="18"/>
    </row>
    <row r="18" spans="1:19" ht="21.75" customHeight="1">
      <c r="A18" s="1">
        <v>27</v>
      </c>
      <c r="B18" s="459"/>
      <c r="C18" s="19" t="s">
        <v>32</v>
      </c>
      <c r="D18" s="20" t="s">
        <v>16</v>
      </c>
      <c r="E18" s="21">
        <v>45306</v>
      </c>
      <c r="F18" s="22" t="s">
        <v>16</v>
      </c>
      <c r="H18" s="1">
        <v>6</v>
      </c>
      <c r="I18" s="461" t="s">
        <v>33</v>
      </c>
      <c r="J18" s="12" t="s">
        <v>34</v>
      </c>
      <c r="K18" s="13" t="s">
        <v>16</v>
      </c>
      <c r="L18" s="16">
        <v>45306</v>
      </c>
      <c r="M18" s="17" t="s">
        <v>16</v>
      </c>
      <c r="S18" s="18"/>
    </row>
    <row r="19" spans="1:19" ht="21.75" customHeight="1">
      <c r="A19" s="1">
        <v>28</v>
      </c>
      <c r="B19" s="459"/>
      <c r="C19" s="19" t="s">
        <v>35</v>
      </c>
      <c r="D19" s="20" t="s">
        <v>16</v>
      </c>
      <c r="E19" s="21">
        <v>45306</v>
      </c>
      <c r="F19" s="22" t="s">
        <v>16</v>
      </c>
      <c r="H19" s="1">
        <v>7</v>
      </c>
      <c r="I19" s="462"/>
      <c r="J19" s="23" t="s">
        <v>36</v>
      </c>
      <c r="K19" s="24" t="s">
        <v>16</v>
      </c>
      <c r="L19" s="25">
        <v>45307</v>
      </c>
      <c r="M19" s="26" t="s">
        <v>16</v>
      </c>
      <c r="S19" s="18"/>
    </row>
    <row r="20" spans="1:19" ht="21.75" customHeight="1">
      <c r="A20" s="1">
        <v>29</v>
      </c>
      <c r="B20" s="459"/>
      <c r="C20" s="19" t="s">
        <v>37</v>
      </c>
      <c r="D20" s="20" t="s">
        <v>16</v>
      </c>
      <c r="E20" s="21">
        <v>45306</v>
      </c>
      <c r="F20" s="22" t="s">
        <v>16</v>
      </c>
      <c r="H20" s="1">
        <v>18</v>
      </c>
      <c r="I20" s="462"/>
      <c r="J20" s="23" t="s">
        <v>38</v>
      </c>
      <c r="K20" s="28" t="s">
        <v>16</v>
      </c>
      <c r="L20" s="29">
        <v>45306</v>
      </c>
      <c r="M20" s="30" t="s">
        <v>16</v>
      </c>
      <c r="S20" s="18"/>
    </row>
    <row r="21" spans="1:19" ht="21.75" customHeight="1">
      <c r="A21" s="1">
        <v>30</v>
      </c>
      <c r="B21" s="459"/>
      <c r="C21" s="19" t="s">
        <v>39</v>
      </c>
      <c r="D21" s="20" t="s">
        <v>16</v>
      </c>
      <c r="E21" s="21">
        <v>45306</v>
      </c>
      <c r="F21" s="22" t="s">
        <v>16</v>
      </c>
      <c r="H21" s="1">
        <v>8</v>
      </c>
      <c r="I21" s="458" t="s">
        <v>40</v>
      </c>
      <c r="J21" s="12" t="s">
        <v>41</v>
      </c>
      <c r="K21" s="13" t="s">
        <v>16</v>
      </c>
      <c r="L21" s="16">
        <v>45307</v>
      </c>
      <c r="M21" s="17" t="s">
        <v>16</v>
      </c>
      <c r="S21" s="18"/>
    </row>
    <row r="22" spans="1:19" ht="21.75" customHeight="1">
      <c r="A22" s="1">
        <v>31</v>
      </c>
      <c r="B22" s="459"/>
      <c r="C22" s="19" t="s">
        <v>42</v>
      </c>
      <c r="D22" s="20" t="s">
        <v>16</v>
      </c>
      <c r="E22" s="21">
        <v>45306</v>
      </c>
      <c r="F22" s="22" t="s">
        <v>16</v>
      </c>
      <c r="H22" s="1">
        <v>9</v>
      </c>
      <c r="I22" s="459"/>
      <c r="J22" s="23" t="s">
        <v>43</v>
      </c>
      <c r="K22" s="24" t="s">
        <v>16</v>
      </c>
      <c r="L22" s="31">
        <v>45307</v>
      </c>
      <c r="M22" s="26" t="s">
        <v>16</v>
      </c>
      <c r="S22" s="18"/>
    </row>
    <row r="23" spans="1:19" ht="21.75" customHeight="1">
      <c r="A23" s="1">
        <v>32</v>
      </c>
      <c r="B23" s="459"/>
      <c r="C23" s="19" t="s">
        <v>44</v>
      </c>
      <c r="D23" s="20" t="s">
        <v>16</v>
      </c>
      <c r="E23" s="21">
        <v>45306</v>
      </c>
      <c r="F23" s="32" t="s">
        <v>16</v>
      </c>
      <c r="H23" s="1">
        <v>19</v>
      </c>
      <c r="I23" s="460"/>
      <c r="J23" s="27" t="s">
        <v>45</v>
      </c>
      <c r="K23" s="24" t="s">
        <v>16</v>
      </c>
      <c r="L23" s="31">
        <v>45306</v>
      </c>
      <c r="M23" s="30" t="s">
        <v>16</v>
      </c>
      <c r="S23" s="18"/>
    </row>
    <row r="24" spans="1:19" ht="21.75" customHeight="1">
      <c r="A24" s="1">
        <v>33</v>
      </c>
      <c r="B24" s="459"/>
      <c r="C24" s="19" t="s">
        <v>46</v>
      </c>
      <c r="D24" s="20" t="s">
        <v>16</v>
      </c>
      <c r="E24" s="21">
        <v>45306</v>
      </c>
      <c r="F24" s="32" t="s">
        <v>16</v>
      </c>
      <c r="H24" s="1">
        <v>10</v>
      </c>
      <c r="I24" s="458" t="s">
        <v>47</v>
      </c>
      <c r="J24" s="12" t="s">
        <v>48</v>
      </c>
      <c r="K24" s="13" t="s">
        <v>16</v>
      </c>
      <c r="L24" s="16">
        <v>45306</v>
      </c>
      <c r="M24" s="33" t="s">
        <v>16</v>
      </c>
      <c r="S24" s="18"/>
    </row>
    <row r="25" spans="1:19" ht="21.75" customHeight="1">
      <c r="A25" s="1">
        <v>34</v>
      </c>
      <c r="B25" s="459"/>
      <c r="C25" s="19" t="s">
        <v>49</v>
      </c>
      <c r="D25" s="20" t="s">
        <v>16</v>
      </c>
      <c r="E25" s="21">
        <v>45306</v>
      </c>
      <c r="F25" s="32" t="s">
        <v>16</v>
      </c>
      <c r="H25" s="1">
        <v>11</v>
      </c>
      <c r="I25" s="459"/>
      <c r="J25" s="23" t="s">
        <v>50</v>
      </c>
      <c r="K25" s="24" t="s">
        <v>16</v>
      </c>
      <c r="L25" s="31">
        <v>45308</v>
      </c>
      <c r="M25" s="34" t="s">
        <v>16</v>
      </c>
      <c r="S25" s="18"/>
    </row>
    <row r="26" spans="1:19" ht="21.75" customHeight="1">
      <c r="A26" s="1">
        <v>35</v>
      </c>
      <c r="B26" s="459"/>
      <c r="C26" s="19" t="s">
        <v>51</v>
      </c>
      <c r="D26" s="20" t="s">
        <v>16</v>
      </c>
      <c r="E26" s="21">
        <v>45306</v>
      </c>
      <c r="F26" s="32" t="s">
        <v>16</v>
      </c>
      <c r="H26" s="1">
        <v>2</v>
      </c>
      <c r="I26" s="458" t="s">
        <v>52</v>
      </c>
      <c r="J26" s="12" t="s">
        <v>53</v>
      </c>
      <c r="K26" s="13" t="s">
        <v>16</v>
      </c>
      <c r="L26" s="14">
        <v>45306</v>
      </c>
      <c r="M26" s="33" t="s">
        <v>16</v>
      </c>
      <c r="S26" s="18"/>
    </row>
    <row r="27" spans="1:19" ht="21.75" customHeight="1">
      <c r="A27" s="1">
        <v>36</v>
      </c>
      <c r="B27" s="460"/>
      <c r="C27" s="35" t="s">
        <v>54</v>
      </c>
      <c r="D27" s="36" t="s">
        <v>16</v>
      </c>
      <c r="E27" s="37">
        <v>45306</v>
      </c>
      <c r="F27" s="38" t="s">
        <v>16</v>
      </c>
      <c r="G27" s="39"/>
      <c r="H27" s="1">
        <v>3</v>
      </c>
      <c r="I27" s="460"/>
      <c r="J27" s="35" t="s">
        <v>55</v>
      </c>
      <c r="K27" s="36" t="s">
        <v>16</v>
      </c>
      <c r="L27" s="40">
        <v>45306</v>
      </c>
      <c r="M27" s="34" t="s">
        <v>16</v>
      </c>
      <c r="S27" s="18"/>
    </row>
    <row r="28" spans="3:13" ht="21.75" customHeight="1">
      <c r="C28" s="41"/>
      <c r="D28" s="42"/>
      <c r="E28" s="42"/>
      <c r="F28" s="39"/>
      <c r="G28" s="43"/>
      <c r="H28" s="1">
        <v>1</v>
      </c>
      <c r="I28" s="44" t="s">
        <v>56</v>
      </c>
      <c r="J28" s="45" t="s">
        <v>57</v>
      </c>
      <c r="K28" s="46" t="s">
        <v>16</v>
      </c>
      <c r="L28" s="47">
        <v>45306</v>
      </c>
      <c r="M28" s="10" t="s">
        <v>16</v>
      </c>
    </row>
    <row r="29" spans="2:13" ht="21.75" customHeight="1">
      <c r="B29" s="48"/>
      <c r="C29" s="41"/>
      <c r="D29" s="49"/>
      <c r="E29" s="42"/>
      <c r="F29" s="39"/>
      <c r="G29" s="43"/>
      <c r="H29" s="1">
        <v>12</v>
      </c>
      <c r="I29" s="44" t="s">
        <v>58</v>
      </c>
      <c r="J29" s="50" t="s">
        <v>59</v>
      </c>
      <c r="K29" s="46" t="s">
        <v>16</v>
      </c>
      <c r="L29" s="47">
        <v>45306</v>
      </c>
      <c r="M29" s="10" t="s">
        <v>16</v>
      </c>
    </row>
    <row r="30" spans="3:7" ht="15.5">
      <c r="C30" s="41"/>
      <c r="D30" s="42"/>
      <c r="E30" s="42"/>
      <c r="F30" s="39"/>
      <c r="G30" s="39"/>
    </row>
    <row r="31" spans="3:7" ht="15.5">
      <c r="C31" s="41"/>
      <c r="D31" s="42"/>
      <c r="E31" s="42"/>
      <c r="F31" s="39"/>
      <c r="G31" s="39"/>
    </row>
    <row r="32" ht="15.5">
      <c r="A32" s="1" t="s">
        <v>60</v>
      </c>
    </row>
    <row r="33" ht="15.5">
      <c r="A33" s="1" t="s">
        <v>61</v>
      </c>
    </row>
    <row r="34" ht="15.5">
      <c r="A34" s="1" t="s">
        <v>62</v>
      </c>
    </row>
    <row r="35" ht="15.5">
      <c r="A35" s="1" t="s">
        <v>63</v>
      </c>
    </row>
    <row r="36" ht="15.5">
      <c r="A36" s="51" t="s">
        <v>64</v>
      </c>
    </row>
    <row r="37" ht="15.5">
      <c r="A37" s="51" t="s">
        <v>65</v>
      </c>
    </row>
    <row r="38" ht="15.5">
      <c r="A38" s="1" t="s">
        <v>66</v>
      </c>
    </row>
    <row r="39" ht="5.15" customHeight="1"/>
    <row r="40" ht="15.5">
      <c r="A40" s="1" t="s">
        <v>67</v>
      </c>
    </row>
    <row r="41" ht="15.5">
      <c r="A41" s="4" t="s">
        <v>68</v>
      </c>
    </row>
    <row r="42" ht="15.5">
      <c r="A42" s="52" t="s">
        <v>69</v>
      </c>
    </row>
    <row r="43" ht="15.5">
      <c r="A43" s="1" t="s">
        <v>70</v>
      </c>
    </row>
    <row r="44" ht="15.5">
      <c r="A44" s="1" t="s">
        <v>71</v>
      </c>
    </row>
    <row r="45" ht="15.5">
      <c r="A45" s="52" t="s">
        <v>72</v>
      </c>
    </row>
    <row r="46" ht="15.5">
      <c r="A46" s="53" t="s">
        <v>73</v>
      </c>
    </row>
    <row r="47" ht="15.5">
      <c r="A47" s="53"/>
    </row>
    <row r="48" ht="15.5"/>
    <row r="49" ht="5.15" customHeight="1"/>
    <row r="50" ht="15.5">
      <c r="A50" s="1" t="s">
        <v>74</v>
      </c>
    </row>
    <row r="51" spans="2:13" ht="20.15" customHeight="1">
      <c r="B51" s="54"/>
      <c r="C51" s="464" t="s">
        <v>75</v>
      </c>
      <c r="D51" s="464"/>
      <c r="E51" s="464"/>
      <c r="F51" s="464"/>
      <c r="G51" s="464"/>
      <c r="H51" s="464"/>
      <c r="I51" s="464" t="s">
        <v>76</v>
      </c>
      <c r="J51" s="464"/>
      <c r="K51" s="464"/>
      <c r="L51" s="464"/>
      <c r="M51" s="464"/>
    </row>
    <row r="52" spans="1:13" ht="39.4" customHeight="1">
      <c r="A52" s="39" t="s">
        <v>77</v>
      </c>
      <c r="B52" s="55" t="s">
        <v>17</v>
      </c>
      <c r="C52" s="465" t="s">
        <v>78</v>
      </c>
      <c r="D52" s="466"/>
      <c r="E52" s="466"/>
      <c r="F52" s="466"/>
      <c r="G52" s="466"/>
      <c r="H52" s="466"/>
      <c r="I52" s="466" t="s">
        <v>79</v>
      </c>
      <c r="J52" s="466"/>
      <c r="K52" s="466"/>
      <c r="L52" s="466"/>
      <c r="M52" s="466"/>
    </row>
    <row r="53" spans="1:19" s="57" customFormat="1" ht="39.4" customHeight="1">
      <c r="A53" s="39" t="s">
        <v>77</v>
      </c>
      <c r="B53" s="56" t="s">
        <v>40</v>
      </c>
      <c r="C53" s="466" t="s">
        <v>80</v>
      </c>
      <c r="D53" s="466"/>
      <c r="E53" s="466"/>
      <c r="F53" s="466"/>
      <c r="G53" s="466"/>
      <c r="H53" s="466"/>
      <c r="I53" s="466" t="s">
        <v>81</v>
      </c>
      <c r="J53" s="466"/>
      <c r="K53" s="466"/>
      <c r="L53" s="466"/>
      <c r="M53" s="466"/>
      <c r="S53" s="1"/>
    </row>
    <row r="54" spans="1:19" s="57" customFormat="1" ht="39.4" customHeight="1">
      <c r="A54" s="39" t="s">
        <v>77</v>
      </c>
      <c r="B54" s="55" t="s">
        <v>47</v>
      </c>
      <c r="C54" s="466" t="s">
        <v>82</v>
      </c>
      <c r="D54" s="466"/>
      <c r="E54" s="466"/>
      <c r="F54" s="466"/>
      <c r="G54" s="466"/>
      <c r="H54" s="466"/>
      <c r="I54" s="466" t="s">
        <v>83</v>
      </c>
      <c r="J54" s="466"/>
      <c r="K54" s="466"/>
      <c r="L54" s="466"/>
      <c r="M54" s="466"/>
      <c r="S54" s="1"/>
    </row>
    <row r="55" spans="1:19" s="57" customFormat="1" ht="39.4" customHeight="1">
      <c r="A55" s="39" t="s">
        <v>77</v>
      </c>
      <c r="B55" s="56" t="s">
        <v>33</v>
      </c>
      <c r="C55" s="466" t="s">
        <v>84</v>
      </c>
      <c r="D55" s="466"/>
      <c r="E55" s="466"/>
      <c r="F55" s="466"/>
      <c r="G55" s="466"/>
      <c r="H55" s="466"/>
      <c r="I55" s="466" t="s">
        <v>85</v>
      </c>
      <c r="J55" s="466"/>
      <c r="K55" s="466"/>
      <c r="L55" s="466"/>
      <c r="M55" s="466"/>
      <c r="S55" s="1"/>
    </row>
    <row r="56" spans="1:19" s="57" customFormat="1" ht="39.4" customHeight="1">
      <c r="A56" s="39" t="s">
        <v>77</v>
      </c>
      <c r="B56" s="55" t="s">
        <v>14</v>
      </c>
      <c r="C56" s="465" t="s">
        <v>86</v>
      </c>
      <c r="D56" s="465"/>
      <c r="E56" s="465"/>
      <c r="F56" s="465"/>
      <c r="G56" s="465"/>
      <c r="H56" s="465"/>
      <c r="I56" s="465" t="s">
        <v>87</v>
      </c>
      <c r="J56" s="465"/>
      <c r="K56" s="465"/>
      <c r="L56" s="465"/>
      <c r="M56" s="465"/>
      <c r="S56" s="1"/>
    </row>
    <row r="57" spans="1:13" ht="39.4" customHeight="1">
      <c r="A57" s="39" t="s">
        <v>77</v>
      </c>
      <c r="B57" s="56" t="s">
        <v>58</v>
      </c>
      <c r="C57" s="466" t="s">
        <v>88</v>
      </c>
      <c r="D57" s="466"/>
      <c r="E57" s="466"/>
      <c r="F57" s="466"/>
      <c r="G57" s="466"/>
      <c r="H57" s="466"/>
      <c r="I57" s="466" t="s">
        <v>89</v>
      </c>
      <c r="J57" s="466"/>
      <c r="K57" s="466"/>
      <c r="L57" s="466"/>
      <c r="M57" s="466"/>
    </row>
    <row r="58" spans="1:13" ht="39.4" customHeight="1">
      <c r="A58" s="39" t="s">
        <v>90</v>
      </c>
      <c r="B58" s="56" t="s">
        <v>56</v>
      </c>
      <c r="C58" s="465" t="s">
        <v>91</v>
      </c>
      <c r="D58" s="466"/>
      <c r="E58" s="466"/>
      <c r="F58" s="466"/>
      <c r="G58" s="466"/>
      <c r="H58" s="466"/>
      <c r="I58" s="466" t="s">
        <v>92</v>
      </c>
      <c r="J58" s="466"/>
      <c r="K58" s="466"/>
      <c r="L58" s="466"/>
      <c r="M58" s="466"/>
    </row>
    <row r="59" spans="1:13" ht="39.4" customHeight="1">
      <c r="A59" s="39" t="s">
        <v>90</v>
      </c>
      <c r="B59" s="56" t="s">
        <v>52</v>
      </c>
      <c r="C59" s="466" t="s">
        <v>93</v>
      </c>
      <c r="D59" s="466"/>
      <c r="E59" s="466"/>
      <c r="F59" s="466"/>
      <c r="G59" s="466"/>
      <c r="H59" s="466"/>
      <c r="I59" s="466" t="s">
        <v>94</v>
      </c>
      <c r="J59" s="466"/>
      <c r="K59" s="466"/>
      <c r="L59" s="466"/>
      <c r="M59" s="466"/>
    </row>
    <row r="60" spans="1:13" ht="39.4" customHeight="1">
      <c r="A60" s="58" t="s">
        <v>95</v>
      </c>
      <c r="B60" s="56" t="s">
        <v>96</v>
      </c>
      <c r="C60" s="466" t="s">
        <v>97</v>
      </c>
      <c r="D60" s="466"/>
      <c r="E60" s="466"/>
      <c r="F60" s="466"/>
      <c r="G60" s="466"/>
      <c r="H60" s="466"/>
      <c r="I60" s="466" t="s">
        <v>87</v>
      </c>
      <c r="J60" s="466"/>
      <c r="K60" s="466"/>
      <c r="L60" s="466"/>
      <c r="M60" s="466"/>
    </row>
    <row r="61" spans="1:13" ht="26.25" customHeight="1">
      <c r="A61" s="58"/>
      <c r="B61" s="59"/>
      <c r="C61" s="60"/>
      <c r="D61" s="60"/>
      <c r="E61" s="60"/>
      <c r="F61" s="60"/>
      <c r="G61" s="60"/>
      <c r="H61" s="60"/>
      <c r="I61" s="60"/>
      <c r="J61" s="60"/>
      <c r="K61" s="61"/>
      <c r="L61" s="61"/>
      <c r="M61" s="60"/>
    </row>
  </sheetData>
  <mergeCells count="30">
    <mergeCell ref="C60:H60"/>
    <mergeCell ref="I60:M60"/>
    <mergeCell ref="C57:H57"/>
    <mergeCell ref="I57:M57"/>
    <mergeCell ref="C58:H58"/>
    <mergeCell ref="I58:M58"/>
    <mergeCell ref="C59:H59"/>
    <mergeCell ref="I59:M59"/>
    <mergeCell ref="C54:H54"/>
    <mergeCell ref="I54:M54"/>
    <mergeCell ref="C55:H55"/>
    <mergeCell ref="I55:M55"/>
    <mergeCell ref="C56:H56"/>
    <mergeCell ref="I56:M56"/>
    <mergeCell ref="C51:H51"/>
    <mergeCell ref="I51:M51"/>
    <mergeCell ref="C52:H52"/>
    <mergeCell ref="I52:M52"/>
    <mergeCell ref="C53:H53"/>
    <mergeCell ref="I53:M53"/>
    <mergeCell ref="A1:I1"/>
    <mergeCell ref="J1:M1"/>
    <mergeCell ref="G10:H10"/>
    <mergeCell ref="B11:B27"/>
    <mergeCell ref="I11:I14"/>
    <mergeCell ref="I15:I17"/>
    <mergeCell ref="I18:I20"/>
    <mergeCell ref="I21:I23"/>
    <mergeCell ref="I24:I25"/>
    <mergeCell ref="I26:I27"/>
  </mergeCells>
  <printOptions/>
  <pageMargins left="0.19685039370078738" right="0.19685039370078738" top="0.19685039370078738" bottom="0.19685039370078738" header="0.5118110236220472" footer="0.5118110236220472"/>
  <pageSetup fitToHeight="1" fitToWidth="1" horizontalDpi="600" verticalDpi="600" orientation="portrait" paperSize="9" scale="7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AO77"/>
  <sheetViews>
    <sheetView zoomScale="85" zoomScaleNormal="85" workbookViewId="0" topLeftCell="A1">
      <selection activeCell="M1" sqref="M1"/>
    </sheetView>
  </sheetViews>
  <sheetFormatPr defaultColWidth="3.875" defaultRowHeight="13.5"/>
  <cols>
    <col min="1" max="16384" width="3.875" style="106" customWidth="1"/>
  </cols>
  <sheetData>
    <row r="1" spans="1:27" ht="30" customHeight="1">
      <c r="A1" s="747" t="s">
        <v>518</v>
      </c>
      <c r="B1" s="747"/>
      <c r="C1" s="748"/>
      <c r="D1" s="748"/>
      <c r="E1" s="748"/>
      <c r="F1" s="748"/>
      <c r="G1" s="749" t="s">
        <v>519</v>
      </c>
      <c r="H1" s="749"/>
      <c r="I1" s="749"/>
      <c r="J1" s="749"/>
      <c r="K1" s="750">
        <v>49</v>
      </c>
      <c r="L1" s="749"/>
      <c r="T1" s="252"/>
      <c r="U1" s="252"/>
      <c r="V1" s="252"/>
      <c r="W1" s="252"/>
      <c r="X1" s="252"/>
      <c r="Y1" s="252"/>
      <c r="AA1" s="252"/>
    </row>
    <row r="2" spans="1:36" ht="20.15" customHeight="1">
      <c r="A2" s="751" t="s">
        <v>520</v>
      </c>
      <c r="B2" s="752"/>
      <c r="C2" s="753" t="s">
        <v>521</v>
      </c>
      <c r="D2" s="754"/>
      <c r="E2" s="754"/>
      <c r="F2" s="754"/>
      <c r="G2" s="754"/>
      <c r="H2" s="754"/>
      <c r="I2" s="754"/>
      <c r="J2" s="754"/>
      <c r="K2" s="754"/>
      <c r="L2" s="754"/>
      <c r="M2" s="754"/>
      <c r="N2" s="755"/>
      <c r="O2" s="256" t="s">
        <v>522</v>
      </c>
      <c r="P2" s="762">
        <v>3</v>
      </c>
      <c r="Q2" s="762"/>
      <c r="R2" s="257" t="s">
        <v>523</v>
      </c>
      <c r="S2" s="258"/>
      <c r="T2" s="254"/>
      <c r="U2" s="254"/>
      <c r="V2" s="254"/>
      <c r="W2" s="254"/>
      <c r="X2" s="254"/>
      <c r="Y2" s="254"/>
      <c r="Z2" s="254"/>
      <c r="AA2" s="255"/>
      <c r="AB2" s="259" t="s">
        <v>524</v>
      </c>
      <c r="AC2" s="763" t="s">
        <v>525</v>
      </c>
      <c r="AD2" s="752"/>
      <c r="AE2" s="259" t="s">
        <v>526</v>
      </c>
      <c r="AF2" s="766"/>
      <c r="AG2" s="767"/>
      <c r="AH2" s="767"/>
      <c r="AI2" s="767"/>
      <c r="AJ2" s="768"/>
    </row>
    <row r="3" spans="1:36" ht="20.15" customHeight="1">
      <c r="A3" s="769" t="s">
        <v>527</v>
      </c>
      <c r="B3" s="770"/>
      <c r="C3" s="756"/>
      <c r="D3" s="757"/>
      <c r="E3" s="757"/>
      <c r="F3" s="757"/>
      <c r="G3" s="757"/>
      <c r="H3" s="757"/>
      <c r="I3" s="757"/>
      <c r="J3" s="757"/>
      <c r="K3" s="757"/>
      <c r="L3" s="757"/>
      <c r="M3" s="757"/>
      <c r="N3" s="758"/>
      <c r="O3" s="771" t="s">
        <v>528</v>
      </c>
      <c r="P3" s="772"/>
      <c r="Q3" s="771" t="s">
        <v>529</v>
      </c>
      <c r="R3" s="772"/>
      <c r="S3" s="756" t="s">
        <v>530</v>
      </c>
      <c r="T3" s="757"/>
      <c r="U3" s="757"/>
      <c r="V3" s="757"/>
      <c r="W3" s="757"/>
      <c r="X3" s="757"/>
      <c r="Y3" s="757"/>
      <c r="Z3" s="757"/>
      <c r="AA3" s="758"/>
      <c r="AB3" s="264" t="s">
        <v>531</v>
      </c>
      <c r="AC3" s="764"/>
      <c r="AD3" s="765"/>
      <c r="AE3" s="266" t="s">
        <v>532</v>
      </c>
      <c r="AF3" s="773" t="s">
        <v>533</v>
      </c>
      <c r="AG3" s="774"/>
      <c r="AH3" s="774"/>
      <c r="AI3" s="774"/>
      <c r="AJ3" s="775"/>
    </row>
    <row r="4" spans="1:36" ht="20.15" customHeight="1">
      <c r="A4" s="776" t="s">
        <v>534</v>
      </c>
      <c r="B4" s="765"/>
      <c r="C4" s="759"/>
      <c r="D4" s="760"/>
      <c r="E4" s="760"/>
      <c r="F4" s="760"/>
      <c r="G4" s="760"/>
      <c r="H4" s="760"/>
      <c r="I4" s="760"/>
      <c r="J4" s="760"/>
      <c r="K4" s="760"/>
      <c r="L4" s="760"/>
      <c r="M4" s="760"/>
      <c r="N4" s="761"/>
      <c r="O4" s="777" t="s">
        <v>415</v>
      </c>
      <c r="P4" s="765"/>
      <c r="Q4" s="777" t="s">
        <v>399</v>
      </c>
      <c r="R4" s="765"/>
      <c r="S4" s="759" t="s">
        <v>643</v>
      </c>
      <c r="T4" s="760"/>
      <c r="U4" s="760"/>
      <c r="V4" s="760"/>
      <c r="W4" s="760"/>
      <c r="X4" s="760"/>
      <c r="Y4" s="760"/>
      <c r="Z4" s="760"/>
      <c r="AA4" s="761"/>
      <c r="AB4" s="264" t="s">
        <v>536</v>
      </c>
      <c r="AC4" s="778" t="s">
        <v>635</v>
      </c>
      <c r="AD4" s="779"/>
      <c r="AE4" s="266" t="s">
        <v>537</v>
      </c>
      <c r="AF4" s="780" t="s">
        <v>632</v>
      </c>
      <c r="AG4" s="781"/>
      <c r="AH4" s="781"/>
      <c r="AI4" s="781"/>
      <c r="AJ4" s="782"/>
    </row>
    <row r="5" spans="1:36" ht="20.15" customHeight="1">
      <c r="A5" s="783" t="s">
        <v>527</v>
      </c>
      <c r="B5" s="772"/>
      <c r="C5" s="784" t="s">
        <v>539</v>
      </c>
      <c r="D5" s="785"/>
      <c r="E5" s="785"/>
      <c r="F5" s="785"/>
      <c r="G5" s="785"/>
      <c r="H5" s="785"/>
      <c r="I5" s="786"/>
      <c r="J5" s="270" t="s">
        <v>540</v>
      </c>
      <c r="K5" s="271" t="s">
        <v>541</v>
      </c>
      <c r="L5" s="793" t="s">
        <v>542</v>
      </c>
      <c r="M5" s="794"/>
      <c r="N5" s="273" t="s">
        <v>543</v>
      </c>
      <c r="O5" s="274" t="s">
        <v>544</v>
      </c>
      <c r="P5" s="275" t="s">
        <v>545</v>
      </c>
      <c r="Q5" s="276" t="s">
        <v>546</v>
      </c>
      <c r="R5" s="270" t="s">
        <v>547</v>
      </c>
      <c r="S5" s="795" t="s">
        <v>548</v>
      </c>
      <c r="T5" s="796"/>
      <c r="U5" s="270" t="s">
        <v>549</v>
      </c>
      <c r="V5" s="277" t="s">
        <v>389</v>
      </c>
      <c r="W5" s="277"/>
      <c r="X5" s="129"/>
      <c r="Y5" s="277"/>
      <c r="Z5" s="278"/>
      <c r="AA5" s="279" t="s">
        <v>391</v>
      </c>
      <c r="AB5" s="277"/>
      <c r="AC5" s="277"/>
      <c r="AD5" s="277"/>
      <c r="AE5" s="278"/>
      <c r="AF5" s="279" t="s">
        <v>550</v>
      </c>
      <c r="AG5" s="277"/>
      <c r="AH5" s="277"/>
      <c r="AI5" s="277"/>
      <c r="AJ5" s="280"/>
    </row>
    <row r="6" spans="1:36" ht="20.15" customHeight="1">
      <c r="A6" s="769"/>
      <c r="B6" s="797"/>
      <c r="C6" s="787"/>
      <c r="D6" s="788"/>
      <c r="E6" s="788"/>
      <c r="F6" s="788"/>
      <c r="G6" s="788"/>
      <c r="H6" s="788"/>
      <c r="I6" s="789"/>
      <c r="J6" s="282"/>
      <c r="K6" s="283" t="s">
        <v>551</v>
      </c>
      <c r="L6" s="793" t="s">
        <v>552</v>
      </c>
      <c r="M6" s="794"/>
      <c r="N6" s="798">
        <v>10.3</v>
      </c>
      <c r="O6" s="799"/>
      <c r="P6" s="268" t="s">
        <v>553</v>
      </c>
      <c r="Q6" s="284"/>
      <c r="R6" s="282"/>
      <c r="S6" s="800" t="s">
        <v>554</v>
      </c>
      <c r="T6" s="801"/>
      <c r="U6" s="282"/>
      <c r="V6" s="802" t="s">
        <v>644</v>
      </c>
      <c r="W6" s="803"/>
      <c r="X6" s="803"/>
      <c r="Y6" s="803"/>
      <c r="Z6" s="804"/>
      <c r="AA6" s="802" t="s">
        <v>645</v>
      </c>
      <c r="AB6" s="803"/>
      <c r="AC6" s="803"/>
      <c r="AD6" s="803"/>
      <c r="AE6" s="804"/>
      <c r="AF6" s="802" t="s">
        <v>556</v>
      </c>
      <c r="AG6" s="803"/>
      <c r="AH6" s="803"/>
      <c r="AI6" s="803"/>
      <c r="AJ6" s="805"/>
    </row>
    <row r="7" spans="1:36" ht="20.15" customHeight="1">
      <c r="A7" s="776" t="s">
        <v>558</v>
      </c>
      <c r="B7" s="765"/>
      <c r="C7" s="790"/>
      <c r="D7" s="791"/>
      <c r="E7" s="791"/>
      <c r="F7" s="791"/>
      <c r="G7" s="791"/>
      <c r="H7" s="791"/>
      <c r="I7" s="792"/>
      <c r="J7" s="285" t="s">
        <v>559</v>
      </c>
      <c r="K7" s="286" t="s">
        <v>560</v>
      </c>
      <c r="L7" s="793" t="s">
        <v>561</v>
      </c>
      <c r="M7" s="794"/>
      <c r="N7" s="798">
        <v>58.9</v>
      </c>
      <c r="O7" s="799"/>
      <c r="P7" s="268" t="s">
        <v>562</v>
      </c>
      <c r="Q7" s="287" t="s">
        <v>563</v>
      </c>
      <c r="R7" s="285" t="s">
        <v>564</v>
      </c>
      <c r="S7" s="806" t="s">
        <v>565</v>
      </c>
      <c r="T7" s="807"/>
      <c r="U7" s="285" t="s">
        <v>566</v>
      </c>
      <c r="V7" s="288"/>
      <c r="W7" s="288"/>
      <c r="X7" s="288"/>
      <c r="Y7" s="288"/>
      <c r="Z7" s="289"/>
      <c r="AA7" s="808" t="s">
        <v>557</v>
      </c>
      <c r="AB7" s="809"/>
      <c r="AC7" s="809"/>
      <c r="AD7" s="809"/>
      <c r="AE7" s="810"/>
      <c r="AF7" s="290"/>
      <c r="AG7" s="288"/>
      <c r="AH7" s="288"/>
      <c r="AI7" s="288"/>
      <c r="AJ7" s="291"/>
    </row>
    <row r="8" spans="1:36" s="261" customFormat="1" ht="20.15" customHeight="1">
      <c r="A8" s="783" t="s">
        <v>568</v>
      </c>
      <c r="B8" s="811"/>
      <c r="C8" s="811"/>
      <c r="D8" s="292"/>
      <c r="E8" s="292"/>
      <c r="F8" s="292"/>
      <c r="G8" s="292"/>
      <c r="H8" s="292"/>
      <c r="I8" s="292"/>
      <c r="J8" s="292"/>
      <c r="K8" s="292"/>
      <c r="L8" s="811"/>
      <c r="M8" s="811"/>
      <c r="N8" s="811"/>
      <c r="O8" s="772"/>
      <c r="P8" s="812">
        <f>IF(Q8="","",SUM(Q8:Q11))</f>
        <v>1</v>
      </c>
      <c r="Q8" s="293">
        <v>0</v>
      </c>
      <c r="R8" s="793" t="s">
        <v>266</v>
      </c>
      <c r="S8" s="779"/>
      <c r="T8" s="293">
        <v>1</v>
      </c>
      <c r="U8" s="812">
        <f>IF(T8="","",SUM(T8:T11))</f>
        <v>1</v>
      </c>
      <c r="V8" s="771" t="s">
        <v>568</v>
      </c>
      <c r="W8" s="811"/>
      <c r="X8" s="811"/>
      <c r="Y8" s="292"/>
      <c r="Z8" s="292"/>
      <c r="AA8" s="292"/>
      <c r="AE8" s="292"/>
      <c r="AF8" s="292"/>
      <c r="AG8" s="811"/>
      <c r="AH8" s="811"/>
      <c r="AI8" s="811"/>
      <c r="AJ8" s="815"/>
    </row>
    <row r="9" spans="1:36" s="261" customFormat="1" ht="20.15" customHeight="1">
      <c r="A9" s="260"/>
      <c r="B9" s="816" t="str">
        <f>'組み合わせ'!L27</f>
        <v>玖珠サッカースポーツ少年団</v>
      </c>
      <c r="C9" s="816"/>
      <c r="D9" s="816"/>
      <c r="E9" s="816"/>
      <c r="F9" s="816"/>
      <c r="G9" s="816"/>
      <c r="H9" s="816"/>
      <c r="I9" s="816"/>
      <c r="J9" s="816"/>
      <c r="K9" s="816"/>
      <c r="L9" s="817" t="str">
        <f>'組み合わせ'!V30</f>
        <v>（　玖珠　郡）</v>
      </c>
      <c r="M9" s="817"/>
      <c r="N9" s="817"/>
      <c r="O9" s="818"/>
      <c r="P9" s="813"/>
      <c r="Q9" s="293">
        <v>1</v>
      </c>
      <c r="R9" s="793" t="s">
        <v>268</v>
      </c>
      <c r="S9" s="779"/>
      <c r="T9" s="293">
        <v>0</v>
      </c>
      <c r="U9" s="813"/>
      <c r="V9" s="266"/>
      <c r="W9" s="816" t="str">
        <f>'組み合わせ'!AV27</f>
        <v>大分トリニータＵ－１２</v>
      </c>
      <c r="X9" s="816"/>
      <c r="Y9" s="816"/>
      <c r="Z9" s="816"/>
      <c r="AA9" s="816"/>
      <c r="AB9" s="816"/>
      <c r="AC9" s="816"/>
      <c r="AD9" s="816"/>
      <c r="AE9" s="816"/>
      <c r="AF9" s="816"/>
      <c r="AG9" s="817" t="str">
        <f>'組み合わせ'!BF30</f>
        <v>（　大分　市）</v>
      </c>
      <c r="AH9" s="817"/>
      <c r="AI9" s="817"/>
      <c r="AJ9" s="819"/>
    </row>
    <row r="10" spans="1:36" s="261" customFormat="1" ht="20.15" customHeight="1">
      <c r="A10" s="267"/>
      <c r="B10" s="294"/>
      <c r="C10" s="294"/>
      <c r="D10" s="294"/>
      <c r="E10" s="294"/>
      <c r="F10" s="294"/>
      <c r="G10" s="294"/>
      <c r="H10" s="294"/>
      <c r="I10" s="294"/>
      <c r="J10" s="781" t="s">
        <v>639</v>
      </c>
      <c r="K10" s="781"/>
      <c r="L10" s="781"/>
      <c r="M10" s="781" t="s">
        <v>569</v>
      </c>
      <c r="N10" s="781"/>
      <c r="O10" s="820"/>
      <c r="P10" s="813"/>
      <c r="Q10" s="293">
        <v>0</v>
      </c>
      <c r="R10" s="793" t="s">
        <v>279</v>
      </c>
      <c r="S10" s="779"/>
      <c r="T10" s="293">
        <v>0</v>
      </c>
      <c r="U10" s="813"/>
      <c r="V10" s="821" t="s">
        <v>569</v>
      </c>
      <c r="W10" s="781"/>
      <c r="X10" s="781"/>
      <c r="Y10" s="781" t="s">
        <v>639</v>
      </c>
      <c r="Z10" s="781"/>
      <c r="AA10" s="781"/>
      <c r="AB10" s="294"/>
      <c r="AC10" s="294"/>
      <c r="AD10" s="294"/>
      <c r="AE10" s="294"/>
      <c r="AF10" s="294"/>
      <c r="AG10" s="294"/>
      <c r="AH10" s="294"/>
      <c r="AI10" s="294"/>
      <c r="AJ10" s="295"/>
    </row>
    <row r="11" spans="1:36" s="261" customFormat="1" ht="20.15" customHeight="1">
      <c r="A11" s="296"/>
      <c r="B11" s="297"/>
      <c r="C11" s="297"/>
      <c r="D11" s="297"/>
      <c r="E11" s="297"/>
      <c r="F11" s="297"/>
      <c r="G11" s="297"/>
      <c r="H11" s="297">
        <v>14</v>
      </c>
      <c r="I11" s="297">
        <v>10</v>
      </c>
      <c r="J11" s="297">
        <v>7</v>
      </c>
      <c r="K11" s="272">
        <v>3</v>
      </c>
      <c r="L11" s="793" t="s">
        <v>419</v>
      </c>
      <c r="M11" s="779"/>
      <c r="N11" s="822" t="s">
        <v>270</v>
      </c>
      <c r="O11" s="822"/>
      <c r="P11" s="813"/>
      <c r="Q11" s="293">
        <v>0</v>
      </c>
      <c r="R11" s="793" t="s">
        <v>285</v>
      </c>
      <c r="S11" s="779"/>
      <c r="T11" s="293">
        <v>0</v>
      </c>
      <c r="U11" s="813"/>
      <c r="V11" s="822" t="s">
        <v>270</v>
      </c>
      <c r="W11" s="822"/>
      <c r="X11" s="793" t="s">
        <v>419</v>
      </c>
      <c r="Y11" s="779"/>
      <c r="Z11" s="297">
        <v>11</v>
      </c>
      <c r="AA11" s="297">
        <v>9</v>
      </c>
      <c r="AB11" s="297">
        <v>7</v>
      </c>
      <c r="AC11" s="297">
        <v>10</v>
      </c>
      <c r="AD11" s="297"/>
      <c r="AE11" s="297"/>
      <c r="AF11" s="297"/>
      <c r="AG11" s="297"/>
      <c r="AH11" s="297"/>
      <c r="AI11" s="297"/>
      <c r="AJ11" s="298"/>
    </row>
    <row r="12" spans="1:36" s="261" customFormat="1" ht="20.15" customHeight="1">
      <c r="A12" s="296"/>
      <c r="B12" s="297"/>
      <c r="C12" s="299"/>
      <c r="D12" s="299"/>
      <c r="E12" s="299"/>
      <c r="F12" s="299"/>
      <c r="G12" s="297"/>
      <c r="H12" s="272" t="s">
        <v>16</v>
      </c>
      <c r="I12" s="272" t="s">
        <v>16</v>
      </c>
      <c r="J12" s="272" t="s">
        <v>16</v>
      </c>
      <c r="K12" s="272" t="s">
        <v>16</v>
      </c>
      <c r="L12" s="272" t="s">
        <v>16</v>
      </c>
      <c r="M12" s="268" t="s">
        <v>405</v>
      </c>
      <c r="N12" s="300" t="s">
        <v>570</v>
      </c>
      <c r="O12" s="301" t="s">
        <v>571</v>
      </c>
      <c r="P12" s="814"/>
      <c r="Q12" s="293">
        <v>4</v>
      </c>
      <c r="R12" s="793" t="s">
        <v>572</v>
      </c>
      <c r="S12" s="779"/>
      <c r="T12" s="293">
        <v>3</v>
      </c>
      <c r="U12" s="814"/>
      <c r="V12" s="300" t="s">
        <v>570</v>
      </c>
      <c r="W12" s="301" t="s">
        <v>571</v>
      </c>
      <c r="X12" s="272" t="s">
        <v>16</v>
      </c>
      <c r="Y12" s="268" t="s">
        <v>405</v>
      </c>
      <c r="Z12" s="272" t="s">
        <v>16</v>
      </c>
      <c r="AA12" s="272" t="s">
        <v>16</v>
      </c>
      <c r="AB12" s="272" t="s">
        <v>16</v>
      </c>
      <c r="AC12" s="261" t="s">
        <v>405</v>
      </c>
      <c r="AD12" s="297"/>
      <c r="AE12" s="297"/>
      <c r="AF12" s="297"/>
      <c r="AG12" s="297"/>
      <c r="AH12" s="265"/>
      <c r="AI12" s="297"/>
      <c r="AJ12" s="298"/>
    </row>
    <row r="13" spans="1:36" s="261" customFormat="1" ht="20.15" customHeight="1">
      <c r="A13" s="269"/>
      <c r="B13" s="292"/>
      <c r="C13" s="823" t="s">
        <v>573</v>
      </c>
      <c r="D13" s="823"/>
      <c r="E13" s="823"/>
      <c r="F13" s="823"/>
      <c r="G13" s="823"/>
      <c r="H13" s="823"/>
      <c r="I13" s="823"/>
      <c r="J13" s="779"/>
      <c r="K13" s="299" t="s">
        <v>574</v>
      </c>
      <c r="L13" s="262"/>
      <c r="M13" s="292"/>
      <c r="N13" s="292"/>
      <c r="O13" s="292"/>
      <c r="P13" s="263"/>
      <c r="Q13" s="299" t="s">
        <v>575</v>
      </c>
      <c r="R13" s="262"/>
      <c r="S13" s="263"/>
      <c r="T13" s="299" t="s">
        <v>575</v>
      </c>
      <c r="U13" s="262"/>
      <c r="V13" s="292"/>
      <c r="W13" s="292"/>
      <c r="X13" s="292"/>
      <c r="Y13" s="263"/>
      <c r="Z13" s="299" t="s">
        <v>574</v>
      </c>
      <c r="AA13" s="771" t="s">
        <v>573</v>
      </c>
      <c r="AB13" s="811"/>
      <c r="AC13" s="811"/>
      <c r="AD13" s="811"/>
      <c r="AE13" s="811"/>
      <c r="AF13" s="811"/>
      <c r="AG13" s="811"/>
      <c r="AH13" s="811"/>
      <c r="AI13" s="292"/>
      <c r="AJ13" s="280"/>
    </row>
    <row r="14" spans="1:36" s="261" customFormat="1" ht="20.15" customHeight="1">
      <c r="A14" s="783" t="s">
        <v>576</v>
      </c>
      <c r="B14" s="772"/>
      <c r="C14" s="824" t="s">
        <v>577</v>
      </c>
      <c r="D14" s="824"/>
      <c r="E14" s="824" t="s">
        <v>577</v>
      </c>
      <c r="F14" s="824"/>
      <c r="G14" s="771" t="s">
        <v>571</v>
      </c>
      <c r="H14" s="772"/>
      <c r="I14" s="825" t="s">
        <v>578</v>
      </c>
      <c r="J14" s="797"/>
      <c r="K14" s="303"/>
      <c r="L14" s="266"/>
      <c r="M14" s="261" t="s">
        <v>579</v>
      </c>
      <c r="N14" s="261" t="s">
        <v>580</v>
      </c>
      <c r="O14" s="261" t="s">
        <v>534</v>
      </c>
      <c r="P14" s="281"/>
      <c r="Q14" s="303" t="s">
        <v>581</v>
      </c>
      <c r="R14" s="825" t="s">
        <v>582</v>
      </c>
      <c r="S14" s="797"/>
      <c r="T14" s="303" t="s">
        <v>581</v>
      </c>
      <c r="U14" s="266"/>
      <c r="V14" s="261" t="s">
        <v>579</v>
      </c>
      <c r="W14" s="261" t="s">
        <v>580</v>
      </c>
      <c r="X14" s="261" t="s">
        <v>534</v>
      </c>
      <c r="Y14" s="281"/>
      <c r="Z14" s="303"/>
      <c r="AA14" s="771" t="s">
        <v>578</v>
      </c>
      <c r="AB14" s="772"/>
      <c r="AC14" s="771" t="s">
        <v>571</v>
      </c>
      <c r="AD14" s="772"/>
      <c r="AE14" s="771" t="s">
        <v>577</v>
      </c>
      <c r="AF14" s="772"/>
      <c r="AG14" s="771" t="s">
        <v>577</v>
      </c>
      <c r="AH14" s="772"/>
      <c r="AI14" s="771" t="s">
        <v>576</v>
      </c>
      <c r="AJ14" s="815"/>
    </row>
    <row r="15" spans="1:36" s="261" customFormat="1" ht="20.15" customHeight="1">
      <c r="A15" s="776" t="s">
        <v>583</v>
      </c>
      <c r="B15" s="765"/>
      <c r="C15" s="826" t="s">
        <v>571</v>
      </c>
      <c r="D15" s="826"/>
      <c r="E15" s="826" t="s">
        <v>578</v>
      </c>
      <c r="F15" s="826"/>
      <c r="G15" s="825" t="s">
        <v>584</v>
      </c>
      <c r="H15" s="797"/>
      <c r="I15" s="825" t="s">
        <v>584</v>
      </c>
      <c r="J15" s="797"/>
      <c r="K15" s="304" t="s">
        <v>585</v>
      </c>
      <c r="L15" s="264"/>
      <c r="M15" s="294"/>
      <c r="N15" s="294"/>
      <c r="O15" s="294"/>
      <c r="P15" s="265"/>
      <c r="Q15" s="304" t="s">
        <v>586</v>
      </c>
      <c r="R15" s="264"/>
      <c r="S15" s="265"/>
      <c r="T15" s="304" t="s">
        <v>586</v>
      </c>
      <c r="U15" s="264"/>
      <c r="V15" s="294"/>
      <c r="W15" s="294"/>
      <c r="X15" s="294"/>
      <c r="Y15" s="265"/>
      <c r="Z15" s="304" t="s">
        <v>585</v>
      </c>
      <c r="AA15" s="777" t="s">
        <v>584</v>
      </c>
      <c r="AB15" s="765"/>
      <c r="AC15" s="777" t="s">
        <v>584</v>
      </c>
      <c r="AD15" s="765"/>
      <c r="AE15" s="777" t="s">
        <v>578</v>
      </c>
      <c r="AF15" s="765"/>
      <c r="AG15" s="777" t="s">
        <v>571</v>
      </c>
      <c r="AH15" s="765"/>
      <c r="AI15" s="777" t="s">
        <v>583</v>
      </c>
      <c r="AJ15" s="827"/>
    </row>
    <row r="16" spans="1:37" s="128" customFormat="1" ht="20.15" customHeight="1">
      <c r="A16" s="305"/>
      <c r="B16" s="306">
        <f aca="true" t="shared" si="0" ref="B16:B34">SUM(D16,F16,H16,J16)</f>
        <v>0</v>
      </c>
      <c r="C16" s="261"/>
      <c r="E16" s="272"/>
      <c r="F16" s="306"/>
      <c r="G16" s="272"/>
      <c r="H16" s="306"/>
      <c r="I16" s="272"/>
      <c r="J16" s="306"/>
      <c r="K16" s="307">
        <f>IF(Q16="","",VLOOKUP(CONCATENATE($B$9,"_",Q16),'選手名簿'!$A:$H,7,FALSE))</f>
        <v>6</v>
      </c>
      <c r="L16" s="828" t="str">
        <f>IF(Q16="","",VLOOKUP(CONCATENATE($B$9,"_",Q16),'選手名簿'!$A:$H,5,FALSE))</f>
        <v>荒木　崇秀</v>
      </c>
      <c r="M16" s="829"/>
      <c r="N16" s="829"/>
      <c r="O16" s="829"/>
      <c r="P16" s="830"/>
      <c r="Q16" s="309">
        <v>1</v>
      </c>
      <c r="R16" s="338" t="str">
        <f>IF(Q16="","",VLOOKUP(CONCATENATE($B$9,"_",Q16),'選手名簿'!$A:$H,4,FALSE))</f>
        <v>GK</v>
      </c>
      <c r="S16" s="339" t="str">
        <f>IF(T16="","",VLOOKUP(CONCATENATE($W$9,"_",T16),'選手名簿'!$A:$H,4,FALSE))</f>
        <v>GK</v>
      </c>
      <c r="T16" s="309">
        <v>1</v>
      </c>
      <c r="U16" s="828" t="str">
        <f>IF(T16="","",VLOOKUP(CONCATENATE($W$9,"_",T16),'選手名簿'!$A:$H,5,FALSE))</f>
        <v>井上　颯太</v>
      </c>
      <c r="V16" s="829"/>
      <c r="W16" s="829"/>
      <c r="X16" s="829"/>
      <c r="Y16" s="830"/>
      <c r="Z16" s="307">
        <f>IF(T16="","",VLOOKUP(CONCATENATE($W$9,"_",T16),'選手名簿'!$A:$H,7,FALSE))</f>
        <v>5</v>
      </c>
      <c r="AA16" s="261"/>
      <c r="AB16" s="306"/>
      <c r="AC16" s="261"/>
      <c r="AE16" s="272"/>
      <c r="AF16" s="261"/>
      <c r="AG16" s="272"/>
      <c r="AH16" s="261"/>
      <c r="AI16" s="272"/>
      <c r="AJ16" s="261">
        <f aca="true" t="shared" si="1" ref="AJ16:AJ34">SUM(AB16,AD16,AF16,AH16)</f>
        <v>0</v>
      </c>
      <c r="AK16" s="260"/>
    </row>
    <row r="17" spans="1:37" s="128" customFormat="1" ht="20.15" customHeight="1">
      <c r="A17" s="305"/>
      <c r="B17" s="306">
        <f t="shared" si="0"/>
        <v>0</v>
      </c>
      <c r="C17" s="272"/>
      <c r="D17" s="311"/>
      <c r="E17" s="272"/>
      <c r="F17" s="306"/>
      <c r="G17" s="272"/>
      <c r="H17" s="306"/>
      <c r="I17" s="272"/>
      <c r="J17" s="306"/>
      <c r="K17" s="307">
        <f>IF(Q17="","",VLOOKUP(CONCATENATE($B$9,"_",Q17),'選手名簿'!$A:$H,7,FALSE))</f>
        <v>6</v>
      </c>
      <c r="L17" s="828" t="str">
        <f>IF(Q17="","",VLOOKUP(CONCATENATE($B$9,"_",Q17),'選手名簿'!$A:$H,5,FALSE))</f>
        <v>小幡　玲治</v>
      </c>
      <c r="M17" s="829"/>
      <c r="N17" s="829"/>
      <c r="O17" s="829"/>
      <c r="P17" s="830"/>
      <c r="Q17" s="309">
        <v>4</v>
      </c>
      <c r="R17" s="310" t="str">
        <f>IF(Q17="","",VLOOKUP(CONCATENATE($B$9,"_",Q17),'選手名簿'!$A:$H,4,FALSE))</f>
        <v>DF</v>
      </c>
      <c r="S17" s="338" t="str">
        <f>IF(T17="","",VLOOKUP(CONCATENATE($W$9,"_",T17),'選手名簿'!$A:$H,4,FALSE))</f>
        <v>DF</v>
      </c>
      <c r="T17" s="309">
        <v>3</v>
      </c>
      <c r="U17" s="828" t="str">
        <f>IF(T17="","",VLOOKUP(CONCATENATE($W$9,"_",T17),'選手名簿'!$A:$H,5,FALSE))</f>
        <v>北田　汰佑</v>
      </c>
      <c r="V17" s="829"/>
      <c r="W17" s="829"/>
      <c r="X17" s="829"/>
      <c r="Y17" s="830"/>
      <c r="Z17" s="338">
        <f>IF(T17="","",VLOOKUP(CONCATENATE($W$9,"_",T17),'選手名簿'!$A:$H,7,FALSE))</f>
        <v>6</v>
      </c>
      <c r="AA17" s="272"/>
      <c r="AC17" s="272"/>
      <c r="AD17" s="306"/>
      <c r="AE17" s="261"/>
      <c r="AF17" s="268"/>
      <c r="AG17" s="272"/>
      <c r="AH17" s="268"/>
      <c r="AI17" s="272"/>
      <c r="AJ17" s="298">
        <f t="shared" si="1"/>
        <v>0</v>
      </c>
      <c r="AK17" s="260"/>
    </row>
    <row r="18" spans="1:37" s="128" customFormat="1" ht="20.15" customHeight="1">
      <c r="A18" s="305"/>
      <c r="B18" s="306">
        <f t="shared" si="0"/>
        <v>3</v>
      </c>
      <c r="C18" s="272"/>
      <c r="E18" s="272"/>
      <c r="F18" s="306"/>
      <c r="G18" s="272"/>
      <c r="H18" s="306"/>
      <c r="I18" s="272"/>
      <c r="J18" s="306">
        <v>3</v>
      </c>
      <c r="K18" s="307">
        <f>IF(Q18="","",VLOOKUP(CONCATENATE($B$9,"_",Q18),'選手名簿'!$A:$H,7,FALSE))</f>
        <v>6</v>
      </c>
      <c r="L18" s="828" t="str">
        <f>IF(Q18="","",VLOOKUP(CONCATENATE($B$9,"_",Q18),'選手名簿'!$A:$H,5,FALSE))</f>
        <v>衛藤　昇</v>
      </c>
      <c r="M18" s="829"/>
      <c r="N18" s="829"/>
      <c r="O18" s="829"/>
      <c r="P18" s="830"/>
      <c r="Q18" s="309">
        <v>10</v>
      </c>
      <c r="R18" s="338" t="str">
        <f>IF(Q18="","",VLOOKUP(CONCATENATE($B$9,"_",Q18),'選手名簿'!$A:$H,4,FALSE))</f>
        <v>DF</v>
      </c>
      <c r="S18" s="339" t="str">
        <f>IF(T18="","",VLOOKUP(CONCATENATE($W$9,"_",T18),'選手名簿'!$A:$H,4,FALSE))</f>
        <v>MF</v>
      </c>
      <c r="T18" s="309">
        <v>7</v>
      </c>
      <c r="U18" s="828" t="str">
        <f>IF(T18="","",VLOOKUP(CONCATENATE($W$9,"_",T18),'選手名簿'!$A:$H,5,FALSE))</f>
        <v>高橋　新ノ介</v>
      </c>
      <c r="V18" s="829"/>
      <c r="W18" s="829"/>
      <c r="X18" s="829"/>
      <c r="Y18" s="830"/>
      <c r="Z18" s="307">
        <f>IF(T18="","",VLOOKUP(CONCATENATE($W$9,"_",T18),'選手名簿'!$A:$H,7,FALSE))</f>
        <v>6</v>
      </c>
      <c r="AA18" s="261" t="s">
        <v>225</v>
      </c>
      <c r="AB18" s="306">
        <v>1</v>
      </c>
      <c r="AC18" s="261"/>
      <c r="AE18" s="272"/>
      <c r="AF18" s="268">
        <v>1</v>
      </c>
      <c r="AG18" s="261"/>
      <c r="AH18" s="268"/>
      <c r="AI18" s="261"/>
      <c r="AJ18" s="261">
        <f t="shared" si="1"/>
        <v>2</v>
      </c>
      <c r="AK18" s="260"/>
    </row>
    <row r="19" spans="1:36" s="128" customFormat="1" ht="20.15" customHeight="1">
      <c r="A19" s="305"/>
      <c r="B19" s="306">
        <f t="shared" si="0"/>
        <v>0</v>
      </c>
      <c r="C19" s="302"/>
      <c r="D19" s="306"/>
      <c r="E19" s="272"/>
      <c r="F19" s="306"/>
      <c r="G19" s="272"/>
      <c r="H19" s="306"/>
      <c r="I19" s="272"/>
      <c r="J19" s="306"/>
      <c r="K19" s="307">
        <f>IF(Q19="","",VLOOKUP(CONCATENATE($B$9,"_",Q19),'選手名簿'!$A:$H,7,FALSE))</f>
        <v>6</v>
      </c>
      <c r="L19" s="828" t="str">
        <f>IF(Q19="","",VLOOKUP(CONCATENATE($B$9,"_",Q19),'選手名簿'!$A:$H,5,FALSE))</f>
        <v>安部　叶音</v>
      </c>
      <c r="M19" s="829"/>
      <c r="N19" s="829"/>
      <c r="O19" s="829"/>
      <c r="P19" s="830"/>
      <c r="Q19" s="309">
        <v>6</v>
      </c>
      <c r="R19" s="310" t="str">
        <f>IF(Q19="","",VLOOKUP(CONCATENATE($B$9,"_",Q19),'選手名簿'!$A:$H,4,FALSE))</f>
        <v>MF</v>
      </c>
      <c r="S19" s="338" t="str">
        <f>IF(T19="","",VLOOKUP(CONCATENATE($W$9,"_",T19),'選手名簿'!$A:$H,4,FALSE))</f>
        <v>MF</v>
      </c>
      <c r="T19" s="309">
        <v>14</v>
      </c>
      <c r="U19" s="828" t="str">
        <f>IF(T19="","",VLOOKUP(CONCATENATE($W$9,"_",T19),'選手名簿'!$A:$H,5,FALSE))</f>
        <v>有村　泰史郎</v>
      </c>
      <c r="V19" s="829"/>
      <c r="W19" s="829"/>
      <c r="X19" s="829"/>
      <c r="Y19" s="830"/>
      <c r="Z19" s="338">
        <f>IF(T19="","",VLOOKUP(CONCATENATE($W$9,"_",T19),'選手名簿'!$A:$H,7,FALSE))</f>
        <v>5</v>
      </c>
      <c r="AA19" s="272"/>
      <c r="AC19" s="272"/>
      <c r="AD19" s="306"/>
      <c r="AE19" s="261"/>
      <c r="AG19" s="272"/>
      <c r="AH19" s="306"/>
      <c r="AI19" s="340"/>
      <c r="AJ19" s="298">
        <f t="shared" si="1"/>
        <v>0</v>
      </c>
    </row>
    <row r="20" spans="1:36" s="128" customFormat="1" ht="20.15" customHeight="1">
      <c r="A20" s="305"/>
      <c r="B20" s="306">
        <f t="shared" si="0"/>
        <v>2</v>
      </c>
      <c r="C20" s="302"/>
      <c r="D20" s="312">
        <v>1</v>
      </c>
      <c r="E20" s="272"/>
      <c r="F20" s="306"/>
      <c r="G20" s="272"/>
      <c r="H20" s="311">
        <v>1</v>
      </c>
      <c r="I20" s="272"/>
      <c r="J20" s="306"/>
      <c r="K20" s="307">
        <f>IF(Q20="","",VLOOKUP(CONCATENATE($B$9,"_",Q20),'選手名簿'!$A:$H,7,FALSE))</f>
        <v>6</v>
      </c>
      <c r="L20" s="828" t="str">
        <f>IF(Q20="","",VLOOKUP(CONCATENATE($B$9,"_",Q20),'選手名簿'!$A:$H,5,FALSE))</f>
        <v>佐藤　龍輝</v>
      </c>
      <c r="M20" s="829"/>
      <c r="N20" s="829"/>
      <c r="O20" s="829"/>
      <c r="P20" s="830"/>
      <c r="Q20" s="309">
        <v>7</v>
      </c>
      <c r="R20" s="310" t="str">
        <f>IF(Q20="","",VLOOKUP(CONCATENATE($B$9,"_",Q20),'選手名簿'!$A:$H,4,FALSE))</f>
        <v>MF</v>
      </c>
      <c r="S20" s="308" t="str">
        <f>IF(T20="","",VLOOKUP(CONCATENATE($W$9,"_",T20),'選手名簿'!$A:$H,4,FALSE))</f>
        <v>MF</v>
      </c>
      <c r="T20" s="309">
        <v>15</v>
      </c>
      <c r="U20" s="828" t="str">
        <f>IF(T20="","",VLOOKUP(CONCATENATE($W$9,"_",T20),'選手名簿'!$A:$H,5,FALSE))</f>
        <v>野上　翔太郎</v>
      </c>
      <c r="V20" s="829"/>
      <c r="W20" s="829"/>
      <c r="X20" s="829"/>
      <c r="Y20" s="830"/>
      <c r="Z20" s="307">
        <f>IF(T20="","",VLOOKUP(CONCATENATE($W$9,"_",T20),'選手名簿'!$A:$H,7,FALSE))</f>
        <v>5</v>
      </c>
      <c r="AA20" s="272"/>
      <c r="AB20" s="306"/>
      <c r="AC20" s="272"/>
      <c r="AD20" s="306"/>
      <c r="AE20" s="272"/>
      <c r="AF20" s="306"/>
      <c r="AG20" s="272"/>
      <c r="AH20" s="306"/>
      <c r="AI20" s="311"/>
      <c r="AJ20" s="298">
        <f t="shared" si="1"/>
        <v>0</v>
      </c>
    </row>
    <row r="21" spans="1:36" s="128" customFormat="1" ht="20.15" customHeight="1">
      <c r="A21" s="313"/>
      <c r="B21" s="306">
        <f t="shared" si="0"/>
        <v>3</v>
      </c>
      <c r="C21" s="302"/>
      <c r="D21" s="312"/>
      <c r="E21" s="272"/>
      <c r="F21" s="306"/>
      <c r="G21" s="266"/>
      <c r="H21" s="314">
        <v>2</v>
      </c>
      <c r="I21" s="266"/>
      <c r="J21" s="314">
        <v>1</v>
      </c>
      <c r="K21" s="307">
        <f>IF(Q21="","",VLOOKUP(CONCATENATE($B$9,"_",Q21),'選手名簿'!$A:$H,7,FALSE))</f>
        <v>6</v>
      </c>
      <c r="L21" s="828" t="str">
        <f>IF(Q21="","",VLOOKUP(CONCATENATE($B$9,"_",Q21),'選手名簿'!$A:$H,5,FALSE))</f>
        <v>山上　修吾</v>
      </c>
      <c r="M21" s="829"/>
      <c r="N21" s="829"/>
      <c r="O21" s="829"/>
      <c r="P21" s="830"/>
      <c r="Q21" s="309">
        <v>14</v>
      </c>
      <c r="R21" s="310" t="str">
        <f>IF(Q21="","",VLOOKUP(CONCATENATE($B$9,"_",Q21),'選手名簿'!$A:$H,4,FALSE))</f>
        <v>MF</v>
      </c>
      <c r="S21" s="308" t="str">
        <f>IF(T21="","",VLOOKUP(CONCATENATE($W$9,"_",T21),'選手名簿'!$A:$H,4,FALSE))</f>
        <v>FW</v>
      </c>
      <c r="T21" s="309">
        <v>9</v>
      </c>
      <c r="U21" s="828" t="str">
        <f>IF(T21="","",VLOOKUP(CONCATENATE($W$9,"_",T21),'選手名簿'!$A:$H,5,FALSE))</f>
        <v>山﨑　凱斗</v>
      </c>
      <c r="V21" s="829"/>
      <c r="W21" s="829"/>
      <c r="X21" s="829"/>
      <c r="Y21" s="830"/>
      <c r="Z21" s="307">
        <f>IF(T21="","",VLOOKUP(CONCATENATE($W$9,"_",T21),'選手名簿'!$A:$H,7,FALSE))</f>
        <v>6</v>
      </c>
      <c r="AA21" s="266"/>
      <c r="AB21" s="314">
        <v>1</v>
      </c>
      <c r="AC21" s="266"/>
      <c r="AD21" s="314">
        <v>1</v>
      </c>
      <c r="AE21" s="272"/>
      <c r="AF21" s="314"/>
      <c r="AG21" s="272"/>
      <c r="AH21" s="314"/>
      <c r="AI21" s="311"/>
      <c r="AJ21" s="298">
        <f t="shared" si="1"/>
        <v>2</v>
      </c>
    </row>
    <row r="22" spans="1:36" s="128" customFormat="1" ht="20.15" customHeight="1">
      <c r="A22" s="313"/>
      <c r="B22" s="306">
        <f t="shared" si="0"/>
        <v>1</v>
      </c>
      <c r="C22" s="272"/>
      <c r="D22" s="306"/>
      <c r="E22" s="272"/>
      <c r="F22" s="306"/>
      <c r="G22" s="272"/>
      <c r="H22" s="306"/>
      <c r="I22" s="272"/>
      <c r="J22" s="306">
        <v>1</v>
      </c>
      <c r="K22" s="307">
        <f>IF(Q22="","",VLOOKUP(CONCATENATE($B$9,"_",Q22),'選手名簿'!$A:$H,7,FALSE))</f>
        <v>6</v>
      </c>
      <c r="L22" s="828" t="str">
        <f>IF(Q22="","",VLOOKUP(CONCATENATE($B$9,"_",Q22),'選手名簿'!$A:$H,5,FALSE))</f>
        <v>清藤　槙斗</v>
      </c>
      <c r="M22" s="829"/>
      <c r="N22" s="829"/>
      <c r="O22" s="829"/>
      <c r="P22" s="830"/>
      <c r="Q22" s="309">
        <v>2</v>
      </c>
      <c r="R22" s="310" t="str">
        <f>IF(Q22="","",VLOOKUP(CONCATENATE($B$9,"_",Q22),'選手名簿'!$A:$H,4,FALSE))</f>
        <v>FW</v>
      </c>
      <c r="S22" s="308" t="str">
        <f>IF(T22="","",VLOOKUP(CONCATENATE($W$9,"_",T22),'選手名簿'!$A:$H,4,FALSE))</f>
        <v>FW</v>
      </c>
      <c r="T22" s="309">
        <v>10</v>
      </c>
      <c r="U22" s="828" t="str">
        <f>IF(T22="","",VLOOKUP(CONCATENATE($W$9,"_",T22),'選手名簿'!$A:$H,5,FALSE))</f>
        <v>工藤　貫太</v>
      </c>
      <c r="V22" s="829"/>
      <c r="W22" s="829"/>
      <c r="X22" s="829"/>
      <c r="Y22" s="830"/>
      <c r="Z22" s="307">
        <f>IF(T22="","",VLOOKUP(CONCATENATE($W$9,"_",T22),'選手名簿'!$A:$H,7,FALSE))</f>
        <v>6</v>
      </c>
      <c r="AA22" s="272"/>
      <c r="AB22" s="306"/>
      <c r="AC22" s="272"/>
      <c r="AD22" s="306"/>
      <c r="AE22" s="272"/>
      <c r="AF22" s="306"/>
      <c r="AG22" s="272"/>
      <c r="AH22" s="306"/>
      <c r="AI22" s="311"/>
      <c r="AJ22" s="298">
        <f t="shared" si="1"/>
        <v>0</v>
      </c>
    </row>
    <row r="23" spans="1:36" s="128" customFormat="1" ht="20.15" customHeight="1">
      <c r="A23" s="305"/>
      <c r="B23" s="306">
        <f t="shared" si="0"/>
        <v>3</v>
      </c>
      <c r="C23" s="272"/>
      <c r="D23" s="306"/>
      <c r="E23" s="272"/>
      <c r="F23" s="306"/>
      <c r="G23" s="272"/>
      <c r="H23" s="306">
        <v>3</v>
      </c>
      <c r="I23" s="272"/>
      <c r="J23" s="306"/>
      <c r="K23" s="307">
        <f>IF(Q23="","",VLOOKUP(CONCATENATE($B$9,"_",Q23),'選手名簿'!$A:$H,7,FALSE))</f>
        <v>6</v>
      </c>
      <c r="L23" s="828" t="str">
        <f>IF(Q23="","",VLOOKUP(CONCATENATE($B$9,"_",Q23),'選手名簿'!$A:$H,5,FALSE))</f>
        <v>佐古　慎之助</v>
      </c>
      <c r="M23" s="829"/>
      <c r="N23" s="829"/>
      <c r="O23" s="829"/>
      <c r="P23" s="830"/>
      <c r="Q23" s="309">
        <v>3</v>
      </c>
      <c r="R23" s="310" t="str">
        <f>IF(Q23="","",VLOOKUP(CONCATENATE($B$9,"_",Q23),'選手名簿'!$A:$H,4,FALSE))</f>
        <v>FW</v>
      </c>
      <c r="S23" s="308" t="str">
        <f>IF(T23="","",VLOOKUP(CONCATENATE($W$9,"_",T23),'選手名簿'!$A:$H,4,FALSE))</f>
        <v>FW</v>
      </c>
      <c r="T23" s="309">
        <v>11</v>
      </c>
      <c r="U23" s="828" t="str">
        <f>IF(T23="","",VLOOKUP(CONCATENATE($W$9,"_",T23),'選手名簿'!$A:$H,5,FALSE))</f>
        <v>田金　晴葵</v>
      </c>
      <c r="V23" s="829"/>
      <c r="W23" s="829"/>
      <c r="X23" s="829"/>
      <c r="Y23" s="830"/>
      <c r="Z23" s="307">
        <f>IF(T23="","",VLOOKUP(CONCATENATE($W$9,"_",T23),'選手名簿'!$A:$H,7,FALSE))</f>
        <v>6</v>
      </c>
      <c r="AA23" s="272"/>
      <c r="AB23" s="306">
        <v>1</v>
      </c>
      <c r="AC23" s="272"/>
      <c r="AD23" s="306"/>
      <c r="AE23" s="272"/>
      <c r="AF23" s="306"/>
      <c r="AG23" s="272"/>
      <c r="AH23" s="306">
        <v>1</v>
      </c>
      <c r="AI23" s="311"/>
      <c r="AJ23" s="298">
        <f t="shared" si="1"/>
        <v>2</v>
      </c>
    </row>
    <row r="24" spans="1:36" s="128" customFormat="1" ht="20.15" customHeight="1">
      <c r="A24" s="313"/>
      <c r="B24" s="315"/>
      <c r="C24" s="315"/>
      <c r="D24" s="315"/>
      <c r="E24" s="315"/>
      <c r="F24" s="315"/>
      <c r="G24" s="315"/>
      <c r="H24" s="315"/>
      <c r="I24" s="315"/>
      <c r="J24" s="315"/>
      <c r="K24" s="315"/>
      <c r="L24" s="315"/>
      <c r="M24" s="315"/>
      <c r="N24" s="315"/>
      <c r="O24" s="315"/>
      <c r="P24" s="315"/>
      <c r="Q24" s="831" t="s">
        <v>587</v>
      </c>
      <c r="R24" s="831"/>
      <c r="S24" s="831"/>
      <c r="T24" s="831"/>
      <c r="U24" s="315"/>
      <c r="V24" s="315"/>
      <c r="W24" s="315"/>
      <c r="X24" s="315"/>
      <c r="Y24" s="315"/>
      <c r="Z24" s="315"/>
      <c r="AA24" s="315"/>
      <c r="AB24" s="315"/>
      <c r="AC24" s="315"/>
      <c r="AD24" s="315"/>
      <c r="AE24" s="315"/>
      <c r="AF24" s="315"/>
      <c r="AG24" s="315"/>
      <c r="AH24" s="315"/>
      <c r="AI24" s="315"/>
      <c r="AJ24" s="316"/>
    </row>
    <row r="25" spans="1:36" s="128" customFormat="1" ht="20.15" customHeight="1">
      <c r="A25" s="305"/>
      <c r="B25" s="306">
        <f t="shared" si="0"/>
        <v>0</v>
      </c>
      <c r="C25" s="261"/>
      <c r="E25" s="272"/>
      <c r="G25" s="272"/>
      <c r="H25" s="306"/>
      <c r="I25" s="272"/>
      <c r="J25" s="306"/>
      <c r="K25" s="307">
        <f>IF(Q25="","",VLOOKUP(CONCATENATE($B$9,"_",Q25),'選手名簿'!$A:$H,7,FALSE))</f>
        <v>6</v>
      </c>
      <c r="L25" s="828" t="str">
        <f>IF(Q25="","",VLOOKUP(CONCATENATE($B$9,"_",Q25),'選手名簿'!$A:$H,5,FALSE))</f>
        <v>吉武　龍玄</v>
      </c>
      <c r="M25" s="829"/>
      <c r="N25" s="829"/>
      <c r="O25" s="829"/>
      <c r="P25" s="830"/>
      <c r="Q25" s="309">
        <v>5</v>
      </c>
      <c r="R25" s="310" t="str">
        <f>IF(Q25="","",VLOOKUP(CONCATENATE($B$9,"_",Q25),'選手名簿'!$A:$H,4,FALSE))</f>
        <v>GK</v>
      </c>
      <c r="S25" s="308" t="str">
        <f>IF(T25="","",VLOOKUP(CONCATENATE($W$9,"_",T25),'選手名簿'!$A:$H,4,FALSE))</f>
        <v>DF</v>
      </c>
      <c r="T25" s="309">
        <v>2</v>
      </c>
      <c r="U25" s="828" t="str">
        <f>IF(T25="","",VLOOKUP(CONCATENATE($W$9,"_",T25),'選手名簿'!$A:$H,5,FALSE))</f>
        <v>橋本　万璃</v>
      </c>
      <c r="V25" s="829"/>
      <c r="W25" s="829"/>
      <c r="X25" s="829"/>
      <c r="Y25" s="830"/>
      <c r="Z25" s="307">
        <f>IF(T25="","",VLOOKUP(CONCATENATE($W$9,"_",T25),'選手名簿'!$A:$H,7,FALSE))</f>
        <v>6</v>
      </c>
      <c r="AA25" s="272"/>
      <c r="AB25" s="306"/>
      <c r="AC25" s="272"/>
      <c r="AD25" s="306"/>
      <c r="AE25" s="272"/>
      <c r="AF25" s="306"/>
      <c r="AG25" s="272"/>
      <c r="AH25" s="306"/>
      <c r="AI25" s="311"/>
      <c r="AJ25" s="298">
        <f t="shared" si="1"/>
        <v>0</v>
      </c>
    </row>
    <row r="26" spans="1:36" s="128" customFormat="1" ht="20.15" customHeight="1">
      <c r="A26" s="305"/>
      <c r="B26" s="306">
        <f t="shared" si="0"/>
        <v>2</v>
      </c>
      <c r="C26" s="272"/>
      <c r="D26" s="311"/>
      <c r="E26" s="272"/>
      <c r="F26" s="311"/>
      <c r="G26" s="266" t="s">
        <v>225</v>
      </c>
      <c r="H26" s="306">
        <v>2</v>
      </c>
      <c r="I26" s="272"/>
      <c r="J26" s="306"/>
      <c r="K26" s="307">
        <f>IF(Q26="","",VLOOKUP(CONCATENATE($B$9,"_",Q26),'選手名簿'!$A:$H,7,FALSE))</f>
        <v>6</v>
      </c>
      <c r="L26" s="828" t="str">
        <f>IF(Q26="","",VLOOKUP(CONCATENATE($B$9,"_",Q26),'選手名簿'!$A:$H,5,FALSE))</f>
        <v>嶋末　大地</v>
      </c>
      <c r="M26" s="829"/>
      <c r="N26" s="829"/>
      <c r="O26" s="829"/>
      <c r="P26" s="830"/>
      <c r="Q26" s="309">
        <v>8</v>
      </c>
      <c r="R26" s="310" t="str">
        <f>IF(Q26="","",VLOOKUP(CONCATENATE($B$9,"_",Q26),'選手名簿'!$A:$H,4,FALSE))</f>
        <v>MF</v>
      </c>
      <c r="S26" s="308" t="str">
        <f>IF(T26="","",VLOOKUP(CONCATENATE($W$9,"_",T26),'選手名簿'!$A:$H,4,FALSE))</f>
        <v>FW</v>
      </c>
      <c r="T26" s="309">
        <v>4</v>
      </c>
      <c r="U26" s="828" t="str">
        <f>IF(T26="","",VLOOKUP(CONCATENATE($W$9,"_",T26),'選手名簿'!$A:$H,5,FALSE))</f>
        <v>湯之原　旺輔</v>
      </c>
      <c r="V26" s="829"/>
      <c r="W26" s="829"/>
      <c r="X26" s="829"/>
      <c r="Y26" s="830"/>
      <c r="Z26" s="307">
        <f>IF(T26="","",VLOOKUP(CONCATENATE($W$9,"_",T26),'選手名簿'!$A:$H,7,FALSE))</f>
        <v>6</v>
      </c>
      <c r="AA26" s="272"/>
      <c r="AB26" s="306"/>
      <c r="AC26" s="272"/>
      <c r="AD26" s="306"/>
      <c r="AE26" s="272"/>
      <c r="AF26" s="306"/>
      <c r="AG26" s="272"/>
      <c r="AH26" s="306"/>
      <c r="AI26" s="311"/>
      <c r="AJ26" s="298">
        <f t="shared" si="1"/>
        <v>0</v>
      </c>
    </row>
    <row r="27" spans="1:36" s="128" customFormat="1" ht="20.15" customHeight="1">
      <c r="A27" s="305"/>
      <c r="B27" s="306">
        <f t="shared" si="0"/>
        <v>0</v>
      </c>
      <c r="C27" s="272"/>
      <c r="D27" s="311"/>
      <c r="E27" s="272"/>
      <c r="F27" s="311"/>
      <c r="G27" s="272"/>
      <c r="H27" s="306"/>
      <c r="I27" s="272"/>
      <c r="J27" s="306"/>
      <c r="K27" s="307">
        <f>IF(Q27="","",VLOOKUP(CONCATENATE($B$9,"_",Q27),'選手名簿'!$A:$H,7,FALSE))</f>
        <v>6</v>
      </c>
      <c r="L27" s="828" t="str">
        <f>IF(Q27="","",VLOOKUP(CONCATENATE($B$9,"_",Q27),'選手名簿'!$A:$H,5,FALSE))</f>
        <v>河津　杏瑠</v>
      </c>
      <c r="M27" s="829"/>
      <c r="N27" s="829"/>
      <c r="O27" s="829"/>
      <c r="P27" s="830"/>
      <c r="Q27" s="309">
        <v>9</v>
      </c>
      <c r="R27" s="310" t="str">
        <f>IF(Q27="","",VLOOKUP(CONCATENATE($B$9,"_",Q27),'選手名簿'!$A:$H,4,FALSE))</f>
        <v>MF</v>
      </c>
      <c r="S27" s="308" t="str">
        <f>IF(T27="","",VLOOKUP(CONCATENATE($W$9,"_",T27),'選手名簿'!$A:$H,4,FALSE))</f>
        <v>MF</v>
      </c>
      <c r="T27" s="309">
        <v>6</v>
      </c>
      <c r="U27" s="828" t="str">
        <f>IF(T27="","",VLOOKUP(CONCATENATE($W$9,"_",T27),'選手名簿'!$A:$H,5,FALSE))</f>
        <v>木許　賀琥</v>
      </c>
      <c r="V27" s="829"/>
      <c r="W27" s="829"/>
      <c r="X27" s="829"/>
      <c r="Y27" s="830"/>
      <c r="Z27" s="307">
        <f>IF(T27="","",VLOOKUP(CONCATENATE($W$9,"_",T27),'選手名簿'!$A:$H,7,FALSE))</f>
        <v>6</v>
      </c>
      <c r="AA27" s="272"/>
      <c r="AB27" s="306"/>
      <c r="AC27" s="272"/>
      <c r="AD27" s="306"/>
      <c r="AE27" s="272"/>
      <c r="AF27" s="306"/>
      <c r="AG27" s="272"/>
      <c r="AH27" s="306"/>
      <c r="AI27" s="311"/>
      <c r="AJ27" s="298">
        <f t="shared" si="1"/>
        <v>0</v>
      </c>
    </row>
    <row r="28" spans="1:36" s="128" customFormat="1" ht="20.15" customHeight="1">
      <c r="A28" s="305"/>
      <c r="B28" s="306">
        <f t="shared" si="0"/>
        <v>0</v>
      </c>
      <c r="C28" s="272"/>
      <c r="D28" s="311"/>
      <c r="E28" s="272"/>
      <c r="F28" s="311"/>
      <c r="G28" s="272"/>
      <c r="H28" s="306"/>
      <c r="I28" s="272"/>
      <c r="J28" s="306"/>
      <c r="K28" s="307">
        <f>IF(Q28="","",VLOOKUP(CONCATENATE($B$9,"_",Q28),'選手名簿'!$A:$H,7,FALSE))</f>
        <v>6</v>
      </c>
      <c r="L28" s="828" t="str">
        <f>IF(Q28="","",VLOOKUP(CONCATENATE($B$9,"_",Q28),'選手名簿'!$A:$H,5,FALSE))</f>
        <v>江隈　涼星</v>
      </c>
      <c r="M28" s="829"/>
      <c r="N28" s="829"/>
      <c r="O28" s="829"/>
      <c r="P28" s="830"/>
      <c r="Q28" s="309">
        <v>11</v>
      </c>
      <c r="R28" s="310" t="str">
        <f>IF(Q28="","",VLOOKUP(CONCATENATE($B$9,"_",Q28),'選手名簿'!$A:$H,4,FALSE))</f>
        <v>MF</v>
      </c>
      <c r="S28" s="308" t="str">
        <f>IF(T28="","",VLOOKUP(CONCATENATE($W$9,"_",T28),'選手名簿'!$A:$H,4,FALSE))</f>
        <v>MF</v>
      </c>
      <c r="T28" s="309">
        <v>12</v>
      </c>
      <c r="U28" s="828" t="str">
        <f>IF(T28="","",VLOOKUP(CONCATENATE($W$9,"_",T28),'選手名簿'!$A:$H,5,FALSE))</f>
        <v>上杉　結希</v>
      </c>
      <c r="V28" s="829"/>
      <c r="W28" s="829"/>
      <c r="X28" s="829"/>
      <c r="Y28" s="830"/>
      <c r="Z28" s="307">
        <f>IF(T28="","",VLOOKUP(CONCATENATE($W$9,"_",T28),'選手名簿'!$A:$H,7,FALSE))</f>
        <v>6</v>
      </c>
      <c r="AA28" s="272"/>
      <c r="AB28" s="306"/>
      <c r="AC28" s="272"/>
      <c r="AD28" s="306"/>
      <c r="AE28" s="272"/>
      <c r="AF28" s="306"/>
      <c r="AG28" s="272"/>
      <c r="AH28" s="306"/>
      <c r="AI28" s="311"/>
      <c r="AJ28" s="298">
        <f t="shared" si="1"/>
        <v>0</v>
      </c>
    </row>
    <row r="29" spans="1:36" s="128" customFormat="1" ht="20.15" customHeight="1">
      <c r="A29" s="305"/>
      <c r="B29" s="306">
        <f t="shared" si="0"/>
        <v>0</v>
      </c>
      <c r="C29" s="272"/>
      <c r="D29" s="311"/>
      <c r="E29" s="272"/>
      <c r="F29" s="311"/>
      <c r="G29" s="272"/>
      <c r="H29" s="306"/>
      <c r="I29" s="272"/>
      <c r="J29" s="306"/>
      <c r="K29" s="307">
        <f>IF(Q29="","",VLOOKUP(CONCATENATE($B$9,"_",Q29),'選手名簿'!$A:$H,7,FALSE))</f>
        <v>6</v>
      </c>
      <c r="L29" s="828" t="str">
        <f>IF(Q29="","",VLOOKUP(CONCATENATE($B$9,"_",Q29),'選手名簿'!$A:$H,5,FALSE))</f>
        <v>太田　悠仁</v>
      </c>
      <c r="M29" s="829"/>
      <c r="N29" s="829"/>
      <c r="O29" s="829"/>
      <c r="P29" s="830"/>
      <c r="Q29" s="309">
        <v>15</v>
      </c>
      <c r="R29" s="310" t="str">
        <f>IF(Q29="","",VLOOKUP(CONCATENATE($B$9,"_",Q29),'選手名簿'!$A:$H,4,FALSE))</f>
        <v>MF</v>
      </c>
      <c r="S29" s="308" t="str">
        <f>IF(T29="","",VLOOKUP(CONCATENATE($W$9,"_",T29),'選手名簿'!$A:$H,4,FALSE))</f>
        <v>MF</v>
      </c>
      <c r="T29" s="309">
        <v>13</v>
      </c>
      <c r="U29" s="828" t="str">
        <f>IF(T29="","",VLOOKUP(CONCATENATE($W$9,"_",T29),'選手名簿'!$A:$H,5,FALSE))</f>
        <v>福田　翔大</v>
      </c>
      <c r="V29" s="829"/>
      <c r="W29" s="829"/>
      <c r="X29" s="829"/>
      <c r="Y29" s="830"/>
      <c r="Z29" s="307">
        <f>IF(T29="","",VLOOKUP(CONCATENATE($W$9,"_",T29),'選手名簿'!$A:$H,7,FALSE))</f>
        <v>5</v>
      </c>
      <c r="AA29" s="272"/>
      <c r="AB29" s="306"/>
      <c r="AC29" s="272"/>
      <c r="AD29" s="306"/>
      <c r="AE29" s="272"/>
      <c r="AF29" s="306"/>
      <c r="AG29" s="272"/>
      <c r="AH29" s="306"/>
      <c r="AI29" s="311"/>
      <c r="AJ29" s="298">
        <f t="shared" si="1"/>
        <v>0</v>
      </c>
    </row>
    <row r="30" spans="1:36" s="128" customFormat="1" ht="20.15" customHeight="1">
      <c r="A30" s="305"/>
      <c r="B30" s="306">
        <f t="shared" si="0"/>
        <v>0</v>
      </c>
      <c r="C30" s="272"/>
      <c r="D30" s="311"/>
      <c r="E30" s="272"/>
      <c r="F30" s="311"/>
      <c r="G30" s="272"/>
      <c r="H30" s="306"/>
      <c r="I30" s="272"/>
      <c r="J30" s="306"/>
      <c r="K30" s="307">
        <f>IF(Q30="","",VLOOKUP(CONCATENATE($B$9,"_",Q30),'選手名簿'!$A:$H,7,FALSE))</f>
        <v>6</v>
      </c>
      <c r="L30" s="828" t="str">
        <f>IF(Q30="","",VLOOKUP(CONCATENATE($B$9,"_",Q30),'選手名簿'!$A:$H,5,FALSE))</f>
        <v>平川　要</v>
      </c>
      <c r="M30" s="829"/>
      <c r="N30" s="829"/>
      <c r="O30" s="829"/>
      <c r="P30" s="830"/>
      <c r="Q30" s="309">
        <v>16</v>
      </c>
      <c r="R30" s="310" t="str">
        <f>IF(Q30="","",VLOOKUP(CONCATENATE($B$9,"_",Q30),'選手名簿'!$A:$H,4,FALSE))</f>
        <v>FW</v>
      </c>
      <c r="S30" s="308" t="str">
        <f>IF(T30="","",VLOOKUP(CONCATENATE($W$9,"_",T30),'選手名簿'!$A:$H,4,FALSE))</f>
        <v>MF</v>
      </c>
      <c r="T30" s="309">
        <v>16</v>
      </c>
      <c r="U30" s="828" t="str">
        <f>IF(T30="","",VLOOKUP(CONCATENATE($W$9,"_",T30),'選手名簿'!$A:$H,5,FALSE))</f>
        <v>黒木　颯馬</v>
      </c>
      <c r="V30" s="829"/>
      <c r="W30" s="829"/>
      <c r="X30" s="829"/>
      <c r="Y30" s="830"/>
      <c r="Z30" s="307">
        <f>IF(T30="","",VLOOKUP(CONCATENATE($W$9,"_",T30),'選手名簿'!$A:$H,7,FALSE))</f>
        <v>6</v>
      </c>
      <c r="AA30" s="272"/>
      <c r="AB30" s="306"/>
      <c r="AC30" s="272"/>
      <c r="AD30" s="306"/>
      <c r="AE30" s="272"/>
      <c r="AF30" s="306"/>
      <c r="AG30" s="272"/>
      <c r="AH30" s="306"/>
      <c r="AI30" s="311"/>
      <c r="AJ30" s="298">
        <f t="shared" si="1"/>
        <v>0</v>
      </c>
    </row>
    <row r="31" spans="1:36" s="128" customFormat="1" ht="20.15" customHeight="1">
      <c r="A31" s="305"/>
      <c r="B31" s="306">
        <f t="shared" si="0"/>
        <v>0</v>
      </c>
      <c r="C31" s="272"/>
      <c r="D31" s="311"/>
      <c r="E31" s="272"/>
      <c r="F31" s="311"/>
      <c r="G31" s="272"/>
      <c r="H31" s="306"/>
      <c r="I31" s="272"/>
      <c r="J31" s="306"/>
      <c r="K31" s="307">
        <f>IF(Q31="","",VLOOKUP(CONCATENATE($B$9,"_",Q31),'選手名簿'!$A:$H,7,FALSE))</f>
        <v>5</v>
      </c>
      <c r="L31" s="828" t="str">
        <f>IF(Q31="","",VLOOKUP(CONCATENATE($B$9,"_",Q31),'選手名簿'!$A:$H,5,FALSE))</f>
        <v>有馬　琉翔</v>
      </c>
      <c r="M31" s="829"/>
      <c r="N31" s="829"/>
      <c r="O31" s="829"/>
      <c r="P31" s="830"/>
      <c r="Q31" s="309">
        <v>17</v>
      </c>
      <c r="R31" s="310" t="str">
        <f>IF(Q31="","",VLOOKUP(CONCATENATE($B$9,"_",Q31),'選手名簿'!$A:$H,4,FALSE))</f>
        <v>MF</v>
      </c>
      <c r="S31" s="308" t="str">
        <f>IF(T31="","",VLOOKUP(CONCATENATE($W$9,"_",T31),'選手名簿'!$A:$H,4,FALSE))</f>
        <v>MF</v>
      </c>
      <c r="T31" s="309">
        <v>17</v>
      </c>
      <c r="U31" s="828" t="str">
        <f>IF(T31="","",VLOOKUP(CONCATENATE($W$9,"_",T31),'選手名簿'!$A:$H,5,FALSE))</f>
        <v>髙橋　和真</v>
      </c>
      <c r="V31" s="829"/>
      <c r="W31" s="829"/>
      <c r="X31" s="829"/>
      <c r="Y31" s="830"/>
      <c r="Z31" s="307">
        <f>IF(T31="","",VLOOKUP(CONCATENATE($W$9,"_",T31),'選手名簿'!$A:$H,7,FALSE))</f>
        <v>5</v>
      </c>
      <c r="AA31" s="272"/>
      <c r="AB31" s="306"/>
      <c r="AC31" s="272"/>
      <c r="AD31" s="306"/>
      <c r="AE31" s="272"/>
      <c r="AF31" s="306"/>
      <c r="AG31" s="272"/>
      <c r="AH31" s="306"/>
      <c r="AI31" s="311"/>
      <c r="AJ31" s="298">
        <f t="shared" si="1"/>
        <v>0</v>
      </c>
    </row>
    <row r="32" spans="1:36" s="128" customFormat="1" ht="20.15" customHeight="1">
      <c r="A32" s="305"/>
      <c r="B32" s="306">
        <f t="shared" si="0"/>
        <v>0</v>
      </c>
      <c r="C32" s="272"/>
      <c r="D32" s="311"/>
      <c r="E32" s="272"/>
      <c r="F32" s="311"/>
      <c r="G32" s="272"/>
      <c r="H32" s="306"/>
      <c r="I32" s="272"/>
      <c r="J32" s="306"/>
      <c r="K32" s="307">
        <f>IF(Q32="","",VLOOKUP(CONCATENATE($B$9,"_",Q32),'選手名簿'!$A:$H,7,FALSE))</f>
        <v>4</v>
      </c>
      <c r="L32" s="828" t="str">
        <f>IF(Q32="","",VLOOKUP(CONCATENATE($B$9,"_",Q32),'選手名簿'!$A:$H,5,FALSE))</f>
        <v>衛藤　新</v>
      </c>
      <c r="M32" s="829"/>
      <c r="N32" s="829"/>
      <c r="O32" s="829"/>
      <c r="P32" s="830"/>
      <c r="Q32" s="309">
        <v>18</v>
      </c>
      <c r="R32" s="310" t="str">
        <f>IF(Q32="","",VLOOKUP(CONCATENATE($B$9,"_",Q32),'選手名簿'!$A:$H,4,FALSE))</f>
        <v>DF</v>
      </c>
      <c r="S32" s="308" t="str">
        <f>IF(T32="","",VLOOKUP(CONCATENATE($W$9,"_",T32),'選手名簿'!$A:$H,4,FALSE))</f>
        <v>MF</v>
      </c>
      <c r="T32" s="309">
        <v>18</v>
      </c>
      <c r="U32" s="828" t="str">
        <f>IF(T32="","",VLOOKUP(CONCATENATE($W$9,"_",T32),'選手名簿'!$A:$H,5,FALSE))</f>
        <v>松永　透空</v>
      </c>
      <c r="V32" s="829"/>
      <c r="W32" s="829"/>
      <c r="X32" s="829"/>
      <c r="Y32" s="830"/>
      <c r="Z32" s="307">
        <f>IF(T32="","",VLOOKUP(CONCATENATE($W$9,"_",T32),'選手名簿'!$A:$H,7,FALSE))</f>
        <v>5</v>
      </c>
      <c r="AA32" s="272"/>
      <c r="AB32" s="306"/>
      <c r="AC32" s="272"/>
      <c r="AD32" s="306"/>
      <c r="AE32" s="272"/>
      <c r="AF32" s="306"/>
      <c r="AG32" s="272"/>
      <c r="AH32" s="306"/>
      <c r="AI32" s="311"/>
      <c r="AJ32" s="298">
        <f t="shared" si="1"/>
        <v>0</v>
      </c>
    </row>
    <row r="33" spans="1:36" s="128" customFormat="1" ht="20.15" customHeight="1">
      <c r="A33" s="305"/>
      <c r="B33" s="306">
        <f t="shared" si="0"/>
        <v>0</v>
      </c>
      <c r="C33" s="272"/>
      <c r="E33" s="272"/>
      <c r="G33" s="272"/>
      <c r="H33" s="306"/>
      <c r="I33" s="272"/>
      <c r="J33" s="306"/>
      <c r="K33" s="307" t="str">
        <f>IF(Q33="","",VLOOKUP(CONCATENATE($B$9,"_",Q33),'選手名簿'!$A:$H,7,FALSE))</f>
        <v/>
      </c>
      <c r="L33" s="828" t="str">
        <f>IF(Q33="","",VLOOKUP(CONCATENATE($B$9,"_",Q33),'選手名簿'!$A:$H,5,FALSE))</f>
        <v/>
      </c>
      <c r="M33" s="829"/>
      <c r="N33" s="829"/>
      <c r="O33" s="829"/>
      <c r="P33" s="830"/>
      <c r="Q33" s="309"/>
      <c r="R33" s="310" t="str">
        <f>IF(Q33="","",VLOOKUP(CONCATENATE($B$9,"_",Q33),'選手名簿'!$A:$H,4,FALSE))</f>
        <v/>
      </c>
      <c r="S33" s="308" t="str">
        <f>IF(T33="","",VLOOKUP(CONCATENATE($W$9,"_",T33),'選手名簿'!$A:$H,4,FALSE))</f>
        <v/>
      </c>
      <c r="T33" s="309"/>
      <c r="U33" s="828" t="str">
        <f>IF(T33="","",VLOOKUP(CONCATENATE($W$9,"_",T33),'選手名簿'!$A:$H,5,FALSE))</f>
        <v/>
      </c>
      <c r="V33" s="829"/>
      <c r="W33" s="829"/>
      <c r="X33" s="829"/>
      <c r="Y33" s="830"/>
      <c r="Z33" s="307" t="str">
        <f>IF(T33="","",VLOOKUP(CONCATENATE($W$9,"_",T33),'選手名簿'!$A:$H,7,FALSE))</f>
        <v/>
      </c>
      <c r="AA33" s="272"/>
      <c r="AB33" s="306"/>
      <c r="AC33" s="272"/>
      <c r="AD33" s="306"/>
      <c r="AE33" s="272"/>
      <c r="AF33" s="306"/>
      <c r="AG33" s="272"/>
      <c r="AH33" s="306"/>
      <c r="AI33" s="311"/>
      <c r="AJ33" s="298">
        <f t="shared" si="1"/>
        <v>0</v>
      </c>
    </row>
    <row r="34" spans="1:36" s="128" customFormat="1" ht="20.15" customHeight="1">
      <c r="A34" s="305"/>
      <c r="B34" s="306">
        <f t="shared" si="0"/>
        <v>0</v>
      </c>
      <c r="C34" s="302"/>
      <c r="D34" s="306"/>
      <c r="E34" s="302"/>
      <c r="F34" s="306"/>
      <c r="G34" s="272"/>
      <c r="H34" s="306"/>
      <c r="I34" s="272"/>
      <c r="J34" s="306"/>
      <c r="K34" s="307" t="str">
        <f>IF(Q34="","",VLOOKUP(CONCATENATE($B$9,"_",Q34),'選手名簿'!$A:$H,7,FALSE))</f>
        <v/>
      </c>
      <c r="L34" s="828" t="str">
        <f>IF(Q34="","",VLOOKUP(CONCATENATE($B$9,"_",Q34),'選手名簿'!$A:$H,5,FALSE))</f>
        <v/>
      </c>
      <c r="M34" s="829"/>
      <c r="N34" s="829"/>
      <c r="O34" s="829"/>
      <c r="P34" s="830"/>
      <c r="Q34" s="309"/>
      <c r="R34" s="310" t="str">
        <f>IF(Q34="","",VLOOKUP(CONCATENATE($B$9,"_",Q34),'選手名簿'!$A:$H,4,FALSE))</f>
        <v/>
      </c>
      <c r="S34" s="308" t="str">
        <f>IF(T34="","",VLOOKUP(CONCATENATE($W$9,"_",T34),'選手名簿'!$A:$H,4,FALSE))</f>
        <v/>
      </c>
      <c r="T34" s="309"/>
      <c r="U34" s="828" t="str">
        <f>IF(T34="","",VLOOKUP(CONCATENATE($W$9,"_",T34),'選手名簿'!$A:$H,5,FALSE))</f>
        <v/>
      </c>
      <c r="V34" s="829"/>
      <c r="W34" s="829"/>
      <c r="X34" s="829"/>
      <c r="Y34" s="830"/>
      <c r="Z34" s="307" t="str">
        <f>IF(T34="","",VLOOKUP(CONCATENATE($W$9,"_",T34),'選手名簿'!$A:$H,7,FALSE))</f>
        <v/>
      </c>
      <c r="AA34" s="272"/>
      <c r="AB34" s="306"/>
      <c r="AC34" s="272"/>
      <c r="AD34" s="306"/>
      <c r="AE34" s="272"/>
      <c r="AF34" s="306"/>
      <c r="AG34" s="272"/>
      <c r="AH34" s="306"/>
      <c r="AI34" s="311"/>
      <c r="AJ34" s="298">
        <f t="shared" si="1"/>
        <v>0</v>
      </c>
    </row>
    <row r="35" spans="1:36" s="128" customFormat="1" ht="20.15" customHeight="1">
      <c r="A35" s="269"/>
      <c r="B35" s="292"/>
      <c r="C35" s="262"/>
      <c r="D35" s="263">
        <f>SUM(D16:D23,D25:D34)</f>
        <v>1</v>
      </c>
      <c r="E35" s="292"/>
      <c r="F35" s="263">
        <f>SUM(F16:F23,F25:F34)</f>
        <v>0</v>
      </c>
      <c r="G35" s="262"/>
      <c r="H35" s="263">
        <f>SUM(H16:H23,H25:H34)</f>
        <v>8</v>
      </c>
      <c r="I35" s="262"/>
      <c r="J35" s="263">
        <f>SUM(J16:J23,J25:J34)</f>
        <v>5</v>
      </c>
      <c r="K35" s="299" t="s">
        <v>588</v>
      </c>
      <c r="L35" s="771">
        <f>SUM(D35,F35,H35,J35)</f>
        <v>14</v>
      </c>
      <c r="M35" s="811"/>
      <c r="N35" s="811"/>
      <c r="O35" s="811"/>
      <c r="P35" s="772"/>
      <c r="Q35" s="299" t="s">
        <v>589</v>
      </c>
      <c r="R35" s="771" t="s">
        <v>590</v>
      </c>
      <c r="S35" s="772"/>
      <c r="T35" s="299" t="s">
        <v>589</v>
      </c>
      <c r="U35" s="771">
        <f>SUM(AB35,AD35,AF35,AH35)</f>
        <v>6</v>
      </c>
      <c r="V35" s="811"/>
      <c r="W35" s="811"/>
      <c r="X35" s="811"/>
      <c r="Y35" s="772"/>
      <c r="Z35" s="299" t="s">
        <v>588</v>
      </c>
      <c r="AA35" s="262"/>
      <c r="AB35" s="263">
        <f>SUM(AB16:AB23,AB25:AB34)</f>
        <v>3</v>
      </c>
      <c r="AC35" s="262"/>
      <c r="AD35" s="263">
        <f>SUM(AD16:AD23,AD25:AD34)</f>
        <v>1</v>
      </c>
      <c r="AE35" s="262"/>
      <c r="AF35" s="263">
        <f>SUM(AF16:AF23,AF25:AF34)</f>
        <v>1</v>
      </c>
      <c r="AG35" s="262"/>
      <c r="AH35" s="263">
        <f>SUM(AH16:AH23,AH25:AH34)</f>
        <v>1</v>
      </c>
      <c r="AI35" s="292"/>
      <c r="AJ35" s="280"/>
    </row>
    <row r="36" spans="1:36" s="261" customFormat="1" ht="20.15" customHeight="1">
      <c r="A36" s="253"/>
      <c r="B36" s="317"/>
      <c r="C36" s="832" t="s">
        <v>591</v>
      </c>
      <c r="D36" s="832"/>
      <c r="E36" s="832"/>
      <c r="F36" s="832"/>
      <c r="G36" s="832"/>
      <c r="H36" s="832"/>
      <c r="I36" s="832"/>
      <c r="J36" s="832" t="s">
        <v>258</v>
      </c>
      <c r="K36" s="832" t="s">
        <v>592</v>
      </c>
      <c r="L36" s="832"/>
      <c r="M36" s="832"/>
      <c r="N36" s="832"/>
      <c r="O36" s="832"/>
      <c r="P36" s="832"/>
      <c r="Q36" s="832"/>
      <c r="R36" s="834" t="s">
        <v>593</v>
      </c>
      <c r="S36" s="834"/>
      <c r="T36" s="317"/>
      <c r="U36" s="832" t="s">
        <v>591</v>
      </c>
      <c r="V36" s="832"/>
      <c r="W36" s="832"/>
      <c r="X36" s="832"/>
      <c r="Y36" s="832"/>
      <c r="Z36" s="832"/>
      <c r="AA36" s="832"/>
      <c r="AB36" s="832" t="s">
        <v>258</v>
      </c>
      <c r="AC36" s="832" t="s">
        <v>592</v>
      </c>
      <c r="AD36" s="832"/>
      <c r="AE36" s="832"/>
      <c r="AF36" s="832"/>
      <c r="AG36" s="832"/>
      <c r="AH36" s="832"/>
      <c r="AI36" s="832"/>
      <c r="AJ36" s="318"/>
    </row>
    <row r="37" spans="1:36" s="261" customFormat="1" ht="20.15" customHeight="1">
      <c r="A37" s="319"/>
      <c r="B37" s="320"/>
      <c r="C37" s="833"/>
      <c r="D37" s="833"/>
      <c r="E37" s="833"/>
      <c r="F37" s="833"/>
      <c r="G37" s="833"/>
      <c r="H37" s="833"/>
      <c r="I37" s="833"/>
      <c r="J37" s="833"/>
      <c r="K37" s="833"/>
      <c r="L37" s="833"/>
      <c r="M37" s="833"/>
      <c r="N37" s="833"/>
      <c r="O37" s="833"/>
      <c r="P37" s="833"/>
      <c r="Q37" s="833"/>
      <c r="R37" s="835" t="s">
        <v>594</v>
      </c>
      <c r="S37" s="836"/>
      <c r="U37" s="770"/>
      <c r="V37" s="770"/>
      <c r="W37" s="770"/>
      <c r="X37" s="770"/>
      <c r="Y37" s="770"/>
      <c r="Z37" s="770"/>
      <c r="AA37" s="770"/>
      <c r="AB37" s="770"/>
      <c r="AC37" s="770"/>
      <c r="AD37" s="770"/>
      <c r="AE37" s="770"/>
      <c r="AF37" s="770"/>
      <c r="AG37" s="770"/>
      <c r="AH37" s="770"/>
      <c r="AI37" s="770"/>
      <c r="AJ37" s="321"/>
    </row>
    <row r="38" spans="1:38" s="128" customFormat="1" ht="20.15" customHeight="1">
      <c r="A38" s="260">
        <v>20</v>
      </c>
      <c r="B38" s="261" t="s">
        <v>595</v>
      </c>
      <c r="C38" s="261">
        <v>2</v>
      </c>
      <c r="D38" s="261" t="s">
        <v>581</v>
      </c>
      <c r="E38" s="817" t="str">
        <f>IF(C38="","",VLOOKUP(CONCATENATE($B$9,"_",C38),'選手名簿'!$A:$H,5,FALSE))</f>
        <v>清藤　槙斗</v>
      </c>
      <c r="F38" s="817"/>
      <c r="G38" s="817"/>
      <c r="H38" s="817"/>
      <c r="I38" s="817"/>
      <c r="J38" s="261" t="s">
        <v>258</v>
      </c>
      <c r="K38" s="261">
        <v>8</v>
      </c>
      <c r="L38" s="261" t="s">
        <v>581</v>
      </c>
      <c r="M38" s="817" t="str">
        <f>IF(K38="","",VLOOKUP(CONCATENATE($B$9,"_",K38),'選手名簿'!$A:$H,5,FALSE))</f>
        <v>嶋末　大地</v>
      </c>
      <c r="N38" s="817"/>
      <c r="O38" s="817"/>
      <c r="P38" s="817"/>
      <c r="Q38" s="817"/>
      <c r="R38" s="261"/>
      <c r="S38" s="253">
        <v>38</v>
      </c>
      <c r="T38" s="317" t="s">
        <v>595</v>
      </c>
      <c r="U38" s="317">
        <v>15</v>
      </c>
      <c r="V38" s="317" t="s">
        <v>581</v>
      </c>
      <c r="W38" s="837" t="str">
        <f>IF(U38="","",VLOOKUP(CONCATENATE($W$9,"_",U38),'選手名簿'!$A:$H,5,FALSE))</f>
        <v>野上　翔太郎</v>
      </c>
      <c r="X38" s="837"/>
      <c r="Y38" s="837"/>
      <c r="Z38" s="837"/>
      <c r="AA38" s="837"/>
      <c r="AB38" s="317" t="s">
        <v>258</v>
      </c>
      <c r="AC38" s="317">
        <v>6</v>
      </c>
      <c r="AD38" s="317" t="s">
        <v>581</v>
      </c>
      <c r="AE38" s="837" t="str">
        <f>IF(AC38="","",VLOOKUP(CONCATENATE($W$9,"_",AC38),'選手名簿'!$A:$H,5,FALSE))</f>
        <v>木許　賀琥</v>
      </c>
      <c r="AF38" s="837"/>
      <c r="AG38" s="837"/>
      <c r="AH38" s="837"/>
      <c r="AI38" s="837"/>
      <c r="AJ38" s="322"/>
      <c r="AK38" s="261"/>
      <c r="AL38" s="261"/>
    </row>
    <row r="39" spans="1:38" s="128" customFormat="1" ht="19.5" customHeight="1">
      <c r="A39" s="260"/>
      <c r="B39" s="261" t="s">
        <v>595</v>
      </c>
      <c r="C39" s="261"/>
      <c r="D39" s="261" t="s">
        <v>581</v>
      </c>
      <c r="E39" s="817" t="str">
        <f>IF(C39="","",VLOOKUP(CONCATENATE($B$9,"_",C39),'選手名簿'!$A:$H,5,FALSE))</f>
        <v/>
      </c>
      <c r="F39" s="817"/>
      <c r="G39" s="817"/>
      <c r="H39" s="817"/>
      <c r="I39" s="817"/>
      <c r="J39" s="261" t="s">
        <v>258</v>
      </c>
      <c r="K39" s="261"/>
      <c r="L39" s="261" t="s">
        <v>581</v>
      </c>
      <c r="M39" s="817" t="str">
        <f>IF(K39="","",VLOOKUP(CONCATENATE($B$9,"_",K39),'選手名簿'!$A:$H,5,FALSE))</f>
        <v/>
      </c>
      <c r="N39" s="817"/>
      <c r="O39" s="817"/>
      <c r="P39" s="817"/>
      <c r="Q39" s="817"/>
      <c r="R39" s="261"/>
      <c r="S39" s="260">
        <v>49</v>
      </c>
      <c r="T39" s="261" t="s">
        <v>595</v>
      </c>
      <c r="U39" s="261">
        <v>6</v>
      </c>
      <c r="V39" s="261" t="s">
        <v>581</v>
      </c>
      <c r="W39" s="817" t="str">
        <f>IF(U39="","",VLOOKUP(CONCATENATE($W$9,"_",U39),'選手名簿'!$A:$H,5,FALSE))</f>
        <v>木許　賀琥</v>
      </c>
      <c r="X39" s="817"/>
      <c r="Y39" s="817"/>
      <c r="Z39" s="817"/>
      <c r="AA39" s="817"/>
      <c r="AB39" s="261" t="s">
        <v>258</v>
      </c>
      <c r="AC39" s="261">
        <v>4</v>
      </c>
      <c r="AD39" s="261" t="s">
        <v>581</v>
      </c>
      <c r="AE39" s="817" t="str">
        <f>IF(AC39="","",VLOOKUP(CONCATENATE($W$9,"_",AC39),'選手名簿'!$A:$H,5,FALSE))</f>
        <v>湯之原　旺輔</v>
      </c>
      <c r="AF39" s="817"/>
      <c r="AG39" s="817"/>
      <c r="AH39" s="817"/>
      <c r="AI39" s="817"/>
      <c r="AJ39" s="323"/>
      <c r="AK39" s="261"/>
      <c r="AL39" s="261"/>
    </row>
    <row r="40" spans="1:38" s="128" customFormat="1" ht="20.15" customHeight="1">
      <c r="A40" s="260"/>
      <c r="B40" s="261" t="s">
        <v>595</v>
      </c>
      <c r="C40" s="261"/>
      <c r="D40" s="261" t="s">
        <v>581</v>
      </c>
      <c r="E40" s="817" t="str">
        <f>IF(C40="","",VLOOKUP(CONCATENATE($B$9,"_",C40),'選手名簿'!$A:$H,5,FALSE))</f>
        <v/>
      </c>
      <c r="F40" s="817"/>
      <c r="G40" s="817"/>
      <c r="H40" s="817"/>
      <c r="I40" s="817"/>
      <c r="J40" s="261" t="s">
        <v>258</v>
      </c>
      <c r="K40" s="261"/>
      <c r="L40" s="261" t="s">
        <v>581</v>
      </c>
      <c r="M40" s="817" t="str">
        <f>IF(K40="","",VLOOKUP(CONCATENATE($B$9,"_",K40),'選手名簿'!$A:$H,5,FALSE))</f>
        <v/>
      </c>
      <c r="N40" s="817"/>
      <c r="O40" s="817"/>
      <c r="P40" s="817"/>
      <c r="Q40" s="817"/>
      <c r="R40" s="261"/>
      <c r="S40" s="260"/>
      <c r="T40" s="261" t="s">
        <v>595</v>
      </c>
      <c r="U40" s="261"/>
      <c r="V40" s="261" t="s">
        <v>581</v>
      </c>
      <c r="W40" s="817" t="str">
        <f>IF(U40="","",VLOOKUP(CONCATENATE($W$9,"_",U40),'選手名簿'!$A:$H,5,FALSE))</f>
        <v/>
      </c>
      <c r="X40" s="817"/>
      <c r="Y40" s="817"/>
      <c r="Z40" s="817"/>
      <c r="AA40" s="817"/>
      <c r="AB40" s="261" t="s">
        <v>258</v>
      </c>
      <c r="AC40" s="261"/>
      <c r="AD40" s="261" t="s">
        <v>581</v>
      </c>
      <c r="AE40" s="817" t="str">
        <f>IF(AC40="","",VLOOKUP(CONCATENATE($W$9,"_",AC40),'選手名簿'!$A:$H,5,FALSE))</f>
        <v/>
      </c>
      <c r="AF40" s="817"/>
      <c r="AG40" s="817"/>
      <c r="AH40" s="817"/>
      <c r="AI40" s="817"/>
      <c r="AJ40" s="323"/>
      <c r="AK40" s="261"/>
      <c r="AL40" s="261"/>
    </row>
    <row r="41" spans="1:38" s="128" customFormat="1" ht="20.15" customHeight="1">
      <c r="A41" s="260"/>
      <c r="B41" s="261" t="s">
        <v>595</v>
      </c>
      <c r="C41" s="261"/>
      <c r="D41" s="261" t="s">
        <v>581</v>
      </c>
      <c r="E41" s="817" t="str">
        <f>IF(C41="","",VLOOKUP(CONCATENATE($B$9,"_",C41),'選手名簿'!$A:$H,5,FALSE))</f>
        <v/>
      </c>
      <c r="F41" s="817"/>
      <c r="G41" s="817"/>
      <c r="H41" s="817"/>
      <c r="I41" s="817"/>
      <c r="J41" s="261" t="s">
        <v>258</v>
      </c>
      <c r="K41" s="261"/>
      <c r="L41" s="261" t="s">
        <v>581</v>
      </c>
      <c r="M41" s="817" t="str">
        <f>IF(K41="","",VLOOKUP(CONCATENATE($B$9,"_",K41),'選手名簿'!$A:$H,5,FALSE))</f>
        <v/>
      </c>
      <c r="N41" s="817"/>
      <c r="O41" s="817"/>
      <c r="P41" s="817"/>
      <c r="Q41" s="817"/>
      <c r="R41" s="261"/>
      <c r="S41" s="260"/>
      <c r="T41" s="261" t="s">
        <v>595</v>
      </c>
      <c r="U41" s="261"/>
      <c r="V41" s="261" t="s">
        <v>581</v>
      </c>
      <c r="W41" s="817" t="str">
        <f>IF(U41="","",VLOOKUP(CONCATENATE($W$9,"_",U41),'選手名簿'!$A:$H,5,FALSE))</f>
        <v/>
      </c>
      <c r="X41" s="817"/>
      <c r="Y41" s="817"/>
      <c r="Z41" s="817"/>
      <c r="AA41" s="817"/>
      <c r="AB41" s="261" t="s">
        <v>258</v>
      </c>
      <c r="AC41" s="261"/>
      <c r="AD41" s="261" t="s">
        <v>581</v>
      </c>
      <c r="AE41" s="817" t="str">
        <f>IF(AC41="","",VLOOKUP(CONCATENATE($W$9,"_",AC41),'選手名簿'!$A:$H,5,FALSE))</f>
        <v/>
      </c>
      <c r="AF41" s="817"/>
      <c r="AG41" s="817"/>
      <c r="AH41" s="817"/>
      <c r="AI41" s="817"/>
      <c r="AJ41" s="323"/>
      <c r="AK41" s="261"/>
      <c r="AL41" s="261"/>
    </row>
    <row r="42" spans="1:38" s="128" customFormat="1" ht="20.15" customHeight="1">
      <c r="A42" s="260"/>
      <c r="B42" s="261" t="s">
        <v>595</v>
      </c>
      <c r="C42" s="261"/>
      <c r="D42" s="261" t="s">
        <v>581</v>
      </c>
      <c r="E42" s="817" t="str">
        <f>IF(C42="","",VLOOKUP(CONCATENATE($B$9,"_",C42),'選手名簿'!$A:$H,5,FALSE))</f>
        <v/>
      </c>
      <c r="F42" s="817"/>
      <c r="G42" s="817"/>
      <c r="H42" s="817"/>
      <c r="I42" s="817"/>
      <c r="J42" s="261" t="s">
        <v>258</v>
      </c>
      <c r="K42" s="261"/>
      <c r="L42" s="261" t="s">
        <v>581</v>
      </c>
      <c r="M42" s="817" t="str">
        <f>IF(K42="","",VLOOKUP(CONCATENATE($B$9,"_",K42),'選手名簿'!$A:$H,5,FALSE))</f>
        <v/>
      </c>
      <c r="N42" s="817"/>
      <c r="O42" s="817"/>
      <c r="P42" s="817"/>
      <c r="Q42" s="817"/>
      <c r="R42" s="261"/>
      <c r="S42" s="260"/>
      <c r="T42" s="261" t="s">
        <v>595</v>
      </c>
      <c r="U42" s="261"/>
      <c r="V42" s="261" t="s">
        <v>581</v>
      </c>
      <c r="W42" s="817" t="str">
        <f>IF(U42="","",VLOOKUP(CONCATENATE($W$9,"_",U42),'選手名簿'!$A:$H,5,FALSE))</f>
        <v/>
      </c>
      <c r="X42" s="817"/>
      <c r="Y42" s="817"/>
      <c r="Z42" s="817"/>
      <c r="AA42" s="817"/>
      <c r="AB42" s="261" t="s">
        <v>258</v>
      </c>
      <c r="AC42" s="261"/>
      <c r="AD42" s="261" t="s">
        <v>581</v>
      </c>
      <c r="AE42" s="817" t="str">
        <f>IF(AC42="","",VLOOKUP(CONCATENATE($W$9,"_",AC42),'選手名簿'!$A:$H,5,FALSE))</f>
        <v/>
      </c>
      <c r="AF42" s="817"/>
      <c r="AG42" s="817"/>
      <c r="AH42" s="817"/>
      <c r="AI42" s="817"/>
      <c r="AJ42" s="323"/>
      <c r="AK42" s="261"/>
      <c r="AL42" s="261"/>
    </row>
    <row r="43" spans="1:38" s="128" customFormat="1" ht="20.15" customHeight="1">
      <c r="A43" s="260"/>
      <c r="B43" s="261" t="s">
        <v>595</v>
      </c>
      <c r="C43" s="261"/>
      <c r="D43" s="261" t="s">
        <v>581</v>
      </c>
      <c r="E43" s="817" t="str">
        <f>IF(C43="","",VLOOKUP(CONCATENATE($B$9,"_",C43),'選手名簿'!$A:$H,5,FALSE))</f>
        <v/>
      </c>
      <c r="F43" s="817"/>
      <c r="G43" s="817"/>
      <c r="H43" s="817"/>
      <c r="I43" s="817"/>
      <c r="J43" s="261" t="s">
        <v>258</v>
      </c>
      <c r="K43" s="261"/>
      <c r="L43" s="261" t="s">
        <v>581</v>
      </c>
      <c r="M43" s="817" t="str">
        <f>IF(K43="","",VLOOKUP(CONCATENATE($B$9,"_",K43),'選手名簿'!$A:$H,5,FALSE))</f>
        <v/>
      </c>
      <c r="N43" s="817"/>
      <c r="O43" s="817"/>
      <c r="P43" s="817"/>
      <c r="Q43" s="817"/>
      <c r="R43" s="261"/>
      <c r="S43" s="260"/>
      <c r="T43" s="261" t="s">
        <v>595</v>
      </c>
      <c r="U43" s="261"/>
      <c r="V43" s="261" t="s">
        <v>581</v>
      </c>
      <c r="W43" s="817" t="str">
        <f>IF(U43="","",VLOOKUP(CONCATENATE($W$9,"_",U43),'選手名簿'!$A:$H,5,FALSE))</f>
        <v/>
      </c>
      <c r="X43" s="817"/>
      <c r="Y43" s="817"/>
      <c r="Z43" s="817"/>
      <c r="AA43" s="817"/>
      <c r="AB43" s="261" t="s">
        <v>258</v>
      </c>
      <c r="AC43" s="261"/>
      <c r="AD43" s="261" t="s">
        <v>581</v>
      </c>
      <c r="AE43" s="817" t="str">
        <f>IF(AC43="","",VLOOKUP(CONCATENATE($W$9,"_",AC43),'選手名簿'!$A:$H,5,FALSE))</f>
        <v/>
      </c>
      <c r="AF43" s="817"/>
      <c r="AG43" s="817"/>
      <c r="AH43" s="817"/>
      <c r="AI43" s="817"/>
      <c r="AJ43" s="323"/>
      <c r="AK43" s="261"/>
      <c r="AL43" s="261"/>
    </row>
    <row r="44" spans="1:38" s="128" customFormat="1" ht="20.15" customHeight="1">
      <c r="A44" s="260"/>
      <c r="B44" s="261" t="s">
        <v>595</v>
      </c>
      <c r="C44" s="261"/>
      <c r="D44" s="261" t="s">
        <v>581</v>
      </c>
      <c r="E44" s="817" t="str">
        <f>IF(C44="","",VLOOKUP(CONCATENATE($B$9,"_",C44),'選手名簿'!$A:$H,5,FALSE))</f>
        <v/>
      </c>
      <c r="F44" s="817"/>
      <c r="G44" s="817"/>
      <c r="H44" s="817"/>
      <c r="I44" s="817"/>
      <c r="J44" s="261" t="s">
        <v>258</v>
      </c>
      <c r="K44" s="261"/>
      <c r="L44" s="261" t="s">
        <v>581</v>
      </c>
      <c r="M44" s="817" t="str">
        <f>IF(K44="","",VLOOKUP(CONCATENATE($B$9,"_",K44),'選手名簿'!$A:$H,5,FALSE))</f>
        <v/>
      </c>
      <c r="N44" s="817"/>
      <c r="O44" s="817"/>
      <c r="P44" s="817"/>
      <c r="Q44" s="817"/>
      <c r="R44" s="261"/>
      <c r="S44" s="260"/>
      <c r="T44" s="261" t="s">
        <v>595</v>
      </c>
      <c r="U44" s="261"/>
      <c r="V44" s="261" t="s">
        <v>581</v>
      </c>
      <c r="W44" s="817" t="str">
        <f>IF(U44="","",VLOOKUP(CONCATENATE($W$9,"_",U44),'選手名簿'!$A:$H,5,FALSE))</f>
        <v/>
      </c>
      <c r="X44" s="817"/>
      <c r="Y44" s="817"/>
      <c r="Z44" s="817"/>
      <c r="AA44" s="817"/>
      <c r="AB44" s="261" t="s">
        <v>258</v>
      </c>
      <c r="AC44" s="261"/>
      <c r="AD44" s="261" t="s">
        <v>581</v>
      </c>
      <c r="AE44" s="817" t="str">
        <f>IF(AC44="","",VLOOKUP(CONCATENATE($W$9,"_",AC44),'選手名簿'!$A:$H,5,FALSE))</f>
        <v/>
      </c>
      <c r="AF44" s="817"/>
      <c r="AG44" s="817"/>
      <c r="AH44" s="817"/>
      <c r="AI44" s="817"/>
      <c r="AJ44" s="323"/>
      <c r="AK44" s="261"/>
      <c r="AL44" s="261"/>
    </row>
    <row r="45" spans="1:38" s="128" customFormat="1" ht="20.15" customHeight="1">
      <c r="A45" s="319"/>
      <c r="B45" s="320" t="s">
        <v>595</v>
      </c>
      <c r="C45" s="320"/>
      <c r="D45" s="320" t="s">
        <v>581</v>
      </c>
      <c r="E45" s="838" t="str">
        <f>IF(C45="","",VLOOKUP(CONCATENATE($B$9,"_",C45),'選手名簿'!$A:$H,5,FALSE))</f>
        <v/>
      </c>
      <c r="F45" s="838"/>
      <c r="G45" s="838"/>
      <c r="H45" s="838"/>
      <c r="I45" s="838"/>
      <c r="J45" s="320" t="s">
        <v>258</v>
      </c>
      <c r="K45" s="320"/>
      <c r="L45" s="320" t="s">
        <v>581</v>
      </c>
      <c r="M45" s="838" t="str">
        <f>IF(K45="","",VLOOKUP(CONCATENATE($B$9,"_",K45),'選手名簿'!$A:$H,5,FALSE))</f>
        <v/>
      </c>
      <c r="N45" s="838"/>
      <c r="O45" s="838"/>
      <c r="P45" s="838"/>
      <c r="Q45" s="838"/>
      <c r="R45" s="320"/>
      <c r="S45" s="319"/>
      <c r="T45" s="320" t="s">
        <v>595</v>
      </c>
      <c r="U45" s="320"/>
      <c r="V45" s="320" t="s">
        <v>581</v>
      </c>
      <c r="W45" s="838" t="str">
        <f>IF(U45="","",VLOOKUP(CONCATENATE($W$9,"_",U45),'選手名簿'!$A:$H,5,FALSE))</f>
        <v/>
      </c>
      <c r="X45" s="838"/>
      <c r="Y45" s="838"/>
      <c r="Z45" s="838"/>
      <c r="AA45" s="838"/>
      <c r="AB45" s="320" t="s">
        <v>258</v>
      </c>
      <c r="AC45" s="320"/>
      <c r="AD45" s="320" t="s">
        <v>581</v>
      </c>
      <c r="AE45" s="838" t="str">
        <f>IF(AC45="","",VLOOKUP(CONCATENATE($W$9,"_",AC45),'選手名簿'!$A:$H,5,FALSE))</f>
        <v/>
      </c>
      <c r="AF45" s="838"/>
      <c r="AG45" s="838"/>
      <c r="AH45" s="838"/>
      <c r="AI45" s="838"/>
      <c r="AJ45" s="324"/>
      <c r="AK45" s="261"/>
      <c r="AL45" s="261"/>
    </row>
    <row r="46" spans="1:36" s="261" customFormat="1" ht="36" customHeight="1">
      <c r="A46" s="776" t="s">
        <v>596</v>
      </c>
      <c r="B46" s="839"/>
      <c r="C46" s="839"/>
      <c r="D46" s="839"/>
      <c r="E46" s="839"/>
      <c r="F46" s="839"/>
      <c r="G46" s="765"/>
      <c r="H46" s="777" t="s">
        <v>589</v>
      </c>
      <c r="I46" s="765"/>
      <c r="J46" s="777" t="s">
        <v>285</v>
      </c>
      <c r="K46" s="765"/>
      <c r="L46" s="839" t="s">
        <v>279</v>
      </c>
      <c r="M46" s="765"/>
      <c r="N46" s="777" t="s">
        <v>268</v>
      </c>
      <c r="O46" s="765"/>
      <c r="P46" s="777" t="s">
        <v>266</v>
      </c>
      <c r="Q46" s="765"/>
      <c r="R46" s="840" t="s">
        <v>597</v>
      </c>
      <c r="S46" s="761"/>
      <c r="T46" s="777" t="s">
        <v>266</v>
      </c>
      <c r="U46" s="765"/>
      <c r="V46" s="777" t="s">
        <v>268</v>
      </c>
      <c r="W46" s="765"/>
      <c r="X46" s="839" t="s">
        <v>279</v>
      </c>
      <c r="Y46" s="765"/>
      <c r="Z46" s="777" t="s">
        <v>285</v>
      </c>
      <c r="AA46" s="839"/>
      <c r="AB46" s="777" t="s">
        <v>589</v>
      </c>
      <c r="AC46" s="765"/>
      <c r="AD46" s="777" t="s">
        <v>596</v>
      </c>
      <c r="AE46" s="839"/>
      <c r="AF46" s="839"/>
      <c r="AG46" s="839"/>
      <c r="AH46" s="839"/>
      <c r="AI46" s="839"/>
      <c r="AJ46" s="827"/>
    </row>
    <row r="47" spans="1:36" s="261" customFormat="1" ht="20.15" customHeight="1">
      <c r="A47" s="260"/>
      <c r="H47" s="822">
        <f aca="true" t="shared" si="2" ref="H47:H51">SUM(J47:Q47)</f>
        <v>6</v>
      </c>
      <c r="I47" s="822"/>
      <c r="J47" s="822">
        <v>1</v>
      </c>
      <c r="K47" s="822"/>
      <c r="L47" s="823">
        <v>0</v>
      </c>
      <c r="M47" s="779"/>
      <c r="N47" s="793">
        <v>2</v>
      </c>
      <c r="O47" s="779"/>
      <c r="P47" s="793">
        <v>3</v>
      </c>
      <c r="Q47" s="779"/>
      <c r="R47" s="272" t="s">
        <v>598</v>
      </c>
      <c r="S47" s="268" t="s">
        <v>599</v>
      </c>
      <c r="T47" s="793">
        <v>4</v>
      </c>
      <c r="U47" s="779"/>
      <c r="V47" s="793">
        <v>3</v>
      </c>
      <c r="W47" s="779"/>
      <c r="X47" s="823">
        <v>0</v>
      </c>
      <c r="Y47" s="779"/>
      <c r="Z47" s="822">
        <v>1</v>
      </c>
      <c r="AA47" s="822"/>
      <c r="AB47" s="822">
        <f aca="true" t="shared" si="3" ref="AB47:AB51">SUM(T47:AA47)</f>
        <v>8</v>
      </c>
      <c r="AC47" s="822"/>
      <c r="AD47" s="292"/>
      <c r="AE47" s="292"/>
      <c r="AF47" s="292"/>
      <c r="AG47" s="292"/>
      <c r="AH47" s="292"/>
      <c r="AI47" s="292"/>
      <c r="AJ47" s="280"/>
    </row>
    <row r="48" spans="1:36" s="261" customFormat="1" ht="20.15" customHeight="1">
      <c r="A48" s="260"/>
      <c r="H48" s="822">
        <f t="shared" si="2"/>
        <v>4</v>
      </c>
      <c r="I48" s="822"/>
      <c r="J48" s="822">
        <v>0</v>
      </c>
      <c r="K48" s="822"/>
      <c r="L48" s="823">
        <v>1</v>
      </c>
      <c r="M48" s="779"/>
      <c r="N48" s="793">
        <v>3</v>
      </c>
      <c r="O48" s="779"/>
      <c r="P48" s="793">
        <v>0</v>
      </c>
      <c r="Q48" s="779"/>
      <c r="R48" s="272" t="s">
        <v>600</v>
      </c>
      <c r="S48" s="268" t="s">
        <v>599</v>
      </c>
      <c r="T48" s="793">
        <v>1</v>
      </c>
      <c r="U48" s="779"/>
      <c r="V48" s="793">
        <v>0</v>
      </c>
      <c r="W48" s="779"/>
      <c r="X48" s="823">
        <v>1</v>
      </c>
      <c r="Y48" s="779"/>
      <c r="Z48" s="822">
        <v>1</v>
      </c>
      <c r="AA48" s="822"/>
      <c r="AB48" s="822">
        <f t="shared" si="3"/>
        <v>3</v>
      </c>
      <c r="AC48" s="822"/>
      <c r="AJ48" s="321"/>
    </row>
    <row r="49" spans="1:36" s="261" customFormat="1" ht="20.15" customHeight="1">
      <c r="A49" s="260"/>
      <c r="H49" s="822">
        <f t="shared" si="2"/>
        <v>3</v>
      </c>
      <c r="I49" s="822"/>
      <c r="J49" s="822">
        <v>1</v>
      </c>
      <c r="K49" s="822"/>
      <c r="L49" s="823">
        <v>0</v>
      </c>
      <c r="M49" s="779"/>
      <c r="N49" s="793">
        <v>0</v>
      </c>
      <c r="O49" s="779"/>
      <c r="P49" s="793">
        <v>2</v>
      </c>
      <c r="Q49" s="779"/>
      <c r="R49" s="272" t="s">
        <v>601</v>
      </c>
      <c r="S49" s="268" t="s">
        <v>602</v>
      </c>
      <c r="T49" s="793">
        <v>0</v>
      </c>
      <c r="U49" s="779"/>
      <c r="V49" s="793">
        <v>1</v>
      </c>
      <c r="W49" s="779"/>
      <c r="X49" s="823">
        <v>1</v>
      </c>
      <c r="Y49" s="779"/>
      <c r="Z49" s="822">
        <v>0</v>
      </c>
      <c r="AA49" s="822"/>
      <c r="AB49" s="822">
        <f t="shared" si="3"/>
        <v>2</v>
      </c>
      <c r="AC49" s="822"/>
      <c r="AJ49" s="321"/>
    </row>
    <row r="50" spans="1:36" s="261" customFormat="1" ht="20.15" customHeight="1">
      <c r="A50" s="260"/>
      <c r="H50" s="822">
        <f t="shared" si="2"/>
        <v>3</v>
      </c>
      <c r="I50" s="822"/>
      <c r="J50" s="822">
        <v>1</v>
      </c>
      <c r="K50" s="822"/>
      <c r="L50" s="823">
        <v>0</v>
      </c>
      <c r="M50" s="779"/>
      <c r="N50" s="793">
        <v>2</v>
      </c>
      <c r="O50" s="779"/>
      <c r="P50" s="793">
        <v>0</v>
      </c>
      <c r="Q50" s="779"/>
      <c r="R50" s="272" t="s">
        <v>603</v>
      </c>
      <c r="S50" s="268" t="s">
        <v>602</v>
      </c>
      <c r="T50" s="793">
        <v>0</v>
      </c>
      <c r="U50" s="779"/>
      <c r="V50" s="793">
        <v>1</v>
      </c>
      <c r="W50" s="779"/>
      <c r="X50" s="823">
        <v>0</v>
      </c>
      <c r="Y50" s="779"/>
      <c r="Z50" s="822">
        <v>0</v>
      </c>
      <c r="AA50" s="822"/>
      <c r="AB50" s="822">
        <f t="shared" si="3"/>
        <v>1</v>
      </c>
      <c r="AC50" s="822"/>
      <c r="AJ50" s="321"/>
    </row>
    <row r="51" spans="1:36" s="261" customFormat="1" ht="20.15" customHeight="1">
      <c r="A51" s="267"/>
      <c r="B51" s="294"/>
      <c r="C51" s="294"/>
      <c r="D51" s="294"/>
      <c r="E51" s="294"/>
      <c r="F51" s="294"/>
      <c r="G51" s="294"/>
      <c r="H51" s="822">
        <f t="shared" si="2"/>
        <v>0</v>
      </c>
      <c r="I51" s="822"/>
      <c r="J51" s="822">
        <v>0</v>
      </c>
      <c r="K51" s="822"/>
      <c r="L51" s="823">
        <v>0</v>
      </c>
      <c r="M51" s="779"/>
      <c r="N51" s="793">
        <v>0</v>
      </c>
      <c r="O51" s="779"/>
      <c r="P51" s="793">
        <v>0</v>
      </c>
      <c r="Q51" s="779"/>
      <c r="R51" s="272" t="s">
        <v>604</v>
      </c>
      <c r="S51" s="263" t="s">
        <v>599</v>
      </c>
      <c r="T51" s="793">
        <v>0</v>
      </c>
      <c r="U51" s="779"/>
      <c r="V51" s="793">
        <v>0</v>
      </c>
      <c r="W51" s="779"/>
      <c r="X51" s="823">
        <v>0</v>
      </c>
      <c r="Y51" s="779"/>
      <c r="Z51" s="822">
        <v>0</v>
      </c>
      <c r="AA51" s="822"/>
      <c r="AB51" s="822">
        <f t="shared" si="3"/>
        <v>0</v>
      </c>
      <c r="AC51" s="822"/>
      <c r="AD51" s="294"/>
      <c r="AE51" s="294"/>
      <c r="AF51" s="294"/>
      <c r="AG51" s="294"/>
      <c r="AH51" s="294"/>
      <c r="AI51" s="294"/>
      <c r="AJ51" s="295"/>
    </row>
    <row r="52" spans="1:36" s="261" customFormat="1" ht="20.15" customHeight="1">
      <c r="A52" s="841" t="s">
        <v>531</v>
      </c>
      <c r="B52" s="823"/>
      <c r="C52" s="779"/>
      <c r="D52" s="793" t="s">
        <v>605</v>
      </c>
      <c r="E52" s="779"/>
      <c r="F52" s="793" t="s">
        <v>606</v>
      </c>
      <c r="G52" s="823"/>
      <c r="H52" s="823"/>
      <c r="I52" s="823"/>
      <c r="J52" s="823"/>
      <c r="K52" s="823"/>
      <c r="L52" s="823"/>
      <c r="M52" s="823"/>
      <c r="N52" s="823"/>
      <c r="O52" s="823"/>
      <c r="P52" s="823"/>
      <c r="Q52" s="823"/>
      <c r="R52" s="842"/>
      <c r="S52" s="841" t="s">
        <v>531</v>
      </c>
      <c r="T52" s="823"/>
      <c r="U52" s="779"/>
      <c r="V52" s="793" t="s">
        <v>605</v>
      </c>
      <c r="W52" s="779"/>
      <c r="X52" s="793" t="s">
        <v>606</v>
      </c>
      <c r="Y52" s="823"/>
      <c r="Z52" s="823"/>
      <c r="AA52" s="823"/>
      <c r="AB52" s="823"/>
      <c r="AC52" s="823"/>
      <c r="AD52" s="823"/>
      <c r="AE52" s="823"/>
      <c r="AF52" s="823"/>
      <c r="AG52" s="823"/>
      <c r="AH52" s="823"/>
      <c r="AI52" s="823"/>
      <c r="AJ52" s="842"/>
    </row>
    <row r="53" spans="1:36" s="261" customFormat="1" ht="20.15" customHeight="1">
      <c r="A53" s="296"/>
      <c r="B53" s="302">
        <v>24</v>
      </c>
      <c r="C53" s="268" t="s">
        <v>595</v>
      </c>
      <c r="D53" s="793">
        <v>8</v>
      </c>
      <c r="E53" s="779"/>
      <c r="F53" s="793" t="s">
        <v>646</v>
      </c>
      <c r="G53" s="823"/>
      <c r="H53" s="823"/>
      <c r="I53" s="823"/>
      <c r="J53" s="823"/>
      <c r="K53" s="823"/>
      <c r="L53" s="823"/>
      <c r="M53" s="823"/>
      <c r="N53" s="823"/>
      <c r="O53" s="823"/>
      <c r="P53" s="823"/>
      <c r="Q53" s="823"/>
      <c r="R53" s="842"/>
      <c r="S53" s="296"/>
      <c r="T53" s="302">
        <v>2</v>
      </c>
      <c r="U53" s="268" t="s">
        <v>595</v>
      </c>
      <c r="V53" s="793">
        <v>7</v>
      </c>
      <c r="W53" s="779"/>
      <c r="X53" s="793" t="s">
        <v>647</v>
      </c>
      <c r="Y53" s="823"/>
      <c r="Z53" s="823"/>
      <c r="AA53" s="823"/>
      <c r="AB53" s="823"/>
      <c r="AC53" s="823"/>
      <c r="AD53" s="823"/>
      <c r="AE53" s="823"/>
      <c r="AF53" s="823"/>
      <c r="AG53" s="823"/>
      <c r="AH53" s="823"/>
      <c r="AI53" s="823"/>
      <c r="AJ53" s="842"/>
    </row>
    <row r="54" spans="1:36" s="261" customFormat="1" ht="20.15" customHeight="1">
      <c r="A54" s="296"/>
      <c r="B54" s="302"/>
      <c r="C54" s="268" t="s">
        <v>595</v>
      </c>
      <c r="D54" s="793"/>
      <c r="E54" s="779"/>
      <c r="F54" s="793"/>
      <c r="G54" s="823"/>
      <c r="H54" s="823"/>
      <c r="I54" s="823"/>
      <c r="J54" s="823"/>
      <c r="K54" s="823"/>
      <c r="L54" s="823"/>
      <c r="M54" s="823"/>
      <c r="N54" s="823"/>
      <c r="O54" s="823"/>
      <c r="P54" s="823"/>
      <c r="Q54" s="823"/>
      <c r="R54" s="842"/>
      <c r="S54" s="296"/>
      <c r="T54" s="302"/>
      <c r="U54" s="268" t="s">
        <v>595</v>
      </c>
      <c r="V54" s="793"/>
      <c r="W54" s="779"/>
      <c r="X54" s="793"/>
      <c r="Y54" s="823"/>
      <c r="Z54" s="823"/>
      <c r="AA54" s="823"/>
      <c r="AB54" s="823"/>
      <c r="AC54" s="823"/>
      <c r="AD54" s="823"/>
      <c r="AE54" s="823"/>
      <c r="AF54" s="823"/>
      <c r="AG54" s="823"/>
      <c r="AH54" s="823"/>
      <c r="AI54" s="823"/>
      <c r="AJ54" s="842"/>
    </row>
    <row r="55" spans="1:36" s="261" customFormat="1" ht="20.15" customHeight="1">
      <c r="A55" s="296"/>
      <c r="B55" s="302"/>
      <c r="C55" s="268" t="s">
        <v>595</v>
      </c>
      <c r="D55" s="793"/>
      <c r="E55" s="779"/>
      <c r="F55" s="793"/>
      <c r="G55" s="823"/>
      <c r="H55" s="823"/>
      <c r="I55" s="823"/>
      <c r="J55" s="823"/>
      <c r="K55" s="823"/>
      <c r="L55" s="823"/>
      <c r="M55" s="823"/>
      <c r="N55" s="823"/>
      <c r="O55" s="823"/>
      <c r="P55" s="823"/>
      <c r="Q55" s="823"/>
      <c r="R55" s="842"/>
      <c r="S55" s="296"/>
      <c r="T55" s="302"/>
      <c r="U55" s="268" t="s">
        <v>595</v>
      </c>
      <c r="V55" s="793"/>
      <c r="W55" s="779"/>
      <c r="X55" s="793"/>
      <c r="Y55" s="823"/>
      <c r="Z55" s="823"/>
      <c r="AA55" s="823"/>
      <c r="AB55" s="823"/>
      <c r="AC55" s="823"/>
      <c r="AD55" s="823"/>
      <c r="AE55" s="823"/>
      <c r="AF55" s="823"/>
      <c r="AG55" s="823"/>
      <c r="AH55" s="823"/>
      <c r="AI55" s="823"/>
      <c r="AJ55" s="842"/>
    </row>
    <row r="56" spans="1:36" s="261" customFormat="1" ht="20.15" customHeight="1">
      <c r="A56" s="296"/>
      <c r="B56" s="302"/>
      <c r="C56" s="268" t="s">
        <v>595</v>
      </c>
      <c r="D56" s="793"/>
      <c r="E56" s="779"/>
      <c r="F56" s="793"/>
      <c r="G56" s="823"/>
      <c r="H56" s="823"/>
      <c r="I56" s="823"/>
      <c r="J56" s="823"/>
      <c r="K56" s="823"/>
      <c r="L56" s="823"/>
      <c r="M56" s="823"/>
      <c r="N56" s="823"/>
      <c r="O56" s="823"/>
      <c r="P56" s="823"/>
      <c r="Q56" s="823"/>
      <c r="R56" s="842"/>
      <c r="S56" s="296"/>
      <c r="T56" s="302"/>
      <c r="U56" s="268" t="s">
        <v>595</v>
      </c>
      <c r="V56" s="793"/>
      <c r="W56" s="779"/>
      <c r="X56" s="793"/>
      <c r="Y56" s="823"/>
      <c r="Z56" s="823"/>
      <c r="AA56" s="823"/>
      <c r="AB56" s="823"/>
      <c r="AC56" s="823"/>
      <c r="AD56" s="823"/>
      <c r="AE56" s="823"/>
      <c r="AF56" s="823"/>
      <c r="AG56" s="823"/>
      <c r="AH56" s="823"/>
      <c r="AI56" s="823"/>
      <c r="AJ56" s="842"/>
    </row>
    <row r="57" spans="1:36" s="261" customFormat="1" ht="20.15" customHeight="1">
      <c r="A57" s="296"/>
      <c r="B57" s="302"/>
      <c r="C57" s="268" t="s">
        <v>595</v>
      </c>
      <c r="D57" s="793"/>
      <c r="E57" s="779"/>
      <c r="F57" s="793"/>
      <c r="G57" s="823"/>
      <c r="H57" s="823"/>
      <c r="I57" s="823"/>
      <c r="J57" s="823"/>
      <c r="K57" s="823"/>
      <c r="L57" s="823"/>
      <c r="M57" s="823"/>
      <c r="N57" s="823"/>
      <c r="O57" s="823"/>
      <c r="P57" s="823"/>
      <c r="Q57" s="823"/>
      <c r="R57" s="842"/>
      <c r="S57" s="296"/>
      <c r="T57" s="302"/>
      <c r="U57" s="268" t="s">
        <v>595</v>
      </c>
      <c r="V57" s="793"/>
      <c r="W57" s="779"/>
      <c r="X57" s="793"/>
      <c r="Y57" s="823"/>
      <c r="Z57" s="823"/>
      <c r="AA57" s="823"/>
      <c r="AB57" s="823"/>
      <c r="AC57" s="823"/>
      <c r="AD57" s="823"/>
      <c r="AE57" s="823"/>
      <c r="AF57" s="823"/>
      <c r="AG57" s="823"/>
      <c r="AH57" s="823"/>
      <c r="AI57" s="823"/>
      <c r="AJ57" s="842"/>
    </row>
    <row r="58" spans="1:36" s="261" customFormat="1" ht="20.15" customHeight="1">
      <c r="A58" s="296"/>
      <c r="B58" s="302"/>
      <c r="C58" s="268" t="s">
        <v>595</v>
      </c>
      <c r="D58" s="793"/>
      <c r="E58" s="779"/>
      <c r="F58" s="793"/>
      <c r="G58" s="823"/>
      <c r="H58" s="823"/>
      <c r="I58" s="823"/>
      <c r="J58" s="823"/>
      <c r="K58" s="823"/>
      <c r="L58" s="823"/>
      <c r="M58" s="823"/>
      <c r="N58" s="823"/>
      <c r="O58" s="823"/>
      <c r="P58" s="823"/>
      <c r="Q58" s="823"/>
      <c r="R58" s="842"/>
      <c r="S58" s="296"/>
      <c r="T58" s="302"/>
      <c r="U58" s="268" t="s">
        <v>595</v>
      </c>
      <c r="V58" s="793"/>
      <c r="W58" s="779"/>
      <c r="X58" s="793"/>
      <c r="Y58" s="823"/>
      <c r="Z58" s="823"/>
      <c r="AA58" s="823"/>
      <c r="AB58" s="823"/>
      <c r="AC58" s="823"/>
      <c r="AD58" s="823"/>
      <c r="AE58" s="823"/>
      <c r="AF58" s="823"/>
      <c r="AG58" s="823"/>
      <c r="AH58" s="823"/>
      <c r="AI58" s="823"/>
      <c r="AJ58" s="842"/>
    </row>
    <row r="59" spans="1:36" s="261" customFormat="1" ht="20.15" customHeight="1">
      <c r="A59" s="325" t="s">
        <v>611</v>
      </c>
      <c r="B59" s="326"/>
      <c r="C59" s="327"/>
      <c r="D59" s="843" t="s">
        <v>612</v>
      </c>
      <c r="E59" s="843"/>
      <c r="F59" s="843"/>
      <c r="G59" s="327"/>
      <c r="H59" s="843" t="s">
        <v>613</v>
      </c>
      <c r="I59" s="843"/>
      <c r="J59" s="327" t="s">
        <v>614</v>
      </c>
      <c r="K59" s="327"/>
      <c r="L59" s="843" t="s">
        <v>615</v>
      </c>
      <c r="M59" s="843"/>
      <c r="N59" s="843"/>
      <c r="O59" s="327" t="s">
        <v>258</v>
      </c>
      <c r="P59" s="327"/>
      <c r="Q59" s="843" t="s">
        <v>616</v>
      </c>
      <c r="R59" s="843"/>
      <c r="S59" s="327" t="s">
        <v>617</v>
      </c>
      <c r="T59" s="327"/>
      <c r="U59" s="843" t="s">
        <v>618</v>
      </c>
      <c r="V59" s="843"/>
      <c r="W59" s="327" t="s">
        <v>405</v>
      </c>
      <c r="X59" s="327"/>
      <c r="Y59" s="843" t="s">
        <v>619</v>
      </c>
      <c r="Z59" s="843"/>
      <c r="AA59" s="843"/>
      <c r="AB59" s="327" t="s">
        <v>292</v>
      </c>
      <c r="AC59" s="327"/>
      <c r="AD59" s="843" t="s">
        <v>620</v>
      </c>
      <c r="AE59" s="843"/>
      <c r="AF59" s="327" t="s">
        <v>621</v>
      </c>
      <c r="AG59" s="327"/>
      <c r="AH59" s="327"/>
      <c r="AI59" s="327"/>
      <c r="AJ59" s="328"/>
    </row>
    <row r="60" spans="1:36" s="261" customFormat="1" ht="20.15" customHeight="1">
      <c r="A60" s="853" t="s">
        <v>622</v>
      </c>
      <c r="B60" s="853"/>
      <c r="C60" s="853"/>
      <c r="D60" s="853"/>
      <c r="E60" s="853"/>
      <c r="F60" s="853"/>
      <c r="G60" s="853"/>
      <c r="H60" s="853"/>
      <c r="I60" s="853"/>
      <c r="J60" s="853"/>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row>
    <row r="61" spans="1:36" s="261" customFormat="1" ht="20.15" customHeight="1">
      <c r="A61" s="854" t="s">
        <v>623</v>
      </c>
      <c r="B61" s="854"/>
      <c r="C61" s="854"/>
      <c r="D61" s="854"/>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row>
    <row r="62" spans="1:36" ht="18.75" customHeight="1" hidden="1">
      <c r="A62" s="252"/>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329"/>
    </row>
    <row r="63" spans="1:36" s="128" customFormat="1" ht="20.15" customHeight="1" hidden="1">
      <c r="A63" s="855" t="s">
        <v>624</v>
      </c>
      <c r="B63" s="856"/>
      <c r="C63" s="856"/>
      <c r="D63" s="856"/>
      <c r="E63" s="330" t="s">
        <v>103</v>
      </c>
      <c r="F63" s="856"/>
      <c r="G63" s="856"/>
      <c r="H63" s="856"/>
      <c r="I63" s="856"/>
      <c r="J63" s="856"/>
      <c r="K63" s="330" t="s">
        <v>120</v>
      </c>
      <c r="L63" s="330"/>
      <c r="M63" s="856" t="s">
        <v>625</v>
      </c>
      <c r="N63" s="856"/>
      <c r="O63" s="856"/>
      <c r="P63" s="856"/>
      <c r="Q63" s="856"/>
      <c r="R63" s="330" t="s">
        <v>103</v>
      </c>
      <c r="S63" s="856"/>
      <c r="T63" s="856"/>
      <c r="U63" s="856"/>
      <c r="V63" s="856"/>
      <c r="W63" s="856"/>
      <c r="X63" s="856"/>
      <c r="Y63" s="856"/>
      <c r="Z63" s="856"/>
      <c r="AA63" s="856"/>
      <c r="AB63" s="856"/>
      <c r="AC63" s="856"/>
      <c r="AD63" s="856"/>
      <c r="AE63" s="856"/>
      <c r="AF63" s="856"/>
      <c r="AG63" s="856"/>
      <c r="AH63" s="856"/>
      <c r="AI63" s="330" t="s">
        <v>626</v>
      </c>
      <c r="AJ63" s="331"/>
    </row>
    <row r="64" spans="1:36" ht="20.15" customHeight="1" hidden="1">
      <c r="A64" s="332"/>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333"/>
    </row>
    <row r="65" spans="1:36" ht="20.15" customHeight="1" hidden="1">
      <c r="A65" s="334"/>
      <c r="AJ65" s="335"/>
    </row>
    <row r="66" spans="1:36" ht="20.15" customHeight="1" hidden="1">
      <c r="A66" s="334"/>
      <c r="AJ66" s="335"/>
    </row>
    <row r="67" spans="1:36" ht="20.15" customHeight="1" hidden="1">
      <c r="A67" s="334"/>
      <c r="AJ67" s="335"/>
    </row>
    <row r="68" spans="1:36" ht="20.15" customHeight="1" hidden="1">
      <c r="A68" s="334"/>
      <c r="AJ68" s="335"/>
    </row>
    <row r="69" spans="1:36" ht="20.15" customHeight="1" hidden="1">
      <c r="A69" s="334"/>
      <c r="AJ69" s="335"/>
    </row>
    <row r="70" spans="1:36" ht="20.15" customHeight="1" hidden="1">
      <c r="A70" s="336"/>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337"/>
    </row>
    <row r="72" spans="9:36" s="128" customFormat="1" ht="16.75">
      <c r="I72" s="857" t="s">
        <v>627</v>
      </c>
      <c r="J72" s="857"/>
      <c r="K72" s="857"/>
      <c r="L72" s="857"/>
      <c r="M72" s="857"/>
      <c r="N72" s="857"/>
      <c r="O72" s="857"/>
      <c r="P72" s="857" t="s">
        <v>628</v>
      </c>
      <c r="Q72" s="857"/>
      <c r="R72" s="857"/>
      <c r="S72" s="857"/>
      <c r="T72" s="857"/>
      <c r="U72" s="857"/>
      <c r="V72" s="857"/>
      <c r="W72" s="858" t="s">
        <v>629</v>
      </c>
      <c r="X72" s="859"/>
      <c r="Y72" s="859"/>
      <c r="Z72" s="859"/>
      <c r="AA72" s="859"/>
      <c r="AB72" s="859"/>
      <c r="AC72" s="860"/>
      <c r="AD72" s="858" t="s">
        <v>630</v>
      </c>
      <c r="AE72" s="859"/>
      <c r="AF72" s="859"/>
      <c r="AG72" s="859"/>
      <c r="AH72" s="859"/>
      <c r="AI72" s="859"/>
      <c r="AJ72" s="860"/>
    </row>
    <row r="73" spans="9:36" ht="13.5" customHeight="1">
      <c r="I73" s="844" t="s">
        <v>648</v>
      </c>
      <c r="J73" s="844"/>
      <c r="K73" s="844"/>
      <c r="L73" s="844"/>
      <c r="M73" s="844"/>
      <c r="N73" s="844"/>
      <c r="O73" s="844"/>
      <c r="P73" s="844" t="s">
        <v>649</v>
      </c>
      <c r="Q73" s="844"/>
      <c r="R73" s="844"/>
      <c r="S73" s="844"/>
      <c r="T73" s="844"/>
      <c r="U73" s="844"/>
      <c r="V73" s="844"/>
      <c r="W73" s="845" t="s">
        <v>633</v>
      </c>
      <c r="X73" s="846"/>
      <c r="Y73" s="846"/>
      <c r="Z73" s="846"/>
      <c r="AA73" s="846"/>
      <c r="AB73" s="846"/>
      <c r="AC73" s="847"/>
      <c r="AD73" s="845" t="str">
        <f>V6</f>
        <v>酒井　駿</v>
      </c>
      <c r="AE73" s="846"/>
      <c r="AF73" s="846"/>
      <c r="AG73" s="846"/>
      <c r="AH73" s="846"/>
      <c r="AI73" s="846"/>
      <c r="AJ73" s="847"/>
    </row>
    <row r="74" spans="9:36" ht="13.5" customHeight="1">
      <c r="I74" s="844"/>
      <c r="J74" s="844"/>
      <c r="K74" s="844"/>
      <c r="L74" s="844"/>
      <c r="M74" s="844"/>
      <c r="N74" s="844"/>
      <c r="O74" s="844"/>
      <c r="P74" s="844"/>
      <c r="Q74" s="844"/>
      <c r="R74" s="844"/>
      <c r="S74" s="844"/>
      <c r="T74" s="844"/>
      <c r="U74" s="844"/>
      <c r="V74" s="844"/>
      <c r="W74" s="848"/>
      <c r="X74" s="588"/>
      <c r="Y74" s="588"/>
      <c r="Z74" s="588"/>
      <c r="AA74" s="588"/>
      <c r="AB74" s="588"/>
      <c r="AC74" s="849"/>
      <c r="AD74" s="848"/>
      <c r="AE74" s="588"/>
      <c r="AF74" s="588"/>
      <c r="AG74" s="588"/>
      <c r="AH74" s="588"/>
      <c r="AI74" s="588"/>
      <c r="AJ74" s="849"/>
    </row>
    <row r="75" spans="9:36" ht="13.5" customHeight="1">
      <c r="I75" s="844"/>
      <c r="J75" s="844"/>
      <c r="K75" s="844"/>
      <c r="L75" s="844"/>
      <c r="M75" s="844"/>
      <c r="N75" s="844"/>
      <c r="O75" s="844"/>
      <c r="P75" s="844"/>
      <c r="Q75" s="844"/>
      <c r="R75" s="844"/>
      <c r="S75" s="844"/>
      <c r="T75" s="844"/>
      <c r="U75" s="844"/>
      <c r="V75" s="844"/>
      <c r="W75" s="850"/>
      <c r="X75" s="851"/>
      <c r="Y75" s="851"/>
      <c r="Z75" s="851"/>
      <c r="AA75" s="851"/>
      <c r="AB75" s="851"/>
      <c r="AC75" s="852"/>
      <c r="AD75" s="850"/>
      <c r="AE75" s="851"/>
      <c r="AF75" s="851"/>
      <c r="AG75" s="851"/>
      <c r="AH75" s="851"/>
      <c r="AI75" s="851"/>
      <c r="AJ75" s="852"/>
    </row>
    <row r="76" spans="40:41" ht="13.5">
      <c r="AN76" s="18"/>
      <c r="AO76" s="18"/>
    </row>
    <row r="77" spans="40:41" ht="13.5">
      <c r="AN77" s="18"/>
      <c r="AO77" s="18"/>
    </row>
  </sheetData>
  <mergeCells count="275">
    <mergeCell ref="I73:O75"/>
    <mergeCell ref="P73:V75"/>
    <mergeCell ref="W73:AC75"/>
    <mergeCell ref="AD73:AJ75"/>
    <mergeCell ref="A60:AJ60"/>
    <mergeCell ref="A61:AJ61"/>
    <mergeCell ref="A63:D63"/>
    <mergeCell ref="F63:J63"/>
    <mergeCell ref="M63:Q63"/>
    <mergeCell ref="S63:AH63"/>
    <mergeCell ref="I72:O72"/>
    <mergeCell ref="P72:V72"/>
    <mergeCell ref="W72:AC72"/>
    <mergeCell ref="AD72:AJ72"/>
    <mergeCell ref="D57:E57"/>
    <mergeCell ref="F57:R57"/>
    <mergeCell ref="V57:W57"/>
    <mergeCell ref="X57:AJ57"/>
    <mergeCell ref="D58:E58"/>
    <mergeCell ref="F58:R58"/>
    <mergeCell ref="V58:W58"/>
    <mergeCell ref="X58:AJ58"/>
    <mergeCell ref="D59:F59"/>
    <mergeCell ref="H59:I59"/>
    <mergeCell ref="L59:N59"/>
    <mergeCell ref="Q59:R59"/>
    <mergeCell ref="U59:V59"/>
    <mergeCell ref="Y59:AA59"/>
    <mergeCell ref="AD59:AE59"/>
    <mergeCell ref="D54:E54"/>
    <mergeCell ref="F54:R54"/>
    <mergeCell ref="V54:W54"/>
    <mergeCell ref="X54:AJ54"/>
    <mergeCell ref="D55:E55"/>
    <mergeCell ref="F55:R55"/>
    <mergeCell ref="V55:W55"/>
    <mergeCell ref="X55:AJ55"/>
    <mergeCell ref="D56:E56"/>
    <mergeCell ref="F56:R56"/>
    <mergeCell ref="V56:W56"/>
    <mergeCell ref="X56:AJ56"/>
    <mergeCell ref="AB51:AC51"/>
    <mergeCell ref="A52:C52"/>
    <mergeCell ref="D52:E52"/>
    <mergeCell ref="F52:R52"/>
    <mergeCell ref="S52:U52"/>
    <mergeCell ref="V52:W52"/>
    <mergeCell ref="X52:AJ52"/>
    <mergeCell ref="D53:E53"/>
    <mergeCell ref="F53:R53"/>
    <mergeCell ref="V53:W53"/>
    <mergeCell ref="X53:AJ53"/>
    <mergeCell ref="H51:I51"/>
    <mergeCell ref="J51:K51"/>
    <mergeCell ref="L51:M51"/>
    <mergeCell ref="N51:O51"/>
    <mergeCell ref="P51:Q51"/>
    <mergeCell ref="T51:U51"/>
    <mergeCell ref="V51:W51"/>
    <mergeCell ref="X51:Y51"/>
    <mergeCell ref="Z51:AA51"/>
    <mergeCell ref="AB49:AC49"/>
    <mergeCell ref="H50:I50"/>
    <mergeCell ref="J50:K50"/>
    <mergeCell ref="L50:M50"/>
    <mergeCell ref="N50:O50"/>
    <mergeCell ref="P50:Q50"/>
    <mergeCell ref="T50:U50"/>
    <mergeCell ref="V50:W50"/>
    <mergeCell ref="X50:Y50"/>
    <mergeCell ref="Z50:AA50"/>
    <mergeCell ref="AB50:AC50"/>
    <mergeCell ref="H49:I49"/>
    <mergeCell ref="J49:K49"/>
    <mergeCell ref="L49:M49"/>
    <mergeCell ref="N49:O49"/>
    <mergeCell ref="P49:Q49"/>
    <mergeCell ref="T49:U49"/>
    <mergeCell ref="V49:W49"/>
    <mergeCell ref="X49:Y49"/>
    <mergeCell ref="Z49:AA49"/>
    <mergeCell ref="AB47:AC47"/>
    <mergeCell ref="H48:I48"/>
    <mergeCell ref="J48:K48"/>
    <mergeCell ref="L48:M48"/>
    <mergeCell ref="N48:O48"/>
    <mergeCell ref="P48:Q48"/>
    <mergeCell ref="T48:U48"/>
    <mergeCell ref="V48:W48"/>
    <mergeCell ref="X48:Y48"/>
    <mergeCell ref="Z48:AA48"/>
    <mergeCell ref="AB48:AC48"/>
    <mergeCell ref="H47:I47"/>
    <mergeCell ref="J47:K47"/>
    <mergeCell ref="L47:M47"/>
    <mergeCell ref="N47:O47"/>
    <mergeCell ref="P47:Q47"/>
    <mergeCell ref="T47:U47"/>
    <mergeCell ref="V47:W47"/>
    <mergeCell ref="X47:Y47"/>
    <mergeCell ref="Z47:AA47"/>
    <mergeCell ref="E45:I45"/>
    <mergeCell ref="M45:Q45"/>
    <mergeCell ref="W45:AA45"/>
    <mergeCell ref="AE45:AI45"/>
    <mergeCell ref="A46:G46"/>
    <mergeCell ref="H46:I46"/>
    <mergeCell ref="J46:K46"/>
    <mergeCell ref="L46:M46"/>
    <mergeCell ref="N46:O46"/>
    <mergeCell ref="P46:Q46"/>
    <mergeCell ref="R46:S46"/>
    <mergeCell ref="T46:U46"/>
    <mergeCell ref="V46:W46"/>
    <mergeCell ref="X46:Y46"/>
    <mergeCell ref="Z46:AA46"/>
    <mergeCell ref="AB46:AC46"/>
    <mergeCell ref="AD46:AJ46"/>
    <mergeCell ref="E42:I42"/>
    <mergeCell ref="M42:Q42"/>
    <mergeCell ref="W42:AA42"/>
    <mergeCell ref="AE42:AI42"/>
    <mergeCell ref="E43:I43"/>
    <mergeCell ref="M43:Q43"/>
    <mergeCell ref="W43:AA43"/>
    <mergeCell ref="AE43:AI43"/>
    <mergeCell ref="E44:I44"/>
    <mergeCell ref="M44:Q44"/>
    <mergeCell ref="W44:AA44"/>
    <mergeCell ref="AE44:AI44"/>
    <mergeCell ref="E39:I39"/>
    <mergeCell ref="M39:Q39"/>
    <mergeCell ref="W39:AA39"/>
    <mergeCell ref="AE39:AI39"/>
    <mergeCell ref="E40:I40"/>
    <mergeCell ref="M40:Q40"/>
    <mergeCell ref="W40:AA40"/>
    <mergeCell ref="AE40:AI40"/>
    <mergeCell ref="E41:I41"/>
    <mergeCell ref="M41:Q41"/>
    <mergeCell ref="W41:AA41"/>
    <mergeCell ref="AE41:AI41"/>
    <mergeCell ref="C36:I37"/>
    <mergeCell ref="J36:J37"/>
    <mergeCell ref="K36:Q37"/>
    <mergeCell ref="R36:S36"/>
    <mergeCell ref="U36:AA37"/>
    <mergeCell ref="AB36:AB37"/>
    <mergeCell ref="AC36:AI37"/>
    <mergeCell ref="R37:S37"/>
    <mergeCell ref="E38:I38"/>
    <mergeCell ref="M38:Q38"/>
    <mergeCell ref="W38:AA38"/>
    <mergeCell ref="AE38:AI38"/>
    <mergeCell ref="L31:P31"/>
    <mergeCell ref="U31:Y31"/>
    <mergeCell ref="L32:P32"/>
    <mergeCell ref="U32:Y32"/>
    <mergeCell ref="L33:P33"/>
    <mergeCell ref="U33:Y33"/>
    <mergeCell ref="L34:P34"/>
    <mergeCell ref="U34:Y34"/>
    <mergeCell ref="L35:P35"/>
    <mergeCell ref="R35:S35"/>
    <mergeCell ref="U35:Y35"/>
    <mergeCell ref="L26:P26"/>
    <mergeCell ref="U26:Y26"/>
    <mergeCell ref="L27:P27"/>
    <mergeCell ref="U27:Y27"/>
    <mergeCell ref="L28:P28"/>
    <mergeCell ref="U28:Y28"/>
    <mergeCell ref="L29:P29"/>
    <mergeCell ref="U29:Y29"/>
    <mergeCell ref="L30:P30"/>
    <mergeCell ref="U30:Y30"/>
    <mergeCell ref="L21:P21"/>
    <mergeCell ref="U21:Y21"/>
    <mergeCell ref="L22:P22"/>
    <mergeCell ref="U22:Y22"/>
    <mergeCell ref="L23:P23"/>
    <mergeCell ref="U23:Y23"/>
    <mergeCell ref="Q24:T24"/>
    <mergeCell ref="L25:P25"/>
    <mergeCell ref="U25:Y25"/>
    <mergeCell ref="L16:P16"/>
    <mergeCell ref="U16:Y16"/>
    <mergeCell ref="L17:P17"/>
    <mergeCell ref="U17:Y17"/>
    <mergeCell ref="L18:P18"/>
    <mergeCell ref="U18:Y18"/>
    <mergeCell ref="L19:P19"/>
    <mergeCell ref="U19:Y19"/>
    <mergeCell ref="L20:P20"/>
    <mergeCell ref="U20:Y20"/>
    <mergeCell ref="AI14:AJ14"/>
    <mergeCell ref="A15:B15"/>
    <mergeCell ref="C15:D15"/>
    <mergeCell ref="E15:F15"/>
    <mergeCell ref="G15:H15"/>
    <mergeCell ref="I15:J15"/>
    <mergeCell ref="AA15:AB15"/>
    <mergeCell ref="AC15:AD15"/>
    <mergeCell ref="AE15:AF15"/>
    <mergeCell ref="AG15:AH15"/>
    <mergeCell ref="AI15:AJ15"/>
    <mergeCell ref="L11:M11"/>
    <mergeCell ref="N11:O11"/>
    <mergeCell ref="R11:S11"/>
    <mergeCell ref="V11:W11"/>
    <mergeCell ref="X11:Y11"/>
    <mergeCell ref="R12:S12"/>
    <mergeCell ref="C13:J13"/>
    <mergeCell ref="AA13:AH13"/>
    <mergeCell ref="A14:B14"/>
    <mergeCell ref="C14:D14"/>
    <mergeCell ref="E14:F14"/>
    <mergeCell ref="G14:H14"/>
    <mergeCell ref="I14:J14"/>
    <mergeCell ref="R14:S14"/>
    <mergeCell ref="AA14:AB14"/>
    <mergeCell ref="AC14:AD14"/>
    <mergeCell ref="AE14:AF14"/>
    <mergeCell ref="AG14:AH14"/>
    <mergeCell ref="AA6:AE6"/>
    <mergeCell ref="AF6:AJ6"/>
    <mergeCell ref="A7:B7"/>
    <mergeCell ref="L7:M7"/>
    <mergeCell ref="N7:O7"/>
    <mergeCell ref="S7:T7"/>
    <mergeCell ref="AA7:AE7"/>
    <mergeCell ref="A8:C8"/>
    <mergeCell ref="L8:O8"/>
    <mergeCell ref="P8:P12"/>
    <mergeCell ref="R8:S8"/>
    <mergeCell ref="U8:U12"/>
    <mergeCell ref="V8:X8"/>
    <mergeCell ref="AG8:AJ8"/>
    <mergeCell ref="B9:K9"/>
    <mergeCell ref="L9:O9"/>
    <mergeCell ref="R9:S9"/>
    <mergeCell ref="W9:AF9"/>
    <mergeCell ref="AG9:AJ9"/>
    <mergeCell ref="J10:L10"/>
    <mergeCell ref="M10:O10"/>
    <mergeCell ref="R10:S10"/>
    <mergeCell ref="V10:X10"/>
    <mergeCell ref="Y10:AA10"/>
    <mergeCell ref="A5:B5"/>
    <mergeCell ref="C5:I7"/>
    <mergeCell ref="L5:M5"/>
    <mergeCell ref="S5:T5"/>
    <mergeCell ref="A6:B6"/>
    <mergeCell ref="L6:M6"/>
    <mergeCell ref="N6:O6"/>
    <mergeCell ref="S6:T6"/>
    <mergeCell ref="V6:Z6"/>
    <mergeCell ref="A1:F1"/>
    <mergeCell ref="G1:J1"/>
    <mergeCell ref="K1:L1"/>
    <mergeCell ref="A2:B2"/>
    <mergeCell ref="C2:N4"/>
    <mergeCell ref="P2:Q2"/>
    <mergeCell ref="AC2:AD3"/>
    <mergeCell ref="AF2:AJ2"/>
    <mergeCell ref="A3:B3"/>
    <mergeCell ref="O3:P3"/>
    <mergeCell ref="Q3:R3"/>
    <mergeCell ref="S3:AA3"/>
    <mergeCell ref="AF3:AJ3"/>
    <mergeCell ref="A4:B4"/>
    <mergeCell ref="O4:P4"/>
    <mergeCell ref="Q4:R4"/>
    <mergeCell ref="S4:AA4"/>
    <mergeCell ref="AC4:AD4"/>
    <mergeCell ref="AF4:AJ4"/>
  </mergeCells>
  <printOptions/>
  <pageMargins left="0" right="0" top="0" bottom="0" header="0.19685039370078738" footer="0.35433070866141736"/>
  <pageSetup fitToHeight="1" fitToWidth="1" horizontalDpi="600" verticalDpi="600" orientation="portrait" paperSize="9" scale="64"/>
  <rowBreaks count="1" manualBreakCount="1">
    <brk id="70"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D68"/>
  <sheetViews>
    <sheetView showGridLines="0" zoomScale="40" zoomScaleNormal="40" workbookViewId="0" topLeftCell="A1">
      <selection activeCell="A10" sqref="A10"/>
    </sheetView>
  </sheetViews>
  <sheetFormatPr defaultColWidth="4.125" defaultRowHeight="13.5"/>
  <cols>
    <col min="1" max="1" width="18.625" style="341" customWidth="1"/>
    <col min="2" max="27" width="6.625" style="341" customWidth="1"/>
    <col min="28" max="28" width="4.125" style="198" customWidth="1"/>
    <col min="29" max="29" width="18.625" style="342" customWidth="1"/>
    <col min="30" max="42" width="6.625" style="342" customWidth="1"/>
    <col min="43" max="55" width="6.625" style="198" customWidth="1"/>
    <col min="56" max="16384" width="4.125" style="198" customWidth="1"/>
  </cols>
  <sheetData>
    <row r="1" spans="1:55" ht="25.75">
      <c r="A1" s="862" t="s">
        <v>650</v>
      </c>
      <c r="B1" s="862"/>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343"/>
      <c r="AC1" s="862"/>
      <c r="AD1" s="862"/>
      <c r="AE1" s="862"/>
      <c r="AF1" s="862"/>
      <c r="AG1" s="862"/>
      <c r="AH1" s="862"/>
      <c r="AI1" s="862"/>
      <c r="AJ1" s="862"/>
      <c r="AK1" s="862"/>
      <c r="AL1" s="862"/>
      <c r="AM1" s="862"/>
      <c r="AN1" s="862"/>
      <c r="AO1" s="862"/>
      <c r="AP1" s="862"/>
      <c r="AQ1" s="862"/>
      <c r="AR1" s="862"/>
      <c r="AS1" s="862"/>
      <c r="AT1" s="862"/>
      <c r="AU1" s="862"/>
      <c r="AV1" s="862"/>
      <c r="AW1" s="862"/>
      <c r="AX1" s="862"/>
      <c r="AY1" s="862"/>
      <c r="AZ1" s="862"/>
      <c r="BA1" s="862"/>
      <c r="BB1" s="862"/>
      <c r="BC1" s="862"/>
    </row>
    <row r="2" spans="1:42" ht="16.75">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C2" s="198"/>
      <c r="AD2" s="198"/>
      <c r="AE2" s="198"/>
      <c r="AF2" s="198"/>
      <c r="AG2" s="198"/>
      <c r="AH2" s="198"/>
      <c r="AI2" s="198"/>
      <c r="AJ2" s="198"/>
      <c r="AK2" s="198"/>
      <c r="AL2" s="198"/>
      <c r="AM2" s="198"/>
      <c r="AN2" s="198"/>
      <c r="AO2" s="198"/>
      <c r="AP2" s="198"/>
    </row>
    <row r="3" spans="1:43" ht="27.75" customHeight="1">
      <c r="A3" s="863" t="s">
        <v>75</v>
      </c>
      <c r="B3" s="864"/>
      <c r="C3" s="865"/>
      <c r="D3" s="866" t="str">
        <f>'２次リーグ（豊肥）'!B4</f>
        <v>豊肥</v>
      </c>
      <c r="E3" s="867"/>
      <c r="F3" s="867"/>
      <c r="G3" s="867"/>
      <c r="H3" s="867"/>
      <c r="I3" s="867"/>
      <c r="J3" s="867"/>
      <c r="K3" s="867"/>
      <c r="L3" s="867"/>
      <c r="M3" s="867"/>
      <c r="N3" s="867"/>
      <c r="O3" s="868"/>
      <c r="P3" s="198"/>
      <c r="Q3" s="198"/>
      <c r="R3" s="198"/>
      <c r="S3" s="198"/>
      <c r="T3" s="198"/>
      <c r="U3" s="198"/>
      <c r="V3" s="198"/>
      <c r="W3" s="198"/>
      <c r="X3" s="198"/>
      <c r="Y3" s="198"/>
      <c r="Z3" s="198"/>
      <c r="AA3" s="198"/>
      <c r="AC3" s="863" t="s">
        <v>75</v>
      </c>
      <c r="AD3" s="864"/>
      <c r="AE3" s="865"/>
      <c r="AF3" s="867" t="str">
        <f>'２次リーグ（佐伯）'!B4</f>
        <v>佐伯</v>
      </c>
      <c r="AG3" s="867"/>
      <c r="AH3" s="867"/>
      <c r="AI3" s="867"/>
      <c r="AJ3" s="867"/>
      <c r="AK3" s="867"/>
      <c r="AL3" s="867"/>
      <c r="AM3" s="867"/>
      <c r="AN3" s="867"/>
      <c r="AO3" s="867"/>
      <c r="AP3" s="867"/>
      <c r="AQ3" s="868"/>
    </row>
    <row r="4" spans="1:43" ht="27.75" customHeight="1">
      <c r="A4" s="869" t="s">
        <v>651</v>
      </c>
      <c r="B4" s="870"/>
      <c r="C4" s="871"/>
      <c r="D4" s="872" t="str">
        <f>'２次リーグ（豊肥）'!B6</f>
        <v>2次リーグ　Aパート</v>
      </c>
      <c r="E4" s="873"/>
      <c r="F4" s="873"/>
      <c r="G4" s="873"/>
      <c r="H4" s="873"/>
      <c r="I4" s="873"/>
      <c r="J4" s="873" t="str">
        <f>'２次リーグ（豊肥）'!N6</f>
        <v>2次リーグ　Cパート</v>
      </c>
      <c r="K4" s="873"/>
      <c r="L4" s="873"/>
      <c r="M4" s="873"/>
      <c r="N4" s="873"/>
      <c r="O4" s="874"/>
      <c r="P4" s="198"/>
      <c r="Q4" s="198"/>
      <c r="R4" s="198"/>
      <c r="S4" s="198"/>
      <c r="T4" s="198"/>
      <c r="U4" s="198"/>
      <c r="V4" s="198"/>
      <c r="W4" s="198"/>
      <c r="X4" s="198"/>
      <c r="Y4" s="198"/>
      <c r="Z4" s="198"/>
      <c r="AA4" s="198"/>
      <c r="AC4" s="869" t="s">
        <v>651</v>
      </c>
      <c r="AD4" s="870"/>
      <c r="AE4" s="871"/>
      <c r="AF4" s="875" t="str">
        <f>'２次リーグ（佐伯）'!B6</f>
        <v>2次リーグ　Bパート</v>
      </c>
      <c r="AG4" s="873"/>
      <c r="AH4" s="873"/>
      <c r="AI4" s="873"/>
      <c r="AJ4" s="873"/>
      <c r="AK4" s="873"/>
      <c r="AL4" s="873" t="str">
        <f>'２次リーグ（佐伯）'!N6</f>
        <v>2次リーグ　Dパート</v>
      </c>
      <c r="AM4" s="873"/>
      <c r="AN4" s="873"/>
      <c r="AO4" s="873"/>
      <c r="AP4" s="873"/>
      <c r="AQ4" s="874"/>
    </row>
    <row r="5" spans="1:43" ht="27.75" customHeight="1">
      <c r="A5" s="869" t="s">
        <v>382</v>
      </c>
      <c r="B5" s="870"/>
      <c r="C5" s="871"/>
      <c r="D5" s="876">
        <v>0.3680555555555556</v>
      </c>
      <c r="E5" s="877"/>
      <c r="F5" s="877"/>
      <c r="G5" s="877"/>
      <c r="H5" s="877"/>
      <c r="I5" s="878"/>
      <c r="J5" s="879">
        <v>0.40972222222222227</v>
      </c>
      <c r="K5" s="877"/>
      <c r="L5" s="877"/>
      <c r="M5" s="877"/>
      <c r="N5" s="877"/>
      <c r="O5" s="880"/>
      <c r="P5" s="198"/>
      <c r="Q5" s="198"/>
      <c r="R5" s="198"/>
      <c r="S5" s="198"/>
      <c r="T5" s="198"/>
      <c r="U5" s="198"/>
      <c r="V5" s="198"/>
      <c r="W5" s="198"/>
      <c r="X5" s="198"/>
      <c r="Y5" s="198"/>
      <c r="Z5" s="198"/>
      <c r="AA5" s="198"/>
      <c r="AC5" s="869" t="s">
        <v>382</v>
      </c>
      <c r="AD5" s="870"/>
      <c r="AE5" s="871"/>
      <c r="AF5" s="876">
        <v>0.3680555555555556</v>
      </c>
      <c r="AG5" s="877"/>
      <c r="AH5" s="877"/>
      <c r="AI5" s="877"/>
      <c r="AJ5" s="877"/>
      <c r="AK5" s="878"/>
      <c r="AL5" s="879">
        <v>0.40972222222222227</v>
      </c>
      <c r="AM5" s="877"/>
      <c r="AN5" s="877"/>
      <c r="AO5" s="877"/>
      <c r="AP5" s="877"/>
      <c r="AQ5" s="880"/>
    </row>
    <row r="6" spans="1:43" ht="27.75" customHeight="1">
      <c r="A6" s="881" t="s">
        <v>5</v>
      </c>
      <c r="B6" s="882"/>
      <c r="C6" s="883"/>
      <c r="D6" s="890" t="str">
        <f>'２次リーグ（豊肥）'!C7</f>
        <v>玖珠サッカースポーツ少年団</v>
      </c>
      <c r="E6" s="891"/>
      <c r="F6" s="891"/>
      <c r="G6" s="891"/>
      <c r="H6" s="891"/>
      <c r="I6" s="891"/>
      <c r="J6" s="891" t="str">
        <f>'２次リーグ（豊肥）'!O7</f>
        <v>太陽スポーツクラブ大分西</v>
      </c>
      <c r="K6" s="891"/>
      <c r="L6" s="891"/>
      <c r="M6" s="891"/>
      <c r="N6" s="891"/>
      <c r="O6" s="892"/>
      <c r="P6" s="198"/>
      <c r="Q6" s="198"/>
      <c r="R6" s="198"/>
      <c r="S6" s="198"/>
      <c r="T6" s="198"/>
      <c r="U6" s="198"/>
      <c r="V6" s="198"/>
      <c r="W6" s="198"/>
      <c r="X6" s="198"/>
      <c r="Y6" s="198"/>
      <c r="Z6" s="198"/>
      <c r="AA6" s="198"/>
      <c r="AC6" s="881" t="s">
        <v>5</v>
      </c>
      <c r="AD6" s="882"/>
      <c r="AE6" s="883"/>
      <c r="AF6" s="893" t="str">
        <f>'２次リーグ（佐伯）'!C7</f>
        <v>スマイス　セレソン　スポーツクラブ</v>
      </c>
      <c r="AG6" s="893"/>
      <c r="AH6" s="893"/>
      <c r="AI6" s="893"/>
      <c r="AJ6" s="893"/>
      <c r="AK6" s="894"/>
      <c r="AL6" s="891" t="str">
        <f>'２次リーグ（佐伯）'!O7</f>
        <v>ＦＣ　ＪＵＮＩＯＲＳ</v>
      </c>
      <c r="AM6" s="891"/>
      <c r="AN6" s="891"/>
      <c r="AO6" s="891"/>
      <c r="AP6" s="891"/>
      <c r="AQ6" s="892"/>
    </row>
    <row r="7" spans="1:43" ht="27.75" customHeight="1">
      <c r="A7" s="884"/>
      <c r="B7" s="885"/>
      <c r="C7" s="886"/>
      <c r="D7" s="895" t="s">
        <v>36</v>
      </c>
      <c r="E7" s="896"/>
      <c r="F7" s="896"/>
      <c r="G7" s="896"/>
      <c r="H7" s="896"/>
      <c r="I7" s="896"/>
      <c r="J7" s="896" t="s">
        <v>50</v>
      </c>
      <c r="K7" s="896"/>
      <c r="L7" s="896"/>
      <c r="M7" s="896"/>
      <c r="N7" s="896"/>
      <c r="O7" s="897"/>
      <c r="P7" s="198"/>
      <c r="Q7" s="198"/>
      <c r="R7" s="198"/>
      <c r="S7" s="198"/>
      <c r="T7" s="198"/>
      <c r="U7" s="198"/>
      <c r="V7" s="198"/>
      <c r="W7" s="198"/>
      <c r="X7" s="198"/>
      <c r="Y7" s="198"/>
      <c r="Z7" s="198"/>
      <c r="AA7" s="198"/>
      <c r="AC7" s="884"/>
      <c r="AD7" s="885"/>
      <c r="AE7" s="886"/>
      <c r="AF7" s="898" t="s">
        <v>23</v>
      </c>
      <c r="AG7" s="898"/>
      <c r="AH7" s="898"/>
      <c r="AI7" s="898"/>
      <c r="AJ7" s="898"/>
      <c r="AK7" s="899"/>
      <c r="AL7" s="896" t="s">
        <v>27</v>
      </c>
      <c r="AM7" s="896"/>
      <c r="AN7" s="896"/>
      <c r="AO7" s="896"/>
      <c r="AP7" s="896"/>
      <c r="AQ7" s="897"/>
    </row>
    <row r="8" spans="1:43" ht="27.75" customHeight="1">
      <c r="A8" s="887"/>
      <c r="B8" s="888"/>
      <c r="C8" s="889"/>
      <c r="D8" s="900" t="s">
        <v>19</v>
      </c>
      <c r="E8" s="901"/>
      <c r="F8" s="901"/>
      <c r="G8" s="901"/>
      <c r="H8" s="901"/>
      <c r="I8" s="901"/>
      <c r="J8" s="901" t="s">
        <v>39</v>
      </c>
      <c r="K8" s="901"/>
      <c r="L8" s="901"/>
      <c r="M8" s="901"/>
      <c r="N8" s="901"/>
      <c r="O8" s="902"/>
      <c r="P8" s="198"/>
      <c r="Q8" s="198"/>
      <c r="R8" s="198"/>
      <c r="S8" s="198"/>
      <c r="T8" s="198"/>
      <c r="U8" s="198"/>
      <c r="V8" s="198"/>
      <c r="W8" s="198"/>
      <c r="X8" s="198"/>
      <c r="Y8" s="198"/>
      <c r="Z8" s="198"/>
      <c r="AA8" s="198"/>
      <c r="AC8" s="887"/>
      <c r="AD8" s="888"/>
      <c r="AE8" s="889"/>
      <c r="AF8" s="903" t="s">
        <v>30</v>
      </c>
      <c r="AG8" s="903"/>
      <c r="AH8" s="903"/>
      <c r="AI8" s="903"/>
      <c r="AJ8" s="903"/>
      <c r="AK8" s="904"/>
      <c r="AL8" s="901" t="s">
        <v>34</v>
      </c>
      <c r="AM8" s="901"/>
      <c r="AN8" s="901"/>
      <c r="AO8" s="901"/>
      <c r="AP8" s="901"/>
      <c r="AQ8" s="902"/>
    </row>
    <row r="9" spans="1:43" ht="16.75">
      <c r="A9" s="345"/>
      <c r="B9" s="345"/>
      <c r="C9" s="345"/>
      <c r="D9" s="346"/>
      <c r="E9" s="346"/>
      <c r="F9" s="346"/>
      <c r="G9" s="346"/>
      <c r="H9" s="346"/>
      <c r="I9" s="346"/>
      <c r="J9" s="346"/>
      <c r="K9" s="346"/>
      <c r="L9" s="346"/>
      <c r="M9" s="346"/>
      <c r="N9" s="346"/>
      <c r="O9" s="346"/>
      <c r="P9" s="198"/>
      <c r="Q9" s="198"/>
      <c r="R9" s="198"/>
      <c r="S9" s="198"/>
      <c r="T9" s="198"/>
      <c r="U9" s="198"/>
      <c r="V9" s="198"/>
      <c r="W9" s="198"/>
      <c r="X9" s="198"/>
      <c r="Y9" s="198"/>
      <c r="Z9" s="198"/>
      <c r="AA9" s="198"/>
      <c r="AC9" s="345"/>
      <c r="AD9" s="345"/>
      <c r="AE9" s="345"/>
      <c r="AF9" s="346"/>
      <c r="AG9" s="346"/>
      <c r="AH9" s="346"/>
      <c r="AI9" s="346"/>
      <c r="AJ9" s="346"/>
      <c r="AK9" s="346"/>
      <c r="AL9" s="346"/>
      <c r="AM9" s="346"/>
      <c r="AN9" s="346"/>
      <c r="AO9" s="346"/>
      <c r="AP9" s="346"/>
      <c r="AQ9" s="346"/>
    </row>
    <row r="10" spans="3:43" ht="21.25">
      <c r="C10" s="347"/>
      <c r="P10" s="198"/>
      <c r="Q10" s="198"/>
      <c r="R10" s="198"/>
      <c r="S10" s="198"/>
      <c r="T10" s="198"/>
      <c r="U10" s="198"/>
      <c r="V10" s="198"/>
      <c r="W10" s="198"/>
      <c r="X10" s="198"/>
      <c r="Y10" s="198"/>
      <c r="Z10" s="198"/>
      <c r="AA10" s="198"/>
      <c r="AC10" s="341"/>
      <c r="AD10" s="341"/>
      <c r="AE10" s="347"/>
      <c r="AF10" s="341"/>
      <c r="AG10" s="341"/>
      <c r="AH10" s="341"/>
      <c r="AI10" s="341"/>
      <c r="AJ10" s="341"/>
      <c r="AK10" s="341"/>
      <c r="AL10" s="341"/>
      <c r="AM10" s="341"/>
      <c r="AN10" s="341"/>
      <c r="AO10" s="341"/>
      <c r="AP10" s="341"/>
      <c r="AQ10" s="341"/>
    </row>
    <row r="11" spans="1:43" ht="21.75" customHeight="1">
      <c r="A11" s="885" t="s">
        <v>652</v>
      </c>
      <c r="B11" s="885"/>
      <c r="C11" s="885"/>
      <c r="P11" s="198"/>
      <c r="Q11" s="198"/>
      <c r="R11" s="198"/>
      <c r="S11" s="198"/>
      <c r="T11" s="198"/>
      <c r="U11" s="198"/>
      <c r="V11" s="198"/>
      <c r="W11" s="198"/>
      <c r="X11" s="198"/>
      <c r="Y11" s="198"/>
      <c r="Z11" s="198"/>
      <c r="AA11" s="198"/>
      <c r="AC11" s="885" t="s">
        <v>652</v>
      </c>
      <c r="AD11" s="885"/>
      <c r="AE11" s="885"/>
      <c r="AF11" s="341"/>
      <c r="AG11" s="341"/>
      <c r="AH11" s="341"/>
      <c r="AI11" s="341"/>
      <c r="AJ11" s="341"/>
      <c r="AK11" s="341"/>
      <c r="AL11" s="341"/>
      <c r="AM11" s="341"/>
      <c r="AN11" s="341"/>
      <c r="AO11" s="341"/>
      <c r="AP11" s="341"/>
      <c r="AQ11" s="341"/>
    </row>
    <row r="12" spans="1:43" ht="27.75" customHeight="1">
      <c r="A12" s="905" t="s">
        <v>132</v>
      </c>
      <c r="B12" s="906"/>
      <c r="C12" s="907"/>
      <c r="D12" s="348"/>
      <c r="E12" s="349"/>
      <c r="F12" s="350"/>
      <c r="G12" s="349"/>
      <c r="H12" s="349"/>
      <c r="I12" s="351" t="s">
        <v>653</v>
      </c>
      <c r="J12" s="349"/>
      <c r="K12" s="349"/>
      <c r="L12" s="352"/>
      <c r="M12" s="907" t="s">
        <v>391</v>
      </c>
      <c r="N12" s="908"/>
      <c r="O12" s="909"/>
      <c r="P12" s="198"/>
      <c r="Q12" s="198"/>
      <c r="R12" s="198"/>
      <c r="S12" s="198"/>
      <c r="T12" s="198"/>
      <c r="U12" s="198"/>
      <c r="V12" s="198"/>
      <c r="W12" s="198"/>
      <c r="X12" s="198"/>
      <c r="Y12" s="198"/>
      <c r="Z12" s="198"/>
      <c r="AA12" s="198"/>
      <c r="AC12" s="905" t="s">
        <v>132</v>
      </c>
      <c r="AD12" s="906"/>
      <c r="AE12" s="907"/>
      <c r="AF12" s="351"/>
      <c r="AG12" s="349"/>
      <c r="AH12" s="349"/>
      <c r="AI12" s="349"/>
      <c r="AJ12" s="349"/>
      <c r="AK12" s="351" t="s">
        <v>653</v>
      </c>
      <c r="AL12" s="349"/>
      <c r="AM12" s="349"/>
      <c r="AN12" s="352"/>
      <c r="AO12" s="907" t="s">
        <v>391</v>
      </c>
      <c r="AP12" s="908"/>
      <c r="AQ12" s="909"/>
    </row>
    <row r="13" spans="1:43" ht="54.75" customHeight="1">
      <c r="A13" s="910" t="s">
        <v>225</v>
      </c>
      <c r="B13" s="912">
        <v>0.4166666666666667</v>
      </c>
      <c r="C13" s="912"/>
      <c r="D13" s="914" t="s">
        <v>10</v>
      </c>
      <c r="E13" s="915"/>
      <c r="F13" s="916" t="str">
        <f>D6</f>
        <v>玖珠サッカースポーツ少年団</v>
      </c>
      <c r="G13" s="917"/>
      <c r="H13" s="918"/>
      <c r="I13" s="353" t="s">
        <v>654</v>
      </c>
      <c r="J13" s="919" t="str">
        <f>D7</f>
        <v>別府フットボールクラブ．ミネルバＵ－１２</v>
      </c>
      <c r="K13" s="917"/>
      <c r="L13" s="917"/>
      <c r="M13" s="920" t="str">
        <f aca="true" t="shared" si="0" ref="M13:M14">J6</f>
        <v>太陽スポーツクラブ大分西</v>
      </c>
      <c r="N13" s="921"/>
      <c r="O13" s="922"/>
      <c r="P13" s="198"/>
      <c r="Q13" s="198"/>
      <c r="R13" s="198"/>
      <c r="S13" s="198"/>
      <c r="T13" s="198"/>
      <c r="U13" s="198"/>
      <c r="V13" s="198"/>
      <c r="W13" s="198"/>
      <c r="X13" s="198"/>
      <c r="Y13" s="198"/>
      <c r="Z13" s="198"/>
      <c r="AA13" s="198"/>
      <c r="AC13" s="910" t="s">
        <v>225</v>
      </c>
      <c r="AD13" s="912">
        <v>0.4166666666666667</v>
      </c>
      <c r="AE13" s="912"/>
      <c r="AF13" s="914" t="s">
        <v>10</v>
      </c>
      <c r="AG13" s="923"/>
      <c r="AH13" s="917" t="str">
        <f>AF6</f>
        <v>スマイス　セレソン　スポーツクラブ</v>
      </c>
      <c r="AI13" s="917"/>
      <c r="AJ13" s="918"/>
      <c r="AK13" s="353" t="s">
        <v>654</v>
      </c>
      <c r="AL13" s="919" t="str">
        <f>AF7</f>
        <v>大分トリニータＵ－１２</v>
      </c>
      <c r="AM13" s="917"/>
      <c r="AN13" s="917"/>
      <c r="AO13" s="920" t="str">
        <f aca="true" t="shared" si="1" ref="AO13:AO14">AL6</f>
        <v>ＦＣ　ＪＵＮＩＯＲＳ</v>
      </c>
      <c r="AP13" s="921"/>
      <c r="AQ13" s="922"/>
    </row>
    <row r="14" spans="1:43" s="354" customFormat="1" ht="54.75" customHeight="1">
      <c r="A14" s="911"/>
      <c r="B14" s="913"/>
      <c r="C14" s="913"/>
      <c r="D14" s="924" t="s">
        <v>655</v>
      </c>
      <c r="E14" s="925"/>
      <c r="F14" s="926">
        <v>2</v>
      </c>
      <c r="G14" s="927"/>
      <c r="H14" s="927"/>
      <c r="I14" s="355" t="s">
        <v>654</v>
      </c>
      <c r="J14" s="927">
        <v>0</v>
      </c>
      <c r="K14" s="927"/>
      <c r="L14" s="928"/>
      <c r="M14" s="929" t="str">
        <f t="shared" si="0"/>
        <v>ＦＣ　ＷＡＹＳ</v>
      </c>
      <c r="N14" s="930"/>
      <c r="O14" s="931"/>
      <c r="AC14" s="911"/>
      <c r="AD14" s="913"/>
      <c r="AE14" s="913"/>
      <c r="AF14" s="924" t="s">
        <v>655</v>
      </c>
      <c r="AG14" s="932"/>
      <c r="AH14" s="933">
        <v>0</v>
      </c>
      <c r="AI14" s="927"/>
      <c r="AJ14" s="927"/>
      <c r="AK14" s="355" t="s">
        <v>654</v>
      </c>
      <c r="AL14" s="927">
        <v>3</v>
      </c>
      <c r="AM14" s="927"/>
      <c r="AN14" s="928"/>
      <c r="AO14" s="929" t="str">
        <f t="shared" si="1"/>
        <v>きつきＦＣ</v>
      </c>
      <c r="AP14" s="930"/>
      <c r="AQ14" s="931"/>
    </row>
    <row r="15" spans="1:43" ht="54.75" customHeight="1">
      <c r="A15" s="910" t="s">
        <v>226</v>
      </c>
      <c r="B15" s="912">
        <v>0.4583333333333333</v>
      </c>
      <c r="C15" s="912"/>
      <c r="D15" s="914" t="s">
        <v>10</v>
      </c>
      <c r="E15" s="915"/>
      <c r="F15" s="916" t="str">
        <f>J6</f>
        <v>太陽スポーツクラブ大分西</v>
      </c>
      <c r="G15" s="917"/>
      <c r="H15" s="918"/>
      <c r="I15" s="353" t="s">
        <v>654</v>
      </c>
      <c r="J15" s="919" t="str">
        <f>J7</f>
        <v>ＦＣ　ＷＡＹＳ</v>
      </c>
      <c r="K15" s="917"/>
      <c r="L15" s="917"/>
      <c r="M15" s="920" t="str">
        <f aca="true" t="shared" si="2" ref="M15:M16">D6</f>
        <v>玖珠サッカースポーツ少年団</v>
      </c>
      <c r="N15" s="921"/>
      <c r="O15" s="922"/>
      <c r="P15" s="198"/>
      <c r="Q15" s="198"/>
      <c r="R15" s="198"/>
      <c r="S15" s="198"/>
      <c r="T15" s="198"/>
      <c r="U15" s="198"/>
      <c r="V15" s="198"/>
      <c r="W15" s="198"/>
      <c r="X15" s="198"/>
      <c r="Y15" s="198"/>
      <c r="Z15" s="198"/>
      <c r="AA15" s="198"/>
      <c r="AC15" s="910" t="s">
        <v>226</v>
      </c>
      <c r="AD15" s="912">
        <v>0.4583333333333333</v>
      </c>
      <c r="AE15" s="912"/>
      <c r="AF15" s="914" t="s">
        <v>10</v>
      </c>
      <c r="AG15" s="923"/>
      <c r="AH15" s="917" t="str">
        <f>AL6</f>
        <v>ＦＣ　ＪＵＮＩＯＲＳ</v>
      </c>
      <c r="AI15" s="917"/>
      <c r="AJ15" s="918"/>
      <c r="AK15" s="353" t="s">
        <v>654</v>
      </c>
      <c r="AL15" s="919" t="str">
        <f>AL7</f>
        <v>きつきＦＣ</v>
      </c>
      <c r="AM15" s="917"/>
      <c r="AN15" s="917"/>
      <c r="AO15" s="920" t="str">
        <f aca="true" t="shared" si="3" ref="AO15:AO16">AF6</f>
        <v>スマイス　セレソン　スポーツクラブ</v>
      </c>
      <c r="AP15" s="921"/>
      <c r="AQ15" s="922"/>
    </row>
    <row r="16" spans="1:43" s="354" customFormat="1" ht="54.75" customHeight="1">
      <c r="A16" s="911"/>
      <c r="B16" s="913"/>
      <c r="C16" s="913"/>
      <c r="D16" s="924" t="s">
        <v>655</v>
      </c>
      <c r="E16" s="925"/>
      <c r="F16" s="926">
        <v>4</v>
      </c>
      <c r="G16" s="927"/>
      <c r="H16" s="927"/>
      <c r="I16" s="355" t="s">
        <v>654</v>
      </c>
      <c r="J16" s="927">
        <v>0</v>
      </c>
      <c r="K16" s="927"/>
      <c r="L16" s="928"/>
      <c r="M16" s="929" t="str">
        <f t="shared" si="2"/>
        <v>別府フットボールクラブ．ミネルバＵ－１２</v>
      </c>
      <c r="N16" s="930"/>
      <c r="O16" s="931"/>
      <c r="AC16" s="911"/>
      <c r="AD16" s="913"/>
      <c r="AE16" s="913"/>
      <c r="AF16" s="924" t="s">
        <v>655</v>
      </c>
      <c r="AG16" s="932"/>
      <c r="AH16" s="933">
        <v>4</v>
      </c>
      <c r="AI16" s="927"/>
      <c r="AJ16" s="927"/>
      <c r="AK16" s="355" t="s">
        <v>654</v>
      </c>
      <c r="AL16" s="927">
        <v>3</v>
      </c>
      <c r="AM16" s="927"/>
      <c r="AN16" s="928"/>
      <c r="AO16" s="929" t="str">
        <f t="shared" si="3"/>
        <v>大分トリニータＵ－１２</v>
      </c>
      <c r="AP16" s="930"/>
      <c r="AQ16" s="931"/>
    </row>
    <row r="17" spans="1:43" ht="54.75" customHeight="1">
      <c r="A17" s="910" t="s">
        <v>359</v>
      </c>
      <c r="B17" s="912">
        <v>0.5</v>
      </c>
      <c r="C17" s="912"/>
      <c r="D17" s="914" t="s">
        <v>10</v>
      </c>
      <c r="E17" s="915"/>
      <c r="F17" s="916" t="str">
        <f>D7</f>
        <v>別府フットボールクラブ．ミネルバＵ－１２</v>
      </c>
      <c r="G17" s="917"/>
      <c r="H17" s="918"/>
      <c r="I17" s="353" t="s">
        <v>654</v>
      </c>
      <c r="J17" s="919" t="str">
        <f>D8</f>
        <v>ドリームキッズフットボールクラブ</v>
      </c>
      <c r="K17" s="917"/>
      <c r="L17" s="917"/>
      <c r="M17" s="920" t="str">
        <f aca="true" t="shared" si="4" ref="M17:M18">J7</f>
        <v>ＦＣ　ＷＡＹＳ</v>
      </c>
      <c r="N17" s="921"/>
      <c r="O17" s="922"/>
      <c r="P17" s="198"/>
      <c r="Q17" s="198"/>
      <c r="R17" s="198"/>
      <c r="S17" s="198"/>
      <c r="T17" s="198"/>
      <c r="U17" s="198"/>
      <c r="V17" s="198"/>
      <c r="W17" s="198"/>
      <c r="X17" s="198"/>
      <c r="Y17" s="198"/>
      <c r="Z17" s="198"/>
      <c r="AA17" s="198"/>
      <c r="AC17" s="910" t="s">
        <v>359</v>
      </c>
      <c r="AD17" s="912">
        <v>0.5</v>
      </c>
      <c r="AE17" s="912"/>
      <c r="AF17" s="914" t="s">
        <v>10</v>
      </c>
      <c r="AG17" s="923"/>
      <c r="AH17" s="917" t="str">
        <f>AF7</f>
        <v>大分トリニータＵ－１２</v>
      </c>
      <c r="AI17" s="917"/>
      <c r="AJ17" s="918"/>
      <c r="AK17" s="353" t="s">
        <v>654</v>
      </c>
      <c r="AL17" s="919" t="str">
        <f>AF8</f>
        <v>北郡坂ノ市サッカースポーツ少年団</v>
      </c>
      <c r="AM17" s="917"/>
      <c r="AN17" s="917"/>
      <c r="AO17" s="920" t="str">
        <f aca="true" t="shared" si="5" ref="AO17:AO18">AL7</f>
        <v>きつきＦＣ</v>
      </c>
      <c r="AP17" s="921"/>
      <c r="AQ17" s="922"/>
    </row>
    <row r="18" spans="1:43" s="354" customFormat="1" ht="54.75" customHeight="1">
      <c r="A18" s="911"/>
      <c r="B18" s="913"/>
      <c r="C18" s="913"/>
      <c r="D18" s="924" t="s">
        <v>655</v>
      </c>
      <c r="E18" s="925"/>
      <c r="F18" s="926">
        <v>0</v>
      </c>
      <c r="G18" s="927"/>
      <c r="H18" s="927"/>
      <c r="I18" s="355" t="s">
        <v>654</v>
      </c>
      <c r="J18" s="927">
        <v>3</v>
      </c>
      <c r="K18" s="927"/>
      <c r="L18" s="928"/>
      <c r="M18" s="929" t="str">
        <f t="shared" si="4"/>
        <v>ブルーウイングフットボールクラブ</v>
      </c>
      <c r="N18" s="930"/>
      <c r="O18" s="931"/>
      <c r="AC18" s="911"/>
      <c r="AD18" s="913"/>
      <c r="AE18" s="913"/>
      <c r="AF18" s="924" t="s">
        <v>655</v>
      </c>
      <c r="AG18" s="932"/>
      <c r="AH18" s="933">
        <v>2</v>
      </c>
      <c r="AI18" s="927"/>
      <c r="AJ18" s="927"/>
      <c r="AK18" s="355" t="s">
        <v>654</v>
      </c>
      <c r="AL18" s="927">
        <v>0</v>
      </c>
      <c r="AM18" s="927"/>
      <c r="AN18" s="928"/>
      <c r="AO18" s="929" t="str">
        <f t="shared" si="5"/>
        <v>スマイス・セレソン</v>
      </c>
      <c r="AP18" s="930"/>
      <c r="AQ18" s="931"/>
    </row>
    <row r="19" spans="1:43" ht="54.75" customHeight="1">
      <c r="A19" s="910" t="s">
        <v>363</v>
      </c>
      <c r="B19" s="912">
        <v>0.5416666666666666</v>
      </c>
      <c r="C19" s="912"/>
      <c r="D19" s="914" t="s">
        <v>10</v>
      </c>
      <c r="E19" s="915"/>
      <c r="F19" s="916" t="str">
        <f>J7</f>
        <v>ＦＣ　ＷＡＹＳ</v>
      </c>
      <c r="G19" s="917"/>
      <c r="H19" s="918"/>
      <c r="I19" s="353" t="s">
        <v>654</v>
      </c>
      <c r="J19" s="919" t="str">
        <f>J8</f>
        <v>ブルーウイングフットボールクラブ</v>
      </c>
      <c r="K19" s="917"/>
      <c r="L19" s="917"/>
      <c r="M19" s="920" t="str">
        <f aca="true" t="shared" si="6" ref="M19:M20">D7</f>
        <v>別府フットボールクラブ．ミネルバＵ－１２</v>
      </c>
      <c r="N19" s="921"/>
      <c r="O19" s="922"/>
      <c r="P19" s="198"/>
      <c r="Q19" s="198"/>
      <c r="R19" s="198"/>
      <c r="S19" s="198"/>
      <c r="T19" s="198"/>
      <c r="U19" s="198"/>
      <c r="V19" s="198"/>
      <c r="W19" s="198"/>
      <c r="X19" s="198"/>
      <c r="Y19" s="198"/>
      <c r="Z19" s="198"/>
      <c r="AA19" s="198"/>
      <c r="AC19" s="910" t="s">
        <v>363</v>
      </c>
      <c r="AD19" s="912">
        <v>0.5416666666666666</v>
      </c>
      <c r="AE19" s="912"/>
      <c r="AF19" s="914" t="s">
        <v>10</v>
      </c>
      <c r="AG19" s="923"/>
      <c r="AH19" s="917" t="str">
        <f>AL7</f>
        <v>きつきＦＣ</v>
      </c>
      <c r="AI19" s="917"/>
      <c r="AJ19" s="918"/>
      <c r="AK19" s="353" t="s">
        <v>654</v>
      </c>
      <c r="AL19" s="919" t="str">
        <f>AL8</f>
        <v>スマイス・セレソン</v>
      </c>
      <c r="AM19" s="917"/>
      <c r="AN19" s="917"/>
      <c r="AO19" s="920" t="str">
        <f aca="true" t="shared" si="7" ref="AO19:AO20">AF7</f>
        <v>大分トリニータＵ－１２</v>
      </c>
      <c r="AP19" s="921"/>
      <c r="AQ19" s="922"/>
    </row>
    <row r="20" spans="1:43" s="354" customFormat="1" ht="54.75" customHeight="1">
      <c r="A20" s="911"/>
      <c r="B20" s="913"/>
      <c r="C20" s="913"/>
      <c r="D20" s="924" t="s">
        <v>655</v>
      </c>
      <c r="E20" s="925"/>
      <c r="F20" s="926">
        <v>0</v>
      </c>
      <c r="G20" s="927"/>
      <c r="H20" s="927"/>
      <c r="I20" s="355" t="s">
        <v>654</v>
      </c>
      <c r="J20" s="927">
        <v>2</v>
      </c>
      <c r="K20" s="927"/>
      <c r="L20" s="928"/>
      <c r="M20" s="929" t="str">
        <f t="shared" si="6"/>
        <v>ドリームキッズフットボールクラブ</v>
      </c>
      <c r="N20" s="930"/>
      <c r="O20" s="931"/>
      <c r="AC20" s="911"/>
      <c r="AD20" s="913"/>
      <c r="AE20" s="913"/>
      <c r="AF20" s="924" t="s">
        <v>655</v>
      </c>
      <c r="AG20" s="932"/>
      <c r="AH20" s="933">
        <v>0</v>
      </c>
      <c r="AI20" s="927"/>
      <c r="AJ20" s="927"/>
      <c r="AK20" s="355" t="s">
        <v>654</v>
      </c>
      <c r="AL20" s="927">
        <v>3</v>
      </c>
      <c r="AM20" s="927"/>
      <c r="AN20" s="928"/>
      <c r="AO20" s="929" t="str">
        <f t="shared" si="7"/>
        <v>北郡坂ノ市サッカースポーツ少年団</v>
      </c>
      <c r="AP20" s="930"/>
      <c r="AQ20" s="931"/>
    </row>
    <row r="21" spans="1:43" ht="54.75" customHeight="1">
      <c r="A21" s="910" t="s">
        <v>367</v>
      </c>
      <c r="B21" s="912">
        <v>0.5833333333333334</v>
      </c>
      <c r="C21" s="912"/>
      <c r="D21" s="914" t="s">
        <v>10</v>
      </c>
      <c r="E21" s="915"/>
      <c r="F21" s="916" t="str">
        <f>D8</f>
        <v>ドリームキッズフットボールクラブ</v>
      </c>
      <c r="G21" s="917"/>
      <c r="H21" s="918"/>
      <c r="I21" s="353" t="s">
        <v>654</v>
      </c>
      <c r="J21" s="919" t="str">
        <f>D6</f>
        <v>玖珠サッカースポーツ少年団</v>
      </c>
      <c r="K21" s="917"/>
      <c r="L21" s="917"/>
      <c r="M21" s="920" t="str">
        <f>J8</f>
        <v>ブルーウイングフットボールクラブ</v>
      </c>
      <c r="N21" s="921"/>
      <c r="O21" s="922"/>
      <c r="P21" s="198"/>
      <c r="Q21" s="198"/>
      <c r="R21" s="198"/>
      <c r="S21" s="198"/>
      <c r="T21" s="198"/>
      <c r="U21" s="198"/>
      <c r="V21" s="198"/>
      <c r="W21" s="198"/>
      <c r="X21" s="198"/>
      <c r="Y21" s="198"/>
      <c r="Z21" s="198"/>
      <c r="AA21" s="198"/>
      <c r="AC21" s="910" t="s">
        <v>367</v>
      </c>
      <c r="AD21" s="912">
        <v>0.5833333333333334</v>
      </c>
      <c r="AE21" s="912"/>
      <c r="AF21" s="914" t="s">
        <v>10</v>
      </c>
      <c r="AG21" s="923"/>
      <c r="AH21" s="917" t="str">
        <f>AF8</f>
        <v>北郡坂ノ市サッカースポーツ少年団</v>
      </c>
      <c r="AI21" s="917"/>
      <c r="AJ21" s="918"/>
      <c r="AK21" s="353" t="s">
        <v>654</v>
      </c>
      <c r="AL21" s="919" t="str">
        <f>AF6</f>
        <v>スマイス　セレソン　スポーツクラブ</v>
      </c>
      <c r="AM21" s="917"/>
      <c r="AN21" s="917"/>
      <c r="AO21" s="920" t="str">
        <f>AL8</f>
        <v>スマイス・セレソン</v>
      </c>
      <c r="AP21" s="921"/>
      <c r="AQ21" s="922"/>
    </row>
    <row r="22" spans="1:43" s="354" customFormat="1" ht="54.75" customHeight="1">
      <c r="A22" s="911"/>
      <c r="B22" s="913"/>
      <c r="C22" s="913"/>
      <c r="D22" s="924" t="s">
        <v>655</v>
      </c>
      <c r="E22" s="925"/>
      <c r="F22" s="926">
        <v>0</v>
      </c>
      <c r="G22" s="927"/>
      <c r="H22" s="927"/>
      <c r="I22" s="355" t="s">
        <v>654</v>
      </c>
      <c r="J22" s="927">
        <v>1</v>
      </c>
      <c r="K22" s="927"/>
      <c r="L22" s="928"/>
      <c r="M22" s="929" t="str">
        <f>J6</f>
        <v>太陽スポーツクラブ大分西</v>
      </c>
      <c r="N22" s="930"/>
      <c r="O22" s="931"/>
      <c r="AC22" s="911"/>
      <c r="AD22" s="913"/>
      <c r="AE22" s="913"/>
      <c r="AF22" s="924" t="s">
        <v>655</v>
      </c>
      <c r="AG22" s="932"/>
      <c r="AH22" s="933">
        <v>1</v>
      </c>
      <c r="AI22" s="927"/>
      <c r="AJ22" s="927"/>
      <c r="AK22" s="355" t="s">
        <v>654</v>
      </c>
      <c r="AL22" s="927">
        <v>1</v>
      </c>
      <c r="AM22" s="927"/>
      <c r="AN22" s="928"/>
      <c r="AO22" s="929" t="str">
        <f>AL6</f>
        <v>ＦＣ　ＪＵＮＩＯＲＳ</v>
      </c>
      <c r="AP22" s="930"/>
      <c r="AQ22" s="931"/>
    </row>
    <row r="23" spans="1:55" ht="54.75" customHeight="1">
      <c r="A23" s="910" t="s">
        <v>371</v>
      </c>
      <c r="B23" s="912">
        <v>0.625</v>
      </c>
      <c r="C23" s="912"/>
      <c r="D23" s="914" t="s">
        <v>10</v>
      </c>
      <c r="E23" s="915"/>
      <c r="F23" s="916" t="str">
        <f>J8</f>
        <v>ブルーウイングフットボールクラブ</v>
      </c>
      <c r="G23" s="917"/>
      <c r="H23" s="918"/>
      <c r="I23" s="353" t="s">
        <v>654</v>
      </c>
      <c r="J23" s="919" t="str">
        <f>J6</f>
        <v>太陽スポーツクラブ大分西</v>
      </c>
      <c r="K23" s="917"/>
      <c r="L23" s="917"/>
      <c r="M23" s="920" t="str">
        <f>D8</f>
        <v>ドリームキッズフットボールクラブ</v>
      </c>
      <c r="N23" s="921"/>
      <c r="O23" s="922"/>
      <c r="AC23" s="910" t="s">
        <v>371</v>
      </c>
      <c r="AD23" s="912">
        <v>0.625</v>
      </c>
      <c r="AE23" s="912"/>
      <c r="AF23" s="914" t="s">
        <v>10</v>
      </c>
      <c r="AG23" s="923"/>
      <c r="AH23" s="917" t="str">
        <f>AL8</f>
        <v>スマイス・セレソン</v>
      </c>
      <c r="AI23" s="917"/>
      <c r="AJ23" s="918"/>
      <c r="AK23" s="353" t="s">
        <v>654</v>
      </c>
      <c r="AL23" s="919" t="str">
        <f>AL6</f>
        <v>ＦＣ　ＪＵＮＩＯＲＳ</v>
      </c>
      <c r="AM23" s="917"/>
      <c r="AN23" s="917"/>
      <c r="AO23" s="920" t="str">
        <f>AF8</f>
        <v>北郡坂ノ市サッカースポーツ少年団</v>
      </c>
      <c r="AP23" s="921"/>
      <c r="AQ23" s="922"/>
      <c r="AR23" s="341"/>
      <c r="AS23" s="341"/>
      <c r="AT23" s="341"/>
      <c r="AU23" s="341"/>
      <c r="AV23" s="341"/>
      <c r="AW23" s="341"/>
      <c r="AX23" s="341"/>
      <c r="AY23" s="341"/>
      <c r="AZ23" s="341"/>
      <c r="BA23" s="341"/>
      <c r="BB23" s="341"/>
      <c r="BC23" s="341"/>
    </row>
    <row r="24" spans="1:56" ht="54.75" customHeight="1">
      <c r="A24" s="911"/>
      <c r="B24" s="913"/>
      <c r="C24" s="913"/>
      <c r="D24" s="924" t="s">
        <v>655</v>
      </c>
      <c r="E24" s="925"/>
      <c r="F24" s="926">
        <v>2</v>
      </c>
      <c r="G24" s="927"/>
      <c r="H24" s="927"/>
      <c r="I24" s="355" t="s">
        <v>654</v>
      </c>
      <c r="J24" s="927">
        <v>0</v>
      </c>
      <c r="K24" s="927"/>
      <c r="L24" s="928"/>
      <c r="M24" s="929" t="str">
        <f>D6</f>
        <v>玖珠サッカースポーツ少年団</v>
      </c>
      <c r="N24" s="930"/>
      <c r="O24" s="931"/>
      <c r="AB24" s="354"/>
      <c r="AC24" s="911"/>
      <c r="AD24" s="913"/>
      <c r="AE24" s="913"/>
      <c r="AF24" s="924" t="s">
        <v>655</v>
      </c>
      <c r="AG24" s="932"/>
      <c r="AH24" s="933">
        <v>2</v>
      </c>
      <c r="AI24" s="927"/>
      <c r="AJ24" s="927"/>
      <c r="AK24" s="355" t="s">
        <v>654</v>
      </c>
      <c r="AL24" s="927">
        <v>0</v>
      </c>
      <c r="AM24" s="927"/>
      <c r="AN24" s="928"/>
      <c r="AO24" s="929" t="str">
        <f>AF6</f>
        <v>スマイス　セレソン　スポーツクラブ</v>
      </c>
      <c r="AP24" s="930"/>
      <c r="AQ24" s="931"/>
      <c r="AR24" s="341"/>
      <c r="AS24" s="341"/>
      <c r="AT24" s="341"/>
      <c r="AU24" s="341"/>
      <c r="AV24" s="341"/>
      <c r="AW24" s="341"/>
      <c r="AX24" s="341"/>
      <c r="AY24" s="341"/>
      <c r="AZ24" s="341"/>
      <c r="BA24" s="341"/>
      <c r="BB24" s="341"/>
      <c r="BC24" s="341"/>
      <c r="BD24" s="354"/>
    </row>
    <row r="25" ht="14.25" customHeight="1"/>
    <row r="29" spans="1:55" ht="27.75" customHeight="1" hidden="1">
      <c r="A29" s="356"/>
      <c r="B29" s="357"/>
      <c r="C29" s="357"/>
      <c r="D29" s="358"/>
      <c r="E29" s="358"/>
      <c r="F29" s="346"/>
      <c r="G29" s="346"/>
      <c r="H29" s="346"/>
      <c r="I29" s="359"/>
      <c r="J29" s="346"/>
      <c r="K29" s="346"/>
      <c r="L29" s="346"/>
      <c r="M29" s="346"/>
      <c r="N29" s="346"/>
      <c r="O29" s="346"/>
      <c r="P29" s="358"/>
      <c r="Q29" s="358"/>
      <c r="R29" s="346"/>
      <c r="S29" s="346"/>
      <c r="T29" s="346"/>
      <c r="U29" s="359"/>
      <c r="V29" s="346"/>
      <c r="W29" s="346"/>
      <c r="X29" s="346"/>
      <c r="Y29" s="346"/>
      <c r="Z29" s="346"/>
      <c r="AA29" s="346"/>
      <c r="AC29" s="356"/>
      <c r="AD29" s="357"/>
      <c r="AE29" s="357"/>
      <c r="AF29" s="358"/>
      <c r="AG29" s="358"/>
      <c r="AH29" s="346"/>
      <c r="AI29" s="346"/>
      <c r="AJ29" s="346"/>
      <c r="AK29" s="359"/>
      <c r="AL29" s="346"/>
      <c r="AM29" s="346"/>
      <c r="AN29" s="346"/>
      <c r="AO29" s="346"/>
      <c r="AP29" s="346"/>
      <c r="AQ29" s="346"/>
      <c r="AR29" s="358"/>
      <c r="AS29" s="358"/>
      <c r="AT29" s="346"/>
      <c r="AU29" s="346"/>
      <c r="AV29" s="346"/>
      <c r="AW29" s="359"/>
      <c r="AX29" s="346"/>
      <c r="AY29" s="346"/>
      <c r="AZ29" s="346"/>
      <c r="BA29" s="346"/>
      <c r="BB29" s="346"/>
      <c r="BC29" s="346"/>
    </row>
    <row r="30" spans="1:55" ht="27.75" customHeight="1" hidden="1">
      <c r="A30" s="356"/>
      <c r="B30" s="357"/>
      <c r="C30" s="357"/>
      <c r="D30" s="360"/>
      <c r="E30" s="360"/>
      <c r="F30" s="360"/>
      <c r="G30" s="360"/>
      <c r="H30" s="360"/>
      <c r="I30" s="361"/>
      <c r="J30" s="360"/>
      <c r="K30" s="360"/>
      <c r="L30" s="360"/>
      <c r="M30" s="346"/>
      <c r="N30" s="346"/>
      <c r="O30" s="346"/>
      <c r="P30" s="360"/>
      <c r="Q30" s="360"/>
      <c r="R30" s="360"/>
      <c r="S30" s="360"/>
      <c r="T30" s="360"/>
      <c r="U30" s="361"/>
      <c r="V30" s="360"/>
      <c r="W30" s="360"/>
      <c r="X30" s="360"/>
      <c r="Y30" s="346"/>
      <c r="Z30" s="346"/>
      <c r="AA30" s="346"/>
      <c r="AC30" s="356"/>
      <c r="AD30" s="357"/>
      <c r="AE30" s="357"/>
      <c r="AF30" s="360"/>
      <c r="AG30" s="360"/>
      <c r="AH30" s="360"/>
      <c r="AI30" s="360"/>
      <c r="AJ30" s="360"/>
      <c r="AK30" s="361"/>
      <c r="AL30" s="360"/>
      <c r="AM30" s="360"/>
      <c r="AN30" s="360"/>
      <c r="AO30" s="346"/>
      <c r="AP30" s="346"/>
      <c r="AQ30" s="346"/>
      <c r="AR30" s="360"/>
      <c r="AS30" s="360"/>
      <c r="AT30" s="360"/>
      <c r="AU30" s="360"/>
      <c r="AV30" s="360"/>
      <c r="AW30" s="361"/>
      <c r="AX30" s="360"/>
      <c r="AY30" s="360"/>
      <c r="AZ30" s="360"/>
      <c r="BA30" s="346"/>
      <c r="BB30" s="346"/>
      <c r="BC30" s="346"/>
    </row>
    <row r="31" spans="1:55" ht="27.75" customHeight="1" hidden="1">
      <c r="A31" s="356"/>
      <c r="B31" s="357"/>
      <c r="C31" s="357"/>
      <c r="D31" s="358"/>
      <c r="E31" s="358"/>
      <c r="F31" s="346"/>
      <c r="G31" s="346"/>
      <c r="H31" s="346"/>
      <c r="I31" s="359"/>
      <c r="J31" s="346"/>
      <c r="K31" s="346"/>
      <c r="L31" s="346"/>
      <c r="M31" s="346"/>
      <c r="N31" s="346"/>
      <c r="O31" s="346"/>
      <c r="P31" s="358"/>
      <c r="Q31" s="358"/>
      <c r="R31" s="346"/>
      <c r="S31" s="346"/>
      <c r="T31" s="346"/>
      <c r="U31" s="359"/>
      <c r="V31" s="346"/>
      <c r="W31" s="346"/>
      <c r="X31" s="346"/>
      <c r="Y31" s="346"/>
      <c r="Z31" s="346"/>
      <c r="AA31" s="346"/>
      <c r="AC31" s="356"/>
      <c r="AD31" s="357"/>
      <c r="AE31" s="357"/>
      <c r="AF31" s="358"/>
      <c r="AG31" s="358"/>
      <c r="AH31" s="346"/>
      <c r="AI31" s="346"/>
      <c r="AJ31" s="346"/>
      <c r="AK31" s="359"/>
      <c r="AL31" s="346"/>
      <c r="AM31" s="346"/>
      <c r="AN31" s="346"/>
      <c r="AO31" s="346"/>
      <c r="AP31" s="346"/>
      <c r="AQ31" s="346"/>
      <c r="AR31" s="358"/>
      <c r="AS31" s="358"/>
      <c r="AT31" s="346"/>
      <c r="AU31" s="346"/>
      <c r="AV31" s="346"/>
      <c r="AW31" s="359"/>
      <c r="AX31" s="346"/>
      <c r="AY31" s="346"/>
      <c r="AZ31" s="346"/>
      <c r="BA31" s="346"/>
      <c r="BB31" s="346"/>
      <c r="BC31" s="346"/>
    </row>
    <row r="32" spans="1:55" ht="27.75" customHeight="1" hidden="1">
      <c r="A32" s="356"/>
      <c r="B32" s="357"/>
      <c r="C32" s="357"/>
      <c r="D32" s="360"/>
      <c r="E32" s="360"/>
      <c r="F32" s="360"/>
      <c r="G32" s="360"/>
      <c r="H32" s="360"/>
      <c r="I32" s="361"/>
      <c r="J32" s="360"/>
      <c r="K32" s="360"/>
      <c r="L32" s="360"/>
      <c r="M32" s="346"/>
      <c r="N32" s="346"/>
      <c r="O32" s="346"/>
      <c r="P32" s="360"/>
      <c r="Q32" s="360"/>
      <c r="R32" s="360"/>
      <c r="S32" s="360"/>
      <c r="T32" s="360"/>
      <c r="U32" s="361"/>
      <c r="V32" s="360"/>
      <c r="W32" s="360"/>
      <c r="X32" s="360"/>
      <c r="Y32" s="346"/>
      <c r="Z32" s="346"/>
      <c r="AA32" s="346"/>
      <c r="AC32" s="356"/>
      <c r="AD32" s="357"/>
      <c r="AE32" s="357"/>
      <c r="AF32" s="360"/>
      <c r="AG32" s="360"/>
      <c r="AH32" s="360"/>
      <c r="AI32" s="360"/>
      <c r="AJ32" s="360"/>
      <c r="AK32" s="361"/>
      <c r="AL32" s="360"/>
      <c r="AM32" s="360"/>
      <c r="AN32" s="360"/>
      <c r="AO32" s="346"/>
      <c r="AP32" s="346"/>
      <c r="AQ32" s="346"/>
      <c r="AR32" s="360"/>
      <c r="AS32" s="360"/>
      <c r="AT32" s="360"/>
      <c r="AU32" s="360"/>
      <c r="AV32" s="360"/>
      <c r="AW32" s="361"/>
      <c r="AX32" s="360"/>
      <c r="AY32" s="360"/>
      <c r="AZ32" s="360"/>
      <c r="BA32" s="346"/>
      <c r="BB32" s="346"/>
      <c r="BC32" s="346"/>
    </row>
    <row r="33" spans="1:55" ht="27.75" customHeight="1" hidden="1">
      <c r="A33" s="356"/>
      <c r="B33" s="357"/>
      <c r="C33" s="357"/>
      <c r="D33" s="358"/>
      <c r="E33" s="358"/>
      <c r="F33" s="346"/>
      <c r="G33" s="346"/>
      <c r="H33" s="346"/>
      <c r="I33" s="359"/>
      <c r="J33" s="346"/>
      <c r="K33" s="346"/>
      <c r="L33" s="346"/>
      <c r="M33" s="346"/>
      <c r="N33" s="346"/>
      <c r="O33" s="346"/>
      <c r="P33" s="358"/>
      <c r="Q33" s="358"/>
      <c r="R33" s="346"/>
      <c r="S33" s="346"/>
      <c r="T33" s="346"/>
      <c r="U33" s="359"/>
      <c r="V33" s="346"/>
      <c r="W33" s="346"/>
      <c r="X33" s="346"/>
      <c r="Y33" s="346"/>
      <c r="Z33" s="346"/>
      <c r="AA33" s="346"/>
      <c r="AC33" s="356"/>
      <c r="AD33" s="357"/>
      <c r="AE33" s="357"/>
      <c r="AF33" s="358"/>
      <c r="AG33" s="358"/>
      <c r="AH33" s="346"/>
      <c r="AI33" s="346"/>
      <c r="AJ33" s="346"/>
      <c r="AK33" s="359"/>
      <c r="AL33" s="346"/>
      <c r="AM33" s="346"/>
      <c r="AN33" s="346"/>
      <c r="AO33" s="346"/>
      <c r="AP33" s="346"/>
      <c r="AQ33" s="346"/>
      <c r="AR33" s="358"/>
      <c r="AS33" s="358"/>
      <c r="AT33" s="346"/>
      <c r="AU33" s="346"/>
      <c r="AV33" s="346"/>
      <c r="AW33" s="359"/>
      <c r="AX33" s="346"/>
      <c r="AY33" s="346"/>
      <c r="AZ33" s="346"/>
      <c r="BA33" s="346"/>
      <c r="BB33" s="346"/>
      <c r="BC33" s="346"/>
    </row>
    <row r="34" spans="1:55" ht="27.75" customHeight="1" hidden="1">
      <c r="A34" s="356"/>
      <c r="B34" s="357"/>
      <c r="C34" s="357"/>
      <c r="D34" s="360"/>
      <c r="E34" s="360"/>
      <c r="F34" s="360"/>
      <c r="G34" s="360"/>
      <c r="H34" s="360"/>
      <c r="I34" s="361"/>
      <c r="J34" s="360"/>
      <c r="K34" s="360"/>
      <c r="L34" s="360"/>
      <c r="M34" s="346"/>
      <c r="N34" s="346"/>
      <c r="O34" s="346"/>
      <c r="P34" s="360"/>
      <c r="Q34" s="360"/>
      <c r="R34" s="360"/>
      <c r="S34" s="360"/>
      <c r="T34" s="360"/>
      <c r="U34" s="361"/>
      <c r="V34" s="360"/>
      <c r="W34" s="360"/>
      <c r="X34" s="360"/>
      <c r="Y34" s="346"/>
      <c r="Z34" s="346"/>
      <c r="AA34" s="346"/>
      <c r="AC34" s="356"/>
      <c r="AD34" s="357"/>
      <c r="AE34" s="357"/>
      <c r="AF34" s="360"/>
      <c r="AG34" s="360"/>
      <c r="AH34" s="360"/>
      <c r="AI34" s="360"/>
      <c r="AJ34" s="360"/>
      <c r="AK34" s="361"/>
      <c r="AL34" s="360"/>
      <c r="AM34" s="360"/>
      <c r="AN34" s="360"/>
      <c r="AO34" s="346"/>
      <c r="AP34" s="346"/>
      <c r="AQ34" s="346"/>
      <c r="AR34" s="360"/>
      <c r="AS34" s="360"/>
      <c r="AT34" s="360"/>
      <c r="AU34" s="360"/>
      <c r="AV34" s="360"/>
      <c r="AW34" s="361"/>
      <c r="AX34" s="360"/>
      <c r="AY34" s="360"/>
      <c r="AZ34" s="360"/>
      <c r="BA34" s="346"/>
      <c r="BB34" s="346"/>
      <c r="BC34" s="346"/>
    </row>
    <row r="35" spans="1:55" ht="27.75" customHeight="1" hidden="1">
      <c r="A35" s="356"/>
      <c r="B35" s="357"/>
      <c r="C35" s="357"/>
      <c r="D35" s="358"/>
      <c r="E35" s="358"/>
      <c r="F35" s="346"/>
      <c r="G35" s="346"/>
      <c r="H35" s="346"/>
      <c r="I35" s="359"/>
      <c r="J35" s="346"/>
      <c r="K35" s="346"/>
      <c r="L35" s="346"/>
      <c r="M35" s="346"/>
      <c r="N35" s="346"/>
      <c r="O35" s="346"/>
      <c r="P35" s="358"/>
      <c r="Q35" s="358"/>
      <c r="R35" s="346"/>
      <c r="S35" s="346"/>
      <c r="T35" s="346"/>
      <c r="U35" s="359"/>
      <c r="V35" s="346"/>
      <c r="W35" s="346"/>
      <c r="X35" s="346"/>
      <c r="Y35" s="346"/>
      <c r="Z35" s="346"/>
      <c r="AA35" s="346"/>
      <c r="AC35" s="356"/>
      <c r="AD35" s="357"/>
      <c r="AE35" s="357"/>
      <c r="AF35" s="358"/>
      <c r="AG35" s="358"/>
      <c r="AH35" s="346"/>
      <c r="AI35" s="346"/>
      <c r="AJ35" s="346"/>
      <c r="AK35" s="359"/>
      <c r="AL35" s="346"/>
      <c r="AM35" s="346"/>
      <c r="AN35" s="346"/>
      <c r="AO35" s="346"/>
      <c r="AP35" s="346"/>
      <c r="AQ35" s="346"/>
      <c r="AR35" s="358"/>
      <c r="AS35" s="358"/>
      <c r="AT35" s="346"/>
      <c r="AU35" s="346"/>
      <c r="AV35" s="346"/>
      <c r="AW35" s="359"/>
      <c r="AX35" s="346"/>
      <c r="AY35" s="346"/>
      <c r="AZ35" s="346"/>
      <c r="BA35" s="346"/>
      <c r="BB35" s="346"/>
      <c r="BC35" s="346"/>
    </row>
    <row r="36" spans="1:55" ht="27.75" customHeight="1" hidden="1">
      <c r="A36" s="356"/>
      <c r="B36" s="357"/>
      <c r="C36" s="357"/>
      <c r="D36" s="360"/>
      <c r="E36" s="360"/>
      <c r="F36" s="360"/>
      <c r="G36" s="360"/>
      <c r="H36" s="360"/>
      <c r="I36" s="361"/>
      <c r="J36" s="360"/>
      <c r="K36" s="360"/>
      <c r="L36" s="360"/>
      <c r="M36" s="346"/>
      <c r="N36" s="346"/>
      <c r="O36" s="346"/>
      <c r="P36" s="360"/>
      <c r="Q36" s="360"/>
      <c r="R36" s="360"/>
      <c r="S36" s="360"/>
      <c r="T36" s="360"/>
      <c r="U36" s="361"/>
      <c r="V36" s="360"/>
      <c r="W36" s="360"/>
      <c r="X36" s="360"/>
      <c r="Y36" s="346"/>
      <c r="Z36" s="346"/>
      <c r="AA36" s="346"/>
      <c r="AC36" s="356"/>
      <c r="AD36" s="357"/>
      <c r="AE36" s="357"/>
      <c r="AF36" s="360"/>
      <c r="AG36" s="360"/>
      <c r="AH36" s="360"/>
      <c r="AI36" s="360"/>
      <c r="AJ36" s="360"/>
      <c r="AK36" s="361"/>
      <c r="AL36" s="360"/>
      <c r="AM36" s="360"/>
      <c r="AN36" s="360"/>
      <c r="AO36" s="346"/>
      <c r="AP36" s="346"/>
      <c r="AQ36" s="346"/>
      <c r="AR36" s="360"/>
      <c r="AS36" s="360"/>
      <c r="AT36" s="360"/>
      <c r="AU36" s="360"/>
      <c r="AV36" s="360"/>
      <c r="AW36" s="361"/>
      <c r="AX36" s="360"/>
      <c r="AY36" s="360"/>
      <c r="AZ36" s="360"/>
      <c r="BA36" s="346"/>
      <c r="BB36" s="346"/>
      <c r="BC36" s="346"/>
    </row>
    <row r="37" spans="1:55" ht="27.75" customHeight="1" hidden="1">
      <c r="A37" s="356"/>
      <c r="B37" s="357"/>
      <c r="C37" s="357"/>
      <c r="D37" s="358"/>
      <c r="E37" s="358"/>
      <c r="F37" s="346"/>
      <c r="G37" s="346"/>
      <c r="H37" s="346"/>
      <c r="I37" s="359"/>
      <c r="J37" s="346"/>
      <c r="K37" s="346"/>
      <c r="L37" s="346"/>
      <c r="M37" s="346"/>
      <c r="N37" s="346"/>
      <c r="O37" s="346"/>
      <c r="P37" s="358"/>
      <c r="Q37" s="358"/>
      <c r="R37" s="346"/>
      <c r="S37" s="346"/>
      <c r="T37" s="346"/>
      <c r="U37" s="359"/>
      <c r="V37" s="346"/>
      <c r="W37" s="346"/>
      <c r="X37" s="346"/>
      <c r="Y37" s="346"/>
      <c r="Z37" s="346"/>
      <c r="AA37" s="346"/>
      <c r="AC37" s="356"/>
      <c r="AD37" s="357"/>
      <c r="AE37" s="357"/>
      <c r="AF37" s="358"/>
      <c r="AG37" s="358"/>
      <c r="AH37" s="346"/>
      <c r="AI37" s="346"/>
      <c r="AJ37" s="346"/>
      <c r="AK37" s="359"/>
      <c r="AL37" s="346"/>
      <c r="AM37" s="346"/>
      <c r="AN37" s="346"/>
      <c r="AO37" s="346"/>
      <c r="AP37" s="346"/>
      <c r="AQ37" s="346"/>
      <c r="AR37" s="358"/>
      <c r="AS37" s="358"/>
      <c r="AT37" s="346"/>
      <c r="AU37" s="346"/>
      <c r="AV37" s="346"/>
      <c r="AW37" s="359"/>
      <c r="AX37" s="346"/>
      <c r="AY37" s="346"/>
      <c r="AZ37" s="346"/>
      <c r="BA37" s="346"/>
      <c r="BB37" s="346"/>
      <c r="BC37" s="346"/>
    </row>
    <row r="38" spans="1:55" ht="27.75" customHeight="1" hidden="1">
      <c r="A38" s="356"/>
      <c r="B38" s="357"/>
      <c r="C38" s="357"/>
      <c r="D38" s="360"/>
      <c r="E38" s="360"/>
      <c r="F38" s="360"/>
      <c r="G38" s="360"/>
      <c r="H38" s="360"/>
      <c r="I38" s="361"/>
      <c r="J38" s="360"/>
      <c r="K38" s="360"/>
      <c r="L38" s="360"/>
      <c r="M38" s="346"/>
      <c r="N38" s="346"/>
      <c r="O38" s="346"/>
      <c r="P38" s="360"/>
      <c r="Q38" s="360"/>
      <c r="R38" s="360"/>
      <c r="S38" s="360"/>
      <c r="T38" s="360"/>
      <c r="U38" s="361"/>
      <c r="V38" s="360"/>
      <c r="W38" s="360"/>
      <c r="X38" s="360"/>
      <c r="Y38" s="346"/>
      <c r="Z38" s="346"/>
      <c r="AA38" s="346"/>
      <c r="AC38" s="356"/>
      <c r="AD38" s="357"/>
      <c r="AE38" s="357"/>
      <c r="AF38" s="360"/>
      <c r="AG38" s="360"/>
      <c r="AH38" s="360"/>
      <c r="AI38" s="360"/>
      <c r="AJ38" s="360"/>
      <c r="AK38" s="361"/>
      <c r="AL38" s="360"/>
      <c r="AM38" s="360"/>
      <c r="AN38" s="360"/>
      <c r="AO38" s="346"/>
      <c r="AP38" s="346"/>
      <c r="AQ38" s="346"/>
      <c r="AR38" s="360"/>
      <c r="AS38" s="360"/>
      <c r="AT38" s="360"/>
      <c r="AU38" s="360"/>
      <c r="AV38" s="360"/>
      <c r="AW38" s="361"/>
      <c r="AX38" s="360"/>
      <c r="AY38" s="360"/>
      <c r="AZ38" s="360"/>
      <c r="BA38" s="346"/>
      <c r="BB38" s="346"/>
      <c r="BC38" s="346"/>
    </row>
    <row r="39" spans="1:55" ht="27.75" customHeight="1" hidden="1">
      <c r="A39" s="356"/>
      <c r="B39" s="357"/>
      <c r="C39" s="357"/>
      <c r="D39" s="358"/>
      <c r="E39" s="358"/>
      <c r="F39" s="346"/>
      <c r="G39" s="346"/>
      <c r="H39" s="346"/>
      <c r="I39" s="359"/>
      <c r="J39" s="346"/>
      <c r="K39" s="346"/>
      <c r="L39" s="346"/>
      <c r="M39" s="346"/>
      <c r="N39" s="346"/>
      <c r="O39" s="346"/>
      <c r="P39" s="358"/>
      <c r="Q39" s="358"/>
      <c r="R39" s="346"/>
      <c r="S39" s="346"/>
      <c r="T39" s="346"/>
      <c r="U39" s="359"/>
      <c r="V39" s="346"/>
      <c r="W39" s="346"/>
      <c r="X39" s="346"/>
      <c r="Y39" s="346"/>
      <c r="Z39" s="346"/>
      <c r="AA39" s="346"/>
      <c r="AC39" s="356"/>
      <c r="AD39" s="357"/>
      <c r="AE39" s="357"/>
      <c r="AF39" s="358"/>
      <c r="AG39" s="358"/>
      <c r="AH39" s="346"/>
      <c r="AI39" s="346"/>
      <c r="AJ39" s="346"/>
      <c r="AK39" s="359"/>
      <c r="AL39" s="346"/>
      <c r="AM39" s="346"/>
      <c r="AN39" s="346"/>
      <c r="AO39" s="346"/>
      <c r="AP39" s="346"/>
      <c r="AQ39" s="346"/>
      <c r="AR39" s="358"/>
      <c r="AS39" s="358"/>
      <c r="AT39" s="346"/>
      <c r="AU39" s="346"/>
      <c r="AV39" s="346"/>
      <c r="AW39" s="359"/>
      <c r="AX39" s="346"/>
      <c r="AY39" s="346"/>
      <c r="AZ39" s="346"/>
      <c r="BA39" s="346"/>
      <c r="BB39" s="346"/>
      <c r="BC39" s="346"/>
    </row>
    <row r="40" spans="1:55" ht="27.75" customHeight="1" hidden="1">
      <c r="A40" s="356"/>
      <c r="B40" s="357"/>
      <c r="C40" s="357"/>
      <c r="D40" s="360"/>
      <c r="E40" s="360"/>
      <c r="F40" s="360"/>
      <c r="G40" s="360"/>
      <c r="H40" s="360"/>
      <c r="I40" s="361"/>
      <c r="J40" s="360"/>
      <c r="K40" s="360"/>
      <c r="L40" s="360"/>
      <c r="M40" s="346"/>
      <c r="N40" s="346"/>
      <c r="O40" s="346"/>
      <c r="P40" s="360"/>
      <c r="Q40" s="360"/>
      <c r="R40" s="360"/>
      <c r="S40" s="360"/>
      <c r="T40" s="360"/>
      <c r="U40" s="361"/>
      <c r="V40" s="360"/>
      <c r="W40" s="360"/>
      <c r="X40" s="360"/>
      <c r="Y40" s="346"/>
      <c r="Z40" s="346"/>
      <c r="AA40" s="346"/>
      <c r="AC40" s="356"/>
      <c r="AD40" s="357"/>
      <c r="AE40" s="357"/>
      <c r="AF40" s="360"/>
      <c r="AG40" s="360"/>
      <c r="AH40" s="360"/>
      <c r="AI40" s="360"/>
      <c r="AJ40" s="360"/>
      <c r="AK40" s="361"/>
      <c r="AL40" s="360"/>
      <c r="AM40" s="360"/>
      <c r="AN40" s="360"/>
      <c r="AO40" s="346"/>
      <c r="AP40" s="346"/>
      <c r="AQ40" s="346"/>
      <c r="AR40" s="360"/>
      <c r="AS40" s="360"/>
      <c r="AT40" s="360"/>
      <c r="AU40" s="360"/>
      <c r="AV40" s="360"/>
      <c r="AW40" s="361"/>
      <c r="AX40" s="360"/>
      <c r="AY40" s="360"/>
      <c r="AZ40" s="360"/>
      <c r="BA40" s="346"/>
      <c r="BB40" s="346"/>
      <c r="BC40" s="346"/>
    </row>
    <row r="42" spans="14:26" ht="13.5">
      <c r="N42" s="362"/>
      <c r="O42" s="362"/>
      <c r="P42" s="362"/>
      <c r="Q42" s="362"/>
      <c r="R42" s="362"/>
      <c r="S42" s="362"/>
      <c r="T42" s="362"/>
      <c r="U42" s="362"/>
      <c r="V42" s="362"/>
      <c r="W42" s="362"/>
      <c r="X42" s="362"/>
      <c r="Y42" s="362"/>
      <c r="Z42" s="362"/>
    </row>
    <row r="43" spans="6:55" ht="13.5">
      <c r="F43" s="363" t="s">
        <v>656</v>
      </c>
      <c r="G43" s="364" t="s">
        <v>657</v>
      </c>
      <c r="H43" s="365">
        <v>3</v>
      </c>
      <c r="J43" s="366" t="s">
        <v>658</v>
      </c>
      <c r="K43" s="365">
        <v>1</v>
      </c>
      <c r="M43" s="366" t="s">
        <v>659</v>
      </c>
      <c r="N43" s="365">
        <v>0</v>
      </c>
      <c r="O43" s="362"/>
      <c r="P43" s="198"/>
      <c r="Q43" s="198"/>
      <c r="R43" s="362"/>
      <c r="S43" s="362"/>
      <c r="T43" s="362"/>
      <c r="U43" s="362"/>
      <c r="V43" s="362"/>
      <c r="W43" s="362"/>
      <c r="X43" s="362"/>
      <c r="Y43" s="362"/>
      <c r="Z43" s="362"/>
      <c r="AA43" s="362"/>
      <c r="AB43" s="341"/>
      <c r="AC43" s="341"/>
      <c r="AD43" s="341"/>
      <c r="AE43" s="341"/>
      <c r="AF43" s="341"/>
      <c r="AG43" s="341"/>
      <c r="AH43" s="363" t="s">
        <v>656</v>
      </c>
      <c r="AI43" s="364" t="s">
        <v>657</v>
      </c>
      <c r="AJ43" s="365">
        <v>3</v>
      </c>
      <c r="AK43" s="341"/>
      <c r="AL43" s="366" t="s">
        <v>658</v>
      </c>
      <c r="AM43" s="365">
        <v>1</v>
      </c>
      <c r="AN43" s="341"/>
      <c r="AO43" s="366" t="s">
        <v>659</v>
      </c>
      <c r="AP43" s="365">
        <v>0</v>
      </c>
      <c r="AQ43" s="362"/>
      <c r="AT43" s="362"/>
      <c r="AU43" s="362"/>
      <c r="AV43" s="362"/>
      <c r="AW43" s="362"/>
      <c r="AX43" s="362"/>
      <c r="AY43" s="362"/>
      <c r="AZ43" s="362"/>
      <c r="BA43" s="362"/>
      <c r="BB43" s="362"/>
      <c r="BC43" s="362"/>
    </row>
    <row r="44" spans="28:55" ht="13.5">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row>
    <row r="45" spans="1:54" ht="53.25" customHeight="1">
      <c r="A45" s="934" t="str">
        <f>D4</f>
        <v>2次リーグ　Aパート</v>
      </c>
      <c r="B45" s="935"/>
      <c r="C45" s="936"/>
      <c r="D45" s="937" t="str">
        <f>A46</f>
        <v>玖珠サッカースポーツ少年団</v>
      </c>
      <c r="E45" s="938"/>
      <c r="F45" s="938"/>
      <c r="G45" s="938" t="str">
        <f>A48</f>
        <v>別府フットボールクラブ．ミネルバＵ－１２</v>
      </c>
      <c r="H45" s="938"/>
      <c r="I45" s="938"/>
      <c r="J45" s="938" t="str">
        <f>A50</f>
        <v>ドリームキッズフットボールクラブ</v>
      </c>
      <c r="K45" s="938"/>
      <c r="L45" s="938"/>
      <c r="M45" s="367" t="s">
        <v>657</v>
      </c>
      <c r="N45" s="368" t="s">
        <v>660</v>
      </c>
      <c r="O45" s="369" t="s">
        <v>661</v>
      </c>
      <c r="P45" s="368" t="s">
        <v>662</v>
      </c>
      <c r="Q45" s="368" t="s">
        <v>663</v>
      </c>
      <c r="R45" s="368" t="s">
        <v>664</v>
      </c>
      <c r="S45" s="939" t="s">
        <v>665</v>
      </c>
      <c r="T45" s="940"/>
      <c r="U45" s="941" t="s">
        <v>666</v>
      </c>
      <c r="V45" s="942"/>
      <c r="W45" s="941" t="s">
        <v>667</v>
      </c>
      <c r="X45" s="942"/>
      <c r="Y45" s="943" t="s">
        <v>668</v>
      </c>
      <c r="Z45" s="944"/>
      <c r="AA45" s="370"/>
      <c r="AB45" s="342"/>
      <c r="AC45" s="934" t="str">
        <f>AF4</f>
        <v>2次リーグ　Bパート</v>
      </c>
      <c r="AD45" s="935"/>
      <c r="AE45" s="936"/>
      <c r="AF45" s="937" t="str">
        <f>AC46</f>
        <v>スマイス　セレソン　スポーツクラブ</v>
      </c>
      <c r="AG45" s="938"/>
      <c r="AH45" s="938"/>
      <c r="AI45" s="938" t="str">
        <f>AC48</f>
        <v>大分トリニータＵ－１２</v>
      </c>
      <c r="AJ45" s="938"/>
      <c r="AK45" s="938"/>
      <c r="AL45" s="938" t="str">
        <f>AC50</f>
        <v>北郡坂ノ市サッカースポーツ少年団</v>
      </c>
      <c r="AM45" s="938"/>
      <c r="AN45" s="938"/>
      <c r="AO45" s="367" t="s">
        <v>657</v>
      </c>
      <c r="AP45" s="368" t="s">
        <v>660</v>
      </c>
      <c r="AQ45" s="369" t="s">
        <v>661</v>
      </c>
      <c r="AR45" s="368" t="s">
        <v>662</v>
      </c>
      <c r="AS45" s="368" t="s">
        <v>663</v>
      </c>
      <c r="AT45" s="368" t="s">
        <v>664</v>
      </c>
      <c r="AU45" s="939" t="s">
        <v>665</v>
      </c>
      <c r="AV45" s="940"/>
      <c r="AW45" s="941" t="s">
        <v>666</v>
      </c>
      <c r="AX45" s="942"/>
      <c r="AY45" s="941" t="s">
        <v>667</v>
      </c>
      <c r="AZ45" s="942"/>
      <c r="BA45" s="943" t="s">
        <v>668</v>
      </c>
      <c r="BB45" s="944"/>
    </row>
    <row r="46" spans="1:54" ht="26.25" customHeight="1">
      <c r="A46" s="945" t="str">
        <f>D6</f>
        <v>玖珠サッカースポーツ少年団</v>
      </c>
      <c r="B46" s="946" t="s">
        <v>669</v>
      </c>
      <c r="C46" s="947"/>
      <c r="D46" s="371"/>
      <c r="E46" s="371"/>
      <c r="F46" s="372"/>
      <c r="G46" s="373"/>
      <c r="H46" s="353" t="str">
        <f>IF(G47="","",IF(G47&gt;I47,"○",IF(G47&lt;I47,"●",IF(G47=I47,"△"))))</f>
        <v>○</v>
      </c>
      <c r="I46" s="374"/>
      <c r="J46" s="353"/>
      <c r="K46" s="353" t="str">
        <f>IF(J47="","",IF(J47&gt;L47,"○",IF(J47&lt;L47,"●",IF(J47=L47,"△"))))</f>
        <v>○</v>
      </c>
      <c r="L46" s="374"/>
      <c r="M46" s="948">
        <f>COUNTIF(D46:L46,"○")</f>
        <v>2</v>
      </c>
      <c r="N46" s="950">
        <f>COUNTIF(D46:L46,"△")+COUNTIF(D46:L46,"▲")</f>
        <v>0</v>
      </c>
      <c r="O46" s="950">
        <f>COUNTIF(D46:L46,"●")</f>
        <v>0</v>
      </c>
      <c r="P46" s="950">
        <f>SUM(D47,G47,J47)</f>
        <v>3</v>
      </c>
      <c r="Q46" s="950">
        <f>SUM(F47,I47,L47)</f>
        <v>0</v>
      </c>
      <c r="R46" s="950">
        <f>(M46*3)+(N46*1)</f>
        <v>6</v>
      </c>
      <c r="S46" s="952">
        <f>RANK(R46,R$46:R$51)</f>
        <v>1</v>
      </c>
      <c r="T46" s="954" t="s">
        <v>670</v>
      </c>
      <c r="U46" s="956">
        <f>P46-Q46</f>
        <v>3</v>
      </c>
      <c r="V46" s="957"/>
      <c r="W46" s="960">
        <f>RANK(U46,U$46:U$51)</f>
        <v>1</v>
      </c>
      <c r="X46" s="962" t="s">
        <v>670</v>
      </c>
      <c r="Y46" s="964">
        <v>1</v>
      </c>
      <c r="Z46" s="965"/>
      <c r="AA46" s="370"/>
      <c r="AC46" s="945" t="str">
        <f>AF6</f>
        <v>スマイス　セレソン　スポーツクラブ</v>
      </c>
      <c r="AD46" s="946" t="s">
        <v>669</v>
      </c>
      <c r="AE46" s="947"/>
      <c r="AF46" s="371"/>
      <c r="AG46" s="371"/>
      <c r="AH46" s="372"/>
      <c r="AI46" s="373"/>
      <c r="AJ46" s="353" t="str">
        <f>IF(AI47="","",IF(AI47&gt;AK47,"○",IF(AI47&lt;AK47,"●",IF(AI47=AK47,"△"))))</f>
        <v>●</v>
      </c>
      <c r="AK46" s="374"/>
      <c r="AL46" s="353"/>
      <c r="AM46" s="353" t="str">
        <f>IF(AL47="","",IF(AL47&gt;AN47,"○",IF(AL47&lt;AN47,"●",IF(AL47=AN47,"△"))))</f>
        <v>△</v>
      </c>
      <c r="AN46" s="374"/>
      <c r="AO46" s="948">
        <f>COUNTIF(AF46:AN46,"○")</f>
        <v>0</v>
      </c>
      <c r="AP46" s="950">
        <f>COUNTIF(AF46:AN46,"△")+COUNTIF(AF46:AN46,"▲")</f>
        <v>1</v>
      </c>
      <c r="AQ46" s="950">
        <f>COUNTIF(AF46:AN46,"●")</f>
        <v>1</v>
      </c>
      <c r="AR46" s="950">
        <f>SUM(AF47,AI47,AL47)</f>
        <v>1</v>
      </c>
      <c r="AS46" s="950">
        <f>SUM(AH47,AK47,AN47)</f>
        <v>4</v>
      </c>
      <c r="AT46" s="950">
        <f>(AO46*3)+(AP46*1)</f>
        <v>1</v>
      </c>
      <c r="AU46" s="952">
        <f>RANK(AT46,$AT$46:$AT$51)</f>
        <v>2</v>
      </c>
      <c r="AV46" s="954" t="s">
        <v>670</v>
      </c>
      <c r="AW46" s="956">
        <f>AR46-AS46</f>
        <v>-3</v>
      </c>
      <c r="AX46" s="957"/>
      <c r="AY46" s="960">
        <f>RANK(AW46,$AW$46:$AX$51)</f>
        <v>3</v>
      </c>
      <c r="AZ46" s="962" t="s">
        <v>670</v>
      </c>
      <c r="BA46" s="964">
        <v>2</v>
      </c>
      <c r="BB46" s="965"/>
    </row>
    <row r="47" spans="1:54" ht="26.25" customHeight="1">
      <c r="A47" s="890"/>
      <c r="B47" s="968" t="s">
        <v>655</v>
      </c>
      <c r="C47" s="969"/>
      <c r="D47" s="376"/>
      <c r="E47" s="377"/>
      <c r="F47" s="378"/>
      <c r="G47" s="375">
        <f>F14</f>
        <v>2</v>
      </c>
      <c r="H47" s="379" t="s">
        <v>654</v>
      </c>
      <c r="I47" s="380">
        <f>J14</f>
        <v>0</v>
      </c>
      <c r="J47" s="381">
        <f>J22</f>
        <v>1</v>
      </c>
      <c r="K47" s="382" t="s">
        <v>654</v>
      </c>
      <c r="L47" s="380">
        <f>F22</f>
        <v>0</v>
      </c>
      <c r="M47" s="949"/>
      <c r="N47" s="951"/>
      <c r="O47" s="951"/>
      <c r="P47" s="951"/>
      <c r="Q47" s="951"/>
      <c r="R47" s="951"/>
      <c r="S47" s="953"/>
      <c r="T47" s="955"/>
      <c r="U47" s="958"/>
      <c r="V47" s="959"/>
      <c r="W47" s="961"/>
      <c r="X47" s="963"/>
      <c r="Y47" s="966"/>
      <c r="Z47" s="967"/>
      <c r="AA47" s="370"/>
      <c r="AC47" s="890"/>
      <c r="AD47" s="968" t="s">
        <v>655</v>
      </c>
      <c r="AE47" s="969"/>
      <c r="AF47" s="376"/>
      <c r="AG47" s="377"/>
      <c r="AH47" s="378"/>
      <c r="AI47" s="375">
        <f>AH14</f>
        <v>0</v>
      </c>
      <c r="AJ47" s="379" t="s">
        <v>654</v>
      </c>
      <c r="AK47" s="380">
        <f>AL14</f>
        <v>3</v>
      </c>
      <c r="AL47" s="381">
        <f>AL22</f>
        <v>1</v>
      </c>
      <c r="AM47" s="382" t="s">
        <v>654</v>
      </c>
      <c r="AN47" s="380">
        <f>AH22</f>
        <v>1</v>
      </c>
      <c r="AO47" s="949"/>
      <c r="AP47" s="951"/>
      <c r="AQ47" s="951"/>
      <c r="AR47" s="951"/>
      <c r="AS47" s="951"/>
      <c r="AT47" s="951"/>
      <c r="AU47" s="953"/>
      <c r="AV47" s="955"/>
      <c r="AW47" s="958"/>
      <c r="AX47" s="959"/>
      <c r="AY47" s="961"/>
      <c r="AZ47" s="963"/>
      <c r="BA47" s="966"/>
      <c r="BB47" s="967"/>
    </row>
    <row r="48" spans="1:54" ht="26.25" customHeight="1">
      <c r="A48" s="970" t="str">
        <f>D7</f>
        <v>別府フットボールクラブ．ミネルバＵ－１２</v>
      </c>
      <c r="B48" s="971" t="s">
        <v>669</v>
      </c>
      <c r="C48" s="972"/>
      <c r="D48" s="383"/>
      <c r="E48" s="383" t="str">
        <f>IF(D49="","",IF(D49&gt;F49,"○",IF(D49&lt;F49,"●",IF(D49=F49,"△"))))</f>
        <v>●</v>
      </c>
      <c r="F48" s="384"/>
      <c r="G48" s="385"/>
      <c r="H48" s="386"/>
      <c r="I48" s="387"/>
      <c r="J48" s="388"/>
      <c r="K48" s="389" t="str">
        <f>IF(J49="","",IF(J49&gt;L49,"○",IF(J49&lt;L49,"●",IF(J49=L49,"△"))))</f>
        <v>●</v>
      </c>
      <c r="L48" s="384"/>
      <c r="M48" s="973">
        <f>COUNTIF(D48:L48,"○")</f>
        <v>0</v>
      </c>
      <c r="N48" s="974">
        <f>COUNTIF(D48:L48,"△")+COUNTIF(D48:L48,"▲")</f>
        <v>0</v>
      </c>
      <c r="O48" s="974">
        <f>COUNTIF(D48:L48,"●")</f>
        <v>2</v>
      </c>
      <c r="P48" s="974">
        <f>SUM(D49,G49,J49)</f>
        <v>0</v>
      </c>
      <c r="Q48" s="974">
        <f>SUM(F49,I49,L49)</f>
        <v>5</v>
      </c>
      <c r="R48" s="974">
        <f>(M48*3)+(N48*1)</f>
        <v>0</v>
      </c>
      <c r="S48" s="953">
        <f>RANK(R48,R$46:R$51)</f>
        <v>3</v>
      </c>
      <c r="T48" s="955" t="s">
        <v>670</v>
      </c>
      <c r="U48" s="975">
        <f>P48-Q48</f>
        <v>-5</v>
      </c>
      <c r="V48" s="976"/>
      <c r="W48" s="961">
        <f>RANK(U48,U$46:U$51)</f>
        <v>3</v>
      </c>
      <c r="X48" s="977" t="s">
        <v>670</v>
      </c>
      <c r="Y48" s="966">
        <v>3</v>
      </c>
      <c r="Z48" s="967"/>
      <c r="AA48" s="370"/>
      <c r="AC48" s="970" t="str">
        <f>AF7</f>
        <v>大分トリニータＵ－１２</v>
      </c>
      <c r="AD48" s="971" t="s">
        <v>669</v>
      </c>
      <c r="AE48" s="972"/>
      <c r="AF48" s="383"/>
      <c r="AG48" s="383" t="str">
        <f>IF(AF49="","",IF(AF49&gt;AH49,"○",IF(AF49&lt;AH49,"●",IF(AF49=AH49,"△"))))</f>
        <v>○</v>
      </c>
      <c r="AH48" s="384"/>
      <c r="AI48" s="385"/>
      <c r="AJ48" s="386"/>
      <c r="AK48" s="387"/>
      <c r="AL48" s="388"/>
      <c r="AM48" s="389" t="str">
        <f>IF(AL49="","",IF(AL49&gt;AN49,"○",IF(AL49&lt;AN49,"●",IF(AL49=AN49,"△"))))</f>
        <v>○</v>
      </c>
      <c r="AN48" s="384"/>
      <c r="AO48" s="973">
        <f>COUNTIF(AF48:AN48,"○")</f>
        <v>2</v>
      </c>
      <c r="AP48" s="974">
        <f>COUNTIF(AF48:AN48,"△")+COUNTIF(AF48:AN48,"▲")</f>
        <v>0</v>
      </c>
      <c r="AQ48" s="974">
        <f>COUNTIF(AF48:AN48,"●")</f>
        <v>0</v>
      </c>
      <c r="AR48" s="974">
        <f>SUM(AF49,AI49,AL49)</f>
        <v>5</v>
      </c>
      <c r="AS48" s="974">
        <f>SUM(AH49,AK49,AN49)</f>
        <v>0</v>
      </c>
      <c r="AT48" s="974">
        <f>(AO48*3)+(AP48*1)</f>
        <v>6</v>
      </c>
      <c r="AU48" s="953">
        <f>RANK(AT48,$AT$46:$AT$51)</f>
        <v>1</v>
      </c>
      <c r="AV48" s="955" t="s">
        <v>670</v>
      </c>
      <c r="AW48" s="975">
        <f>AR48-AS48</f>
        <v>5</v>
      </c>
      <c r="AX48" s="976"/>
      <c r="AY48" s="961">
        <f>RANK(AW48,$AW$46:$AX$51)</f>
        <v>1</v>
      </c>
      <c r="AZ48" s="977" t="s">
        <v>670</v>
      </c>
      <c r="BA48" s="966">
        <v>1</v>
      </c>
      <c r="BB48" s="967"/>
    </row>
    <row r="49" spans="1:54" ht="26.25" customHeight="1">
      <c r="A49" s="890"/>
      <c r="B49" s="968" t="s">
        <v>655</v>
      </c>
      <c r="C49" s="969"/>
      <c r="D49" s="381">
        <f>I47</f>
        <v>0</v>
      </c>
      <c r="E49" s="379" t="s">
        <v>654</v>
      </c>
      <c r="F49" s="380">
        <f>G47</f>
        <v>2</v>
      </c>
      <c r="G49" s="390"/>
      <c r="H49" s="377"/>
      <c r="I49" s="391"/>
      <c r="J49" s="392">
        <f>F18</f>
        <v>0</v>
      </c>
      <c r="K49" s="379" t="s">
        <v>654</v>
      </c>
      <c r="L49" s="393">
        <f>J18</f>
        <v>3</v>
      </c>
      <c r="M49" s="949"/>
      <c r="N49" s="951"/>
      <c r="O49" s="951"/>
      <c r="P49" s="951"/>
      <c r="Q49" s="951"/>
      <c r="R49" s="951"/>
      <c r="S49" s="953"/>
      <c r="T49" s="955"/>
      <c r="U49" s="958"/>
      <c r="V49" s="959"/>
      <c r="W49" s="961"/>
      <c r="X49" s="963"/>
      <c r="Y49" s="966"/>
      <c r="Z49" s="967"/>
      <c r="AA49" s="370"/>
      <c r="AC49" s="890"/>
      <c r="AD49" s="968" t="s">
        <v>655</v>
      </c>
      <c r="AE49" s="969"/>
      <c r="AF49" s="381">
        <f>AK47</f>
        <v>3</v>
      </c>
      <c r="AG49" s="379" t="s">
        <v>654</v>
      </c>
      <c r="AH49" s="380">
        <f>AI47</f>
        <v>0</v>
      </c>
      <c r="AI49" s="390"/>
      <c r="AJ49" s="377"/>
      <c r="AK49" s="391"/>
      <c r="AL49" s="392">
        <f>AH18</f>
        <v>2</v>
      </c>
      <c r="AM49" s="379" t="s">
        <v>654</v>
      </c>
      <c r="AN49" s="393">
        <f>AL18</f>
        <v>0</v>
      </c>
      <c r="AO49" s="949"/>
      <c r="AP49" s="951"/>
      <c r="AQ49" s="951"/>
      <c r="AR49" s="951"/>
      <c r="AS49" s="951"/>
      <c r="AT49" s="951"/>
      <c r="AU49" s="953"/>
      <c r="AV49" s="955"/>
      <c r="AW49" s="958"/>
      <c r="AX49" s="959"/>
      <c r="AY49" s="961"/>
      <c r="AZ49" s="963"/>
      <c r="BA49" s="966"/>
      <c r="BB49" s="967"/>
    </row>
    <row r="50" spans="1:54" ht="26.25" customHeight="1">
      <c r="A50" s="970" t="str">
        <f>D8</f>
        <v>ドリームキッズフットボールクラブ</v>
      </c>
      <c r="B50" s="971" t="s">
        <v>669</v>
      </c>
      <c r="C50" s="972"/>
      <c r="D50" s="383"/>
      <c r="E50" s="383" t="str">
        <f>IF(D51="","",IF(D51&gt;F51,"○",IF(D51&lt;F51,"●",IF(D51=F51,"△"))))</f>
        <v>●</v>
      </c>
      <c r="F50" s="384"/>
      <c r="G50" s="388"/>
      <c r="H50" s="383" t="str">
        <f>IF(G51="","",IF(G51&gt;I51,"○",IF(G51&lt;I51,"●",IF(G51=I51,"△"))))</f>
        <v>○</v>
      </c>
      <c r="I50" s="384"/>
      <c r="J50" s="385"/>
      <c r="K50" s="386"/>
      <c r="L50" s="387"/>
      <c r="M50" s="973">
        <f>COUNTIF(D50:L50,"○")</f>
        <v>1</v>
      </c>
      <c r="N50" s="974">
        <f>COUNTIF(D50:L50,"△")+COUNTIF(D50:L50,"▲")</f>
        <v>0</v>
      </c>
      <c r="O50" s="974">
        <f>COUNTIF(D50:L50,"●")</f>
        <v>1</v>
      </c>
      <c r="P50" s="974">
        <f>SUM(D51,G51,J51)</f>
        <v>3</v>
      </c>
      <c r="Q50" s="974">
        <f>SUM(F51,I51,L51)</f>
        <v>1</v>
      </c>
      <c r="R50" s="974">
        <f>(M50*3)+(N50*1)</f>
        <v>3</v>
      </c>
      <c r="S50" s="953">
        <f>RANK(R50,R$46:R$51)</f>
        <v>2</v>
      </c>
      <c r="T50" s="955" t="s">
        <v>670</v>
      </c>
      <c r="U50" s="975">
        <f>P50-Q50</f>
        <v>2</v>
      </c>
      <c r="V50" s="976"/>
      <c r="W50" s="961">
        <f>RANK(U50,U$46:U$51)</f>
        <v>2</v>
      </c>
      <c r="X50" s="977" t="s">
        <v>670</v>
      </c>
      <c r="Y50" s="966">
        <v>2</v>
      </c>
      <c r="Z50" s="967"/>
      <c r="AA50" s="370"/>
      <c r="AC50" s="970" t="str">
        <f>AF8</f>
        <v>北郡坂ノ市サッカースポーツ少年団</v>
      </c>
      <c r="AD50" s="971" t="s">
        <v>669</v>
      </c>
      <c r="AE50" s="972"/>
      <c r="AF50" s="383"/>
      <c r="AG50" s="383" t="str">
        <f>IF(AF51="","",IF(AF51&gt;AH51,"○",IF(AF51&lt;AH51,"●",IF(AF51=AH51,"△"))))</f>
        <v>△</v>
      </c>
      <c r="AH50" s="384"/>
      <c r="AI50" s="388"/>
      <c r="AJ50" s="383" t="str">
        <f>IF(AI51="","",IF(AI51&gt;AK51,"○",IF(AI51&lt;AK51,"●",IF(AI51=AK51,"△"))))</f>
        <v>●</v>
      </c>
      <c r="AK50" s="384"/>
      <c r="AL50" s="385"/>
      <c r="AM50" s="386"/>
      <c r="AN50" s="387"/>
      <c r="AO50" s="973">
        <f>COUNTIF(AF50:AN50,"○")</f>
        <v>0</v>
      </c>
      <c r="AP50" s="974">
        <f>COUNTIF(AF50:AN50,"△")+COUNTIF(AF50:AN50,"▲")</f>
        <v>1</v>
      </c>
      <c r="AQ50" s="974">
        <f>COUNTIF(AF50:AN50,"●")</f>
        <v>1</v>
      </c>
      <c r="AR50" s="974">
        <f>SUM(AF51,AI51,AL51)</f>
        <v>1</v>
      </c>
      <c r="AS50" s="974">
        <f>SUM(AH51,AK51,AN51)</f>
        <v>3</v>
      </c>
      <c r="AT50" s="974">
        <f>(AO50*3)+(AP50*1)</f>
        <v>1</v>
      </c>
      <c r="AU50" s="953">
        <f>RANK(AT50,$AT$46:$AT$51)</f>
        <v>2</v>
      </c>
      <c r="AV50" s="955" t="s">
        <v>670</v>
      </c>
      <c r="AW50" s="975">
        <f>AR50-AS50</f>
        <v>-2</v>
      </c>
      <c r="AX50" s="976"/>
      <c r="AY50" s="961">
        <f>RANK(AW50,$AW$46:$AX$51)</f>
        <v>2</v>
      </c>
      <c r="AZ50" s="977" t="s">
        <v>670</v>
      </c>
      <c r="BA50" s="966">
        <v>2</v>
      </c>
      <c r="BB50" s="967"/>
    </row>
    <row r="51" spans="1:54" ht="26.25" customHeight="1">
      <c r="A51" s="978"/>
      <c r="B51" s="989" t="s">
        <v>655</v>
      </c>
      <c r="C51" s="990"/>
      <c r="D51" s="394">
        <f>L47</f>
        <v>0</v>
      </c>
      <c r="E51" s="395" t="s">
        <v>654</v>
      </c>
      <c r="F51" s="396">
        <f>J47</f>
        <v>1</v>
      </c>
      <c r="G51" s="397">
        <f>L49</f>
        <v>3</v>
      </c>
      <c r="H51" s="395" t="s">
        <v>654</v>
      </c>
      <c r="I51" s="398">
        <f>J49</f>
        <v>0</v>
      </c>
      <c r="J51" s="399"/>
      <c r="K51" s="400"/>
      <c r="L51" s="401"/>
      <c r="M51" s="979"/>
      <c r="N51" s="980"/>
      <c r="O51" s="980"/>
      <c r="P51" s="980"/>
      <c r="Q51" s="980"/>
      <c r="R51" s="980"/>
      <c r="S51" s="981"/>
      <c r="T51" s="982"/>
      <c r="U51" s="983"/>
      <c r="V51" s="984"/>
      <c r="W51" s="985"/>
      <c r="X51" s="986"/>
      <c r="Y51" s="987"/>
      <c r="Z51" s="988"/>
      <c r="AA51" s="370"/>
      <c r="AC51" s="978"/>
      <c r="AD51" s="989" t="s">
        <v>655</v>
      </c>
      <c r="AE51" s="990"/>
      <c r="AF51" s="394">
        <f>AN47</f>
        <v>1</v>
      </c>
      <c r="AG51" s="395" t="s">
        <v>654</v>
      </c>
      <c r="AH51" s="396">
        <f>AL47</f>
        <v>1</v>
      </c>
      <c r="AI51" s="397">
        <f>AN49</f>
        <v>0</v>
      </c>
      <c r="AJ51" s="395" t="s">
        <v>654</v>
      </c>
      <c r="AK51" s="398">
        <f>AL49</f>
        <v>2</v>
      </c>
      <c r="AL51" s="399"/>
      <c r="AM51" s="400"/>
      <c r="AN51" s="401"/>
      <c r="AO51" s="979"/>
      <c r="AP51" s="980"/>
      <c r="AQ51" s="980"/>
      <c r="AR51" s="980"/>
      <c r="AS51" s="980"/>
      <c r="AT51" s="980"/>
      <c r="AU51" s="981"/>
      <c r="AV51" s="982"/>
      <c r="AW51" s="983"/>
      <c r="AX51" s="984"/>
      <c r="AY51" s="985"/>
      <c r="AZ51" s="986"/>
      <c r="BA51" s="987"/>
      <c r="BB51" s="988"/>
    </row>
    <row r="52" spans="1:54" ht="15" customHeight="1">
      <c r="A52" s="359"/>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70"/>
      <c r="AA52" s="370"/>
      <c r="AC52" s="359"/>
      <c r="AD52" s="359"/>
      <c r="AE52" s="359"/>
      <c r="AF52" s="370"/>
      <c r="AG52" s="370"/>
      <c r="AH52" s="370"/>
      <c r="AI52" s="370"/>
      <c r="AJ52" s="370"/>
      <c r="AK52" s="370"/>
      <c r="AL52" s="370"/>
      <c r="AM52" s="370"/>
      <c r="AN52" s="370"/>
      <c r="AO52" s="370"/>
      <c r="AP52" s="370"/>
      <c r="AQ52" s="370"/>
      <c r="AR52" s="370"/>
      <c r="AS52" s="370"/>
      <c r="AT52" s="370"/>
      <c r="AU52" s="359"/>
      <c r="AV52" s="359"/>
      <c r="AW52" s="359"/>
      <c r="AX52" s="359"/>
      <c r="AY52" s="359"/>
      <c r="AZ52" s="359"/>
      <c r="BA52" s="359"/>
      <c r="BB52" s="370"/>
    </row>
    <row r="53" spans="1:54" ht="54" customHeight="1">
      <c r="A53" s="934" t="str">
        <f>J4</f>
        <v>2次リーグ　Cパート</v>
      </c>
      <c r="B53" s="935"/>
      <c r="C53" s="936"/>
      <c r="D53" s="937" t="str">
        <f>A54</f>
        <v>太陽スポーツクラブ大分西</v>
      </c>
      <c r="E53" s="938"/>
      <c r="F53" s="938"/>
      <c r="G53" s="938" t="str">
        <f>A56</f>
        <v>ＦＣ　ＷＡＹＳ</v>
      </c>
      <c r="H53" s="938"/>
      <c r="I53" s="938"/>
      <c r="J53" s="938" t="str">
        <f>A58</f>
        <v>ブルーウイングフットボールクラブ</v>
      </c>
      <c r="K53" s="938"/>
      <c r="L53" s="938"/>
      <c r="M53" s="367" t="s">
        <v>657</v>
      </c>
      <c r="N53" s="368" t="s">
        <v>660</v>
      </c>
      <c r="O53" s="369" t="s">
        <v>661</v>
      </c>
      <c r="P53" s="368" t="s">
        <v>662</v>
      </c>
      <c r="Q53" s="368" t="s">
        <v>663</v>
      </c>
      <c r="R53" s="368" t="s">
        <v>664</v>
      </c>
      <c r="S53" s="939" t="s">
        <v>665</v>
      </c>
      <c r="T53" s="940"/>
      <c r="U53" s="941" t="s">
        <v>666</v>
      </c>
      <c r="V53" s="942"/>
      <c r="W53" s="941" t="s">
        <v>667</v>
      </c>
      <c r="X53" s="942"/>
      <c r="Y53" s="943" t="s">
        <v>668</v>
      </c>
      <c r="Z53" s="944"/>
      <c r="AA53" s="370"/>
      <c r="AC53" s="934" t="str">
        <f>AL4</f>
        <v>2次リーグ　Dパート</v>
      </c>
      <c r="AD53" s="935"/>
      <c r="AE53" s="936"/>
      <c r="AF53" s="937" t="str">
        <f>AC54</f>
        <v>ＦＣ　ＪＵＮＩＯＲＳ</v>
      </c>
      <c r="AG53" s="938"/>
      <c r="AH53" s="938"/>
      <c r="AI53" s="938" t="str">
        <f>AC56</f>
        <v>きつきＦＣ</v>
      </c>
      <c r="AJ53" s="938"/>
      <c r="AK53" s="938"/>
      <c r="AL53" s="938" t="str">
        <f>AC58</f>
        <v>スマイス・セレソン</v>
      </c>
      <c r="AM53" s="938"/>
      <c r="AN53" s="938"/>
      <c r="AO53" s="367" t="s">
        <v>657</v>
      </c>
      <c r="AP53" s="368" t="s">
        <v>660</v>
      </c>
      <c r="AQ53" s="369" t="s">
        <v>661</v>
      </c>
      <c r="AR53" s="368" t="s">
        <v>662</v>
      </c>
      <c r="AS53" s="368" t="s">
        <v>663</v>
      </c>
      <c r="AT53" s="368" t="s">
        <v>664</v>
      </c>
      <c r="AU53" s="939" t="s">
        <v>665</v>
      </c>
      <c r="AV53" s="940"/>
      <c r="AW53" s="941" t="s">
        <v>666</v>
      </c>
      <c r="AX53" s="942"/>
      <c r="AY53" s="941" t="s">
        <v>667</v>
      </c>
      <c r="AZ53" s="942"/>
      <c r="BA53" s="943" t="s">
        <v>668</v>
      </c>
      <c r="BB53" s="944"/>
    </row>
    <row r="54" spans="1:54" ht="26.25" customHeight="1">
      <c r="A54" s="945" t="str">
        <f>J6</f>
        <v>太陽スポーツクラブ大分西</v>
      </c>
      <c r="B54" s="946" t="s">
        <v>669</v>
      </c>
      <c r="C54" s="947"/>
      <c r="D54" s="371"/>
      <c r="E54" s="371"/>
      <c r="F54" s="372"/>
      <c r="G54" s="373"/>
      <c r="H54" s="353" t="str">
        <f>IF(G55="","",IF(G55&gt;I55,"○",IF(G55&lt;I55,"●",IF(G55=I55,"△"))))</f>
        <v>○</v>
      </c>
      <c r="I54" s="374"/>
      <c r="J54" s="353"/>
      <c r="K54" s="353" t="str">
        <f>IF(J55="","",IF(J55&gt;L55,"○",IF(J55&lt;L55,"●",IF(J55=L55,"△"))))</f>
        <v>●</v>
      </c>
      <c r="L54" s="374"/>
      <c r="M54" s="948">
        <f>COUNTIF(D54:L54,"○")</f>
        <v>1</v>
      </c>
      <c r="N54" s="950">
        <f>COUNTIF(D54:L54,"△")+COUNTIF(D54:L54,"▲")</f>
        <v>0</v>
      </c>
      <c r="O54" s="950">
        <f>COUNTIF(D54:L54,"●")</f>
        <v>1</v>
      </c>
      <c r="P54" s="950">
        <f>SUM(D55,G55,J55)</f>
        <v>4</v>
      </c>
      <c r="Q54" s="950">
        <f>SUM(F55,I55,L55)</f>
        <v>2</v>
      </c>
      <c r="R54" s="950">
        <f>(M54*3)+(N54*1)</f>
        <v>3</v>
      </c>
      <c r="S54" s="952">
        <f>RANK(R54,$R$54:$R$59)</f>
        <v>2</v>
      </c>
      <c r="T54" s="954" t="s">
        <v>670</v>
      </c>
      <c r="U54" s="956">
        <f>P54-Q54</f>
        <v>2</v>
      </c>
      <c r="V54" s="957"/>
      <c r="W54" s="960">
        <f>RANK(U54,$U$54:$V$59)</f>
        <v>2</v>
      </c>
      <c r="X54" s="962" t="s">
        <v>670</v>
      </c>
      <c r="Y54" s="964">
        <v>2</v>
      </c>
      <c r="Z54" s="965"/>
      <c r="AA54" s="370"/>
      <c r="AC54" s="945" t="str">
        <f>AL6</f>
        <v>ＦＣ　ＪＵＮＩＯＲＳ</v>
      </c>
      <c r="AD54" s="946" t="s">
        <v>669</v>
      </c>
      <c r="AE54" s="947"/>
      <c r="AF54" s="371"/>
      <c r="AG54" s="371"/>
      <c r="AH54" s="372"/>
      <c r="AI54" s="373"/>
      <c r="AJ54" s="353" t="str">
        <f>IF(AI55="","",IF(AI55&gt;AK55,"○",IF(AI55&lt;AK55,"●",IF(AI55=AK55,"△"))))</f>
        <v>○</v>
      </c>
      <c r="AK54" s="374"/>
      <c r="AL54" s="353"/>
      <c r="AM54" s="353" t="str">
        <f>IF(AL55="","",IF(AL55&gt;AN55,"○",IF(AL55&lt;AN55,"●",IF(AL55=AN55,"△"))))</f>
        <v>●</v>
      </c>
      <c r="AN54" s="374"/>
      <c r="AO54" s="948">
        <f>COUNTIF(AF54:AN54,"○")</f>
        <v>1</v>
      </c>
      <c r="AP54" s="950">
        <f>COUNTIF(AF54:AN54,"△")+COUNTIF(AF54:AN54,"▲")</f>
        <v>0</v>
      </c>
      <c r="AQ54" s="950">
        <f>COUNTIF(AF54:AN54,"●")</f>
        <v>1</v>
      </c>
      <c r="AR54" s="950">
        <f>SUM(AF55,AI55,AL55)</f>
        <v>4</v>
      </c>
      <c r="AS54" s="950">
        <f>SUM(AH55,AK55,AN55)</f>
        <v>5</v>
      </c>
      <c r="AT54" s="950">
        <f>(AO54*3)+(AP54*1)</f>
        <v>3</v>
      </c>
      <c r="AU54" s="952">
        <f>RANK(AT54,$AT$54:$AT$59)</f>
        <v>2</v>
      </c>
      <c r="AV54" s="954" t="s">
        <v>670</v>
      </c>
      <c r="AW54" s="956">
        <f>AR54-AS54</f>
        <v>-1</v>
      </c>
      <c r="AX54" s="957"/>
      <c r="AY54" s="960">
        <f>RANK(AW54,$AW$54:$AX$59)</f>
        <v>2</v>
      </c>
      <c r="AZ54" s="962" t="s">
        <v>670</v>
      </c>
      <c r="BA54" s="964">
        <v>2</v>
      </c>
      <c r="BB54" s="965"/>
    </row>
    <row r="55" spans="1:54" ht="26.25" customHeight="1">
      <c r="A55" s="890"/>
      <c r="B55" s="968" t="s">
        <v>655</v>
      </c>
      <c r="C55" s="969"/>
      <c r="D55" s="376"/>
      <c r="E55" s="377"/>
      <c r="F55" s="378"/>
      <c r="G55" s="375">
        <f>F16</f>
        <v>4</v>
      </c>
      <c r="H55" s="379" t="s">
        <v>654</v>
      </c>
      <c r="I55" s="380">
        <f>J16</f>
        <v>0</v>
      </c>
      <c r="J55" s="381">
        <f>J24</f>
        <v>0</v>
      </c>
      <c r="K55" s="382" t="s">
        <v>654</v>
      </c>
      <c r="L55" s="380">
        <f>F24</f>
        <v>2</v>
      </c>
      <c r="M55" s="949"/>
      <c r="N55" s="951"/>
      <c r="O55" s="951"/>
      <c r="P55" s="951"/>
      <c r="Q55" s="951"/>
      <c r="R55" s="951"/>
      <c r="S55" s="953"/>
      <c r="T55" s="955"/>
      <c r="U55" s="958"/>
      <c r="V55" s="959"/>
      <c r="W55" s="961"/>
      <c r="X55" s="963"/>
      <c r="Y55" s="966"/>
      <c r="Z55" s="967"/>
      <c r="AA55" s="370"/>
      <c r="AC55" s="890"/>
      <c r="AD55" s="968" t="s">
        <v>655</v>
      </c>
      <c r="AE55" s="969"/>
      <c r="AF55" s="376"/>
      <c r="AG55" s="377"/>
      <c r="AH55" s="378"/>
      <c r="AI55" s="375">
        <f>AH16</f>
        <v>4</v>
      </c>
      <c r="AJ55" s="379" t="s">
        <v>654</v>
      </c>
      <c r="AK55" s="380">
        <f>AL16</f>
        <v>3</v>
      </c>
      <c r="AL55" s="381">
        <f>AL24</f>
        <v>0</v>
      </c>
      <c r="AM55" s="382" t="s">
        <v>654</v>
      </c>
      <c r="AN55" s="380">
        <f>AH24</f>
        <v>2</v>
      </c>
      <c r="AO55" s="949"/>
      <c r="AP55" s="951"/>
      <c r="AQ55" s="951"/>
      <c r="AR55" s="951"/>
      <c r="AS55" s="951"/>
      <c r="AT55" s="951"/>
      <c r="AU55" s="953"/>
      <c r="AV55" s="955"/>
      <c r="AW55" s="958"/>
      <c r="AX55" s="959"/>
      <c r="AY55" s="961"/>
      <c r="AZ55" s="963"/>
      <c r="BA55" s="966"/>
      <c r="BB55" s="967"/>
    </row>
    <row r="56" spans="1:54" ht="26.25" customHeight="1">
      <c r="A56" s="970" t="str">
        <f>J7</f>
        <v>ＦＣ　ＷＡＹＳ</v>
      </c>
      <c r="B56" s="971" t="s">
        <v>669</v>
      </c>
      <c r="C56" s="972"/>
      <c r="D56" s="383"/>
      <c r="E56" s="383" t="str">
        <f>IF(D57="","",IF(D57&gt;F57,"○",IF(D57&lt;F57,"●",IF(D57=F57,"△"))))</f>
        <v>●</v>
      </c>
      <c r="F56" s="384"/>
      <c r="G56" s="385"/>
      <c r="H56" s="386"/>
      <c r="I56" s="387"/>
      <c r="J56" s="388"/>
      <c r="K56" s="389" t="str">
        <f>IF(J57="","",IF(J57&gt;L57,"○",IF(J57&lt;L57,"●",IF(J57=L57,"△"))))</f>
        <v>●</v>
      </c>
      <c r="L56" s="384"/>
      <c r="M56" s="973">
        <f>COUNTIF(D56:L56,"○")</f>
        <v>0</v>
      </c>
      <c r="N56" s="974">
        <f>COUNTIF(D56:L56,"△")+COUNTIF(D56:L56,"▲")</f>
        <v>0</v>
      </c>
      <c r="O56" s="974">
        <f>COUNTIF(D56:L56,"●")</f>
        <v>2</v>
      </c>
      <c r="P56" s="974">
        <f>SUM(D57,G57,J57)</f>
        <v>0</v>
      </c>
      <c r="Q56" s="974">
        <f>SUM(F57,I57,L57)</f>
        <v>6</v>
      </c>
      <c r="R56" s="974">
        <f>(M56*3)+(N56*1)</f>
        <v>0</v>
      </c>
      <c r="S56" s="953">
        <f>RANK(R56,$R$54:$R$59)</f>
        <v>3</v>
      </c>
      <c r="T56" s="955" t="s">
        <v>670</v>
      </c>
      <c r="U56" s="975">
        <f>P56-Q56</f>
        <v>-6</v>
      </c>
      <c r="V56" s="976"/>
      <c r="W56" s="961">
        <f>RANK(U56,$U$54:$V$59)</f>
        <v>3</v>
      </c>
      <c r="X56" s="977" t="s">
        <v>670</v>
      </c>
      <c r="Y56" s="966">
        <v>3</v>
      </c>
      <c r="Z56" s="967"/>
      <c r="AA56" s="370"/>
      <c r="AC56" s="970" t="str">
        <f>AL7</f>
        <v>きつきＦＣ</v>
      </c>
      <c r="AD56" s="971" t="s">
        <v>669</v>
      </c>
      <c r="AE56" s="972"/>
      <c r="AF56" s="383"/>
      <c r="AG56" s="383" t="str">
        <f>IF(AF57="","",IF(AF57&gt;AH57,"○",IF(AF57&lt;AH57,"●",IF(AF57=AH57,"△"))))</f>
        <v>●</v>
      </c>
      <c r="AH56" s="384"/>
      <c r="AI56" s="385"/>
      <c r="AJ56" s="386"/>
      <c r="AK56" s="387"/>
      <c r="AL56" s="388"/>
      <c r="AM56" s="389" t="str">
        <f>IF(AL57="","",IF(AL57&gt;AN57,"○",IF(AL57&lt;AN57,"●",IF(AL57=AN57,"△"))))</f>
        <v>●</v>
      </c>
      <c r="AN56" s="384"/>
      <c r="AO56" s="973">
        <f>COUNTIF(AF56:AN56,"○")</f>
        <v>0</v>
      </c>
      <c r="AP56" s="974">
        <f>COUNTIF(AF56:AN56,"△")+COUNTIF(AF56:AN56,"▲")</f>
        <v>0</v>
      </c>
      <c r="AQ56" s="974">
        <f>COUNTIF(AF56:AN56,"●")</f>
        <v>2</v>
      </c>
      <c r="AR56" s="974">
        <f>SUM(AF57,AI57,AL57)</f>
        <v>3</v>
      </c>
      <c r="AS56" s="974">
        <f>SUM(AH57,AK57,AN57)</f>
        <v>7</v>
      </c>
      <c r="AT56" s="974">
        <f>(AO56*3)+(AP56*1)</f>
        <v>0</v>
      </c>
      <c r="AU56" s="953">
        <f>RANK(AT56,$AT$54:$AT$59)</f>
        <v>3</v>
      </c>
      <c r="AV56" s="955" t="s">
        <v>670</v>
      </c>
      <c r="AW56" s="975">
        <f>AR56-AS56</f>
        <v>-4</v>
      </c>
      <c r="AX56" s="976"/>
      <c r="AY56" s="961">
        <f>RANK(AW56,$AW$54:$AX$59)</f>
        <v>3</v>
      </c>
      <c r="AZ56" s="977" t="s">
        <v>670</v>
      </c>
      <c r="BA56" s="966">
        <v>3</v>
      </c>
      <c r="BB56" s="967"/>
    </row>
    <row r="57" spans="1:54" ht="26.25" customHeight="1">
      <c r="A57" s="890"/>
      <c r="B57" s="968" t="s">
        <v>655</v>
      </c>
      <c r="C57" s="969"/>
      <c r="D57" s="381">
        <f>I55</f>
        <v>0</v>
      </c>
      <c r="E57" s="379" t="s">
        <v>654</v>
      </c>
      <c r="F57" s="380">
        <f>G55</f>
        <v>4</v>
      </c>
      <c r="G57" s="390"/>
      <c r="H57" s="377"/>
      <c r="I57" s="391"/>
      <c r="J57" s="392">
        <f>F20</f>
        <v>0</v>
      </c>
      <c r="K57" s="379" t="s">
        <v>654</v>
      </c>
      <c r="L57" s="393">
        <f>J20</f>
        <v>2</v>
      </c>
      <c r="M57" s="949"/>
      <c r="N57" s="951"/>
      <c r="O57" s="951"/>
      <c r="P57" s="951"/>
      <c r="Q57" s="951"/>
      <c r="R57" s="951"/>
      <c r="S57" s="953"/>
      <c r="T57" s="955"/>
      <c r="U57" s="958"/>
      <c r="V57" s="959"/>
      <c r="W57" s="961"/>
      <c r="X57" s="963"/>
      <c r="Y57" s="966"/>
      <c r="Z57" s="967"/>
      <c r="AA57" s="370"/>
      <c r="AC57" s="890"/>
      <c r="AD57" s="968" t="s">
        <v>655</v>
      </c>
      <c r="AE57" s="969"/>
      <c r="AF57" s="381">
        <f>AK55</f>
        <v>3</v>
      </c>
      <c r="AG57" s="379" t="s">
        <v>654</v>
      </c>
      <c r="AH57" s="380">
        <f>AI55</f>
        <v>4</v>
      </c>
      <c r="AI57" s="390"/>
      <c r="AJ57" s="377"/>
      <c r="AK57" s="391"/>
      <c r="AL57" s="392">
        <f>AH20</f>
        <v>0</v>
      </c>
      <c r="AM57" s="379" t="s">
        <v>654</v>
      </c>
      <c r="AN57" s="393">
        <f>AL20</f>
        <v>3</v>
      </c>
      <c r="AO57" s="949"/>
      <c r="AP57" s="951"/>
      <c r="AQ57" s="951"/>
      <c r="AR57" s="951"/>
      <c r="AS57" s="951"/>
      <c r="AT57" s="951"/>
      <c r="AU57" s="953"/>
      <c r="AV57" s="955"/>
      <c r="AW57" s="958"/>
      <c r="AX57" s="959"/>
      <c r="AY57" s="961"/>
      <c r="AZ57" s="963"/>
      <c r="BA57" s="966"/>
      <c r="BB57" s="967"/>
    </row>
    <row r="58" spans="1:54" ht="26.25" customHeight="1">
      <c r="A58" s="970" t="str">
        <f>J8</f>
        <v>ブルーウイングフットボールクラブ</v>
      </c>
      <c r="B58" s="971" t="s">
        <v>669</v>
      </c>
      <c r="C58" s="972"/>
      <c r="D58" s="383"/>
      <c r="E58" s="383" t="str">
        <f>IF(D59="","",IF(D59&gt;F59,"○",IF(D59&lt;F59,"●",IF(D59=F59,"△"))))</f>
        <v>○</v>
      </c>
      <c r="F58" s="384"/>
      <c r="G58" s="388"/>
      <c r="H58" s="383" t="str">
        <f>IF(G59="","",IF(G59&gt;I59,"○",IF(G59&lt;I59,"●",IF(G59=I59,"△"))))</f>
        <v>○</v>
      </c>
      <c r="I58" s="384"/>
      <c r="J58" s="385"/>
      <c r="K58" s="386"/>
      <c r="L58" s="387"/>
      <c r="M58" s="973">
        <f>COUNTIF(D58:L58,"○")</f>
        <v>2</v>
      </c>
      <c r="N58" s="974">
        <f>COUNTIF(D58:L58,"△")+COUNTIF(D58:L58,"▲")</f>
        <v>0</v>
      </c>
      <c r="O58" s="974">
        <f>COUNTIF(D58:L58,"●")</f>
        <v>0</v>
      </c>
      <c r="P58" s="974">
        <f>SUM(D59,G59,J59)</f>
        <v>4</v>
      </c>
      <c r="Q58" s="974">
        <f>SUM(F59,I59,L59)</f>
        <v>0</v>
      </c>
      <c r="R58" s="974">
        <f>(M58*3)+(N58*1)</f>
        <v>6</v>
      </c>
      <c r="S58" s="953">
        <f>RANK(R58,$R$54:$R$59)</f>
        <v>1</v>
      </c>
      <c r="T58" s="955" t="s">
        <v>670</v>
      </c>
      <c r="U58" s="975">
        <f>P58-Q58</f>
        <v>4</v>
      </c>
      <c r="V58" s="976"/>
      <c r="W58" s="961">
        <f>RANK(U58,$U$54:$V$59)</f>
        <v>1</v>
      </c>
      <c r="X58" s="977" t="s">
        <v>670</v>
      </c>
      <c r="Y58" s="966">
        <v>1</v>
      </c>
      <c r="Z58" s="967"/>
      <c r="AA58" s="370"/>
      <c r="AC58" s="970" t="str">
        <f>AL8</f>
        <v>スマイス・セレソン</v>
      </c>
      <c r="AD58" s="971" t="s">
        <v>669</v>
      </c>
      <c r="AE58" s="972"/>
      <c r="AF58" s="383"/>
      <c r="AG58" s="383" t="str">
        <f>IF(AF59="","",IF(AF59&gt;AH59,"○",IF(AF59&lt;AH59,"●",IF(AF59=AH59,"△"))))</f>
        <v>○</v>
      </c>
      <c r="AH58" s="384"/>
      <c r="AI58" s="388"/>
      <c r="AJ58" s="383" t="str">
        <f>IF(AI59="","",IF(AI59&gt;AK59,"○",IF(AI59&lt;AK59,"●",IF(AI59=AK59,"△"))))</f>
        <v>○</v>
      </c>
      <c r="AK58" s="384"/>
      <c r="AL58" s="385"/>
      <c r="AM58" s="386"/>
      <c r="AN58" s="387"/>
      <c r="AO58" s="973">
        <f>COUNTIF(AF58:AN58,"○")</f>
        <v>2</v>
      </c>
      <c r="AP58" s="974">
        <f>COUNTIF(AF58:AN58,"△")+COUNTIF(AF58:AN58,"▲")</f>
        <v>0</v>
      </c>
      <c r="AQ58" s="974">
        <f>COUNTIF(AF58:AN58,"●")</f>
        <v>0</v>
      </c>
      <c r="AR58" s="974">
        <f>SUM(AF59,AI59,AL59)</f>
        <v>5</v>
      </c>
      <c r="AS58" s="974">
        <f>SUM(AH59,AK59,AN59)</f>
        <v>0</v>
      </c>
      <c r="AT58" s="974">
        <f>(AO58*3)+(AP58*1)</f>
        <v>6</v>
      </c>
      <c r="AU58" s="953">
        <f>RANK(AT58,$AT$54:$AT$59)</f>
        <v>1</v>
      </c>
      <c r="AV58" s="955" t="s">
        <v>670</v>
      </c>
      <c r="AW58" s="975">
        <f>AR58-AS58</f>
        <v>5</v>
      </c>
      <c r="AX58" s="976"/>
      <c r="AY58" s="961">
        <f>RANK(AW58,$AW$54:$AX$59)</f>
        <v>1</v>
      </c>
      <c r="AZ58" s="977" t="s">
        <v>670</v>
      </c>
      <c r="BA58" s="966">
        <v>1</v>
      </c>
      <c r="BB58" s="967"/>
    </row>
    <row r="59" spans="1:54" ht="26.25" customHeight="1">
      <c r="A59" s="978"/>
      <c r="B59" s="989" t="s">
        <v>655</v>
      </c>
      <c r="C59" s="990"/>
      <c r="D59" s="394">
        <f>L55</f>
        <v>2</v>
      </c>
      <c r="E59" s="395" t="s">
        <v>654</v>
      </c>
      <c r="F59" s="396">
        <f>J55</f>
        <v>0</v>
      </c>
      <c r="G59" s="397">
        <f>L57</f>
        <v>2</v>
      </c>
      <c r="H59" s="395" t="s">
        <v>654</v>
      </c>
      <c r="I59" s="398">
        <f>J57</f>
        <v>0</v>
      </c>
      <c r="J59" s="399"/>
      <c r="K59" s="400"/>
      <c r="L59" s="401"/>
      <c r="M59" s="979"/>
      <c r="N59" s="980"/>
      <c r="O59" s="980"/>
      <c r="P59" s="980"/>
      <c r="Q59" s="980"/>
      <c r="R59" s="980"/>
      <c r="S59" s="981"/>
      <c r="T59" s="982"/>
      <c r="U59" s="983"/>
      <c r="V59" s="984"/>
      <c r="W59" s="985"/>
      <c r="X59" s="986"/>
      <c r="Y59" s="987"/>
      <c r="Z59" s="988"/>
      <c r="AA59" s="370"/>
      <c r="AC59" s="978"/>
      <c r="AD59" s="989" t="s">
        <v>655</v>
      </c>
      <c r="AE59" s="990"/>
      <c r="AF59" s="394">
        <f>AN55</f>
        <v>2</v>
      </c>
      <c r="AG59" s="395" t="s">
        <v>654</v>
      </c>
      <c r="AH59" s="396">
        <f>AL55</f>
        <v>0</v>
      </c>
      <c r="AI59" s="397">
        <f>AN57</f>
        <v>3</v>
      </c>
      <c r="AJ59" s="395" t="s">
        <v>654</v>
      </c>
      <c r="AK59" s="398">
        <f>AL57</f>
        <v>0</v>
      </c>
      <c r="AL59" s="399"/>
      <c r="AM59" s="400"/>
      <c r="AN59" s="401"/>
      <c r="AO59" s="979"/>
      <c r="AP59" s="980"/>
      <c r="AQ59" s="980"/>
      <c r="AR59" s="980"/>
      <c r="AS59" s="980"/>
      <c r="AT59" s="980"/>
      <c r="AU59" s="981"/>
      <c r="AV59" s="982"/>
      <c r="AW59" s="983"/>
      <c r="AX59" s="984"/>
      <c r="AY59" s="985"/>
      <c r="AZ59" s="986"/>
      <c r="BA59" s="987"/>
      <c r="BB59" s="988"/>
    </row>
    <row r="60" spans="1:54" ht="13.5">
      <c r="A60" s="359"/>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70"/>
      <c r="Z60" s="370"/>
      <c r="AA60" s="402"/>
      <c r="AC60" s="359"/>
      <c r="AD60" s="359"/>
      <c r="AE60" s="359"/>
      <c r="AF60" s="402"/>
      <c r="AG60" s="402"/>
      <c r="AH60" s="402"/>
      <c r="AI60" s="402"/>
      <c r="AJ60" s="402"/>
      <c r="AK60" s="402"/>
      <c r="AL60" s="402"/>
      <c r="AM60" s="402"/>
      <c r="AN60" s="402"/>
      <c r="AO60" s="370"/>
      <c r="AP60" s="370"/>
      <c r="AQ60" s="370"/>
      <c r="AR60" s="370"/>
      <c r="AS60" s="370"/>
      <c r="AT60" s="370"/>
      <c r="AU60" s="359"/>
      <c r="AV60" s="359"/>
      <c r="AW60" s="359"/>
      <c r="AX60" s="359"/>
      <c r="AY60" s="359"/>
      <c r="AZ60" s="359"/>
      <c r="BA60" s="370"/>
      <c r="BB60" s="370"/>
    </row>
    <row r="61" spans="27:42" ht="13.5">
      <c r="AA61" s="342"/>
      <c r="AC61" s="198"/>
      <c r="AD61" s="198"/>
      <c r="AE61" s="198"/>
      <c r="AF61" s="198"/>
      <c r="AG61" s="198"/>
      <c r="AH61" s="198"/>
      <c r="AI61" s="198"/>
      <c r="AJ61" s="198"/>
      <c r="AK61" s="198"/>
      <c r="AL61" s="198"/>
      <c r="AM61" s="198"/>
      <c r="AN61" s="198"/>
      <c r="AO61" s="198"/>
      <c r="AP61" s="198"/>
    </row>
    <row r="62" spans="27:42" ht="13.5">
      <c r="AA62" s="342"/>
      <c r="AC62" s="198"/>
      <c r="AD62" s="198"/>
      <c r="AE62" s="198"/>
      <c r="AF62" s="198"/>
      <c r="AG62" s="198"/>
      <c r="AH62" s="198"/>
      <c r="AI62" s="198"/>
      <c r="AJ62" s="198"/>
      <c r="AK62" s="198"/>
      <c r="AL62" s="198"/>
      <c r="AM62" s="198"/>
      <c r="AN62" s="198"/>
      <c r="AO62" s="198"/>
      <c r="AP62" s="198"/>
    </row>
    <row r="63" spans="27:42" ht="13.5">
      <c r="AA63" s="342"/>
      <c r="AC63" s="198"/>
      <c r="AD63" s="198"/>
      <c r="AE63" s="198"/>
      <c r="AF63" s="198"/>
      <c r="AG63" s="198"/>
      <c r="AH63" s="198"/>
      <c r="AI63" s="198"/>
      <c r="AJ63" s="198"/>
      <c r="AK63" s="198"/>
      <c r="AL63" s="198"/>
      <c r="AM63" s="198"/>
      <c r="AN63" s="198"/>
      <c r="AO63" s="198"/>
      <c r="AP63" s="198"/>
    </row>
    <row r="64" spans="27:42" ht="13.5">
      <c r="AA64" s="342"/>
      <c r="AC64" s="198"/>
      <c r="AD64" s="198"/>
      <c r="AE64" s="198"/>
      <c r="AF64" s="198"/>
      <c r="AG64" s="198"/>
      <c r="AH64" s="198"/>
      <c r="AI64" s="198"/>
      <c r="AJ64" s="198"/>
      <c r="AK64" s="198"/>
      <c r="AL64" s="198"/>
      <c r="AM64" s="198"/>
      <c r="AN64" s="198"/>
      <c r="AO64" s="198"/>
      <c r="AP64" s="198"/>
    </row>
    <row r="65" spans="27:42" ht="13.5">
      <c r="AA65" s="342"/>
      <c r="AC65" s="198"/>
      <c r="AD65" s="198"/>
      <c r="AE65" s="198"/>
      <c r="AF65" s="198"/>
      <c r="AG65" s="198"/>
      <c r="AH65" s="198"/>
      <c r="AI65" s="198"/>
      <c r="AJ65" s="198"/>
      <c r="AK65" s="198"/>
      <c r="AL65" s="198"/>
      <c r="AM65" s="198"/>
      <c r="AN65" s="198"/>
      <c r="AO65" s="198"/>
      <c r="AP65" s="198"/>
    </row>
    <row r="66" spans="27:42" ht="13.5">
      <c r="AA66" s="342"/>
      <c r="AC66" s="198"/>
      <c r="AD66" s="198"/>
      <c r="AE66" s="198"/>
      <c r="AF66" s="198"/>
      <c r="AG66" s="198"/>
      <c r="AH66" s="198"/>
      <c r="AI66" s="198"/>
      <c r="AJ66" s="198"/>
      <c r="AK66" s="198"/>
      <c r="AL66" s="198"/>
      <c r="AM66" s="198"/>
      <c r="AN66" s="198"/>
      <c r="AO66" s="198"/>
      <c r="AP66" s="198"/>
    </row>
    <row r="67" spans="27:42" ht="13.5">
      <c r="AA67" s="342"/>
      <c r="AC67" s="198"/>
      <c r="AD67" s="198"/>
      <c r="AE67" s="198"/>
      <c r="AF67" s="198"/>
      <c r="AG67" s="198"/>
      <c r="AH67" s="198"/>
      <c r="AI67" s="198"/>
      <c r="AJ67" s="198"/>
      <c r="AK67" s="198"/>
      <c r="AL67" s="198"/>
      <c r="AM67" s="198"/>
      <c r="AN67" s="198"/>
      <c r="AO67" s="198"/>
      <c r="AP67" s="198"/>
    </row>
    <row r="68" spans="25:42" ht="13.5">
      <c r="Y68" s="198"/>
      <c r="Z68" s="198"/>
      <c r="AA68" s="342"/>
      <c r="AC68" s="198"/>
      <c r="AD68" s="198"/>
      <c r="AE68" s="198"/>
      <c r="AF68" s="198"/>
      <c r="AG68" s="198"/>
      <c r="AH68" s="198"/>
      <c r="AI68" s="198"/>
      <c r="AJ68" s="198"/>
      <c r="AK68" s="198"/>
      <c r="AL68" s="198"/>
      <c r="AM68" s="198"/>
      <c r="AN68" s="198"/>
      <c r="AO68" s="198"/>
      <c r="AP68" s="198"/>
    </row>
  </sheetData>
  <mergeCells count="370">
    <mergeCell ref="BA58:BB59"/>
    <mergeCell ref="B59:C59"/>
    <mergeCell ref="AD59:AE59"/>
    <mergeCell ref="AQ58:AQ59"/>
    <mergeCell ref="AR58:AR59"/>
    <mergeCell ref="AS58:AS59"/>
    <mergeCell ref="AT58:AT59"/>
    <mergeCell ref="AU58:AU59"/>
    <mergeCell ref="AV58:AV59"/>
    <mergeCell ref="AW58:AX59"/>
    <mergeCell ref="AY58:AY59"/>
    <mergeCell ref="AZ58:AZ59"/>
    <mergeCell ref="T58:T59"/>
    <mergeCell ref="U58:V59"/>
    <mergeCell ref="W58:W59"/>
    <mergeCell ref="X58:X59"/>
    <mergeCell ref="Y58:Z59"/>
    <mergeCell ref="AC58:AC59"/>
    <mergeCell ref="AD58:AE58"/>
    <mergeCell ref="AO58:AO59"/>
    <mergeCell ref="AP58:AP59"/>
    <mergeCell ref="A58:A59"/>
    <mergeCell ref="B58:C58"/>
    <mergeCell ref="M58:M59"/>
    <mergeCell ref="N58:N59"/>
    <mergeCell ref="O58:O59"/>
    <mergeCell ref="P58:P59"/>
    <mergeCell ref="Q58:Q59"/>
    <mergeCell ref="R58:R59"/>
    <mergeCell ref="S58:S59"/>
    <mergeCell ref="AT56:AT57"/>
    <mergeCell ref="AU56:AU57"/>
    <mergeCell ref="AV56:AV57"/>
    <mergeCell ref="AW56:AX57"/>
    <mergeCell ref="AY56:AY57"/>
    <mergeCell ref="AZ56:AZ57"/>
    <mergeCell ref="BA56:BB57"/>
    <mergeCell ref="B57:C57"/>
    <mergeCell ref="AD57:AE57"/>
    <mergeCell ref="BA54:BB55"/>
    <mergeCell ref="B55:C55"/>
    <mergeCell ref="AD55:AE55"/>
    <mergeCell ref="A56:A57"/>
    <mergeCell ref="B56:C56"/>
    <mergeCell ref="M56:M57"/>
    <mergeCell ref="N56:N57"/>
    <mergeCell ref="O56:O57"/>
    <mergeCell ref="P56:P57"/>
    <mergeCell ref="Q56:Q57"/>
    <mergeCell ref="R56:R57"/>
    <mergeCell ref="S56:S57"/>
    <mergeCell ref="T56:T57"/>
    <mergeCell ref="U56:V57"/>
    <mergeCell ref="W56:W57"/>
    <mergeCell ref="X56:X57"/>
    <mergeCell ref="Y56:Z57"/>
    <mergeCell ref="AC56:AC57"/>
    <mergeCell ref="AD56:AE56"/>
    <mergeCell ref="AO56:AO57"/>
    <mergeCell ref="AP56:AP57"/>
    <mergeCell ref="AQ56:AQ57"/>
    <mergeCell ref="AR56:AR57"/>
    <mergeCell ref="AS56:AS57"/>
    <mergeCell ref="AQ54:AQ55"/>
    <mergeCell ref="AR54:AR55"/>
    <mergeCell ref="AS54:AS55"/>
    <mergeCell ref="AT54:AT55"/>
    <mergeCell ref="AU54:AU55"/>
    <mergeCell ref="AV54:AV55"/>
    <mergeCell ref="AW54:AX55"/>
    <mergeCell ref="AY54:AY55"/>
    <mergeCell ref="AZ54:AZ55"/>
    <mergeCell ref="T54:T55"/>
    <mergeCell ref="U54:V55"/>
    <mergeCell ref="W54:W55"/>
    <mergeCell ref="X54:X55"/>
    <mergeCell ref="Y54:Z55"/>
    <mergeCell ref="AC54:AC55"/>
    <mergeCell ref="AD54:AE54"/>
    <mergeCell ref="AO54:AO55"/>
    <mergeCell ref="AP54:AP55"/>
    <mergeCell ref="A54:A55"/>
    <mergeCell ref="B54:C54"/>
    <mergeCell ref="M54:M55"/>
    <mergeCell ref="N54:N55"/>
    <mergeCell ref="O54:O55"/>
    <mergeCell ref="P54:P55"/>
    <mergeCell ref="Q54:Q55"/>
    <mergeCell ref="R54:R55"/>
    <mergeCell ref="S54:S55"/>
    <mergeCell ref="BA50:BB51"/>
    <mergeCell ref="B51:C51"/>
    <mergeCell ref="AD51:AE51"/>
    <mergeCell ref="A53:C53"/>
    <mergeCell ref="D53:F53"/>
    <mergeCell ref="G53:I53"/>
    <mergeCell ref="J53:L53"/>
    <mergeCell ref="S53:T53"/>
    <mergeCell ref="U53:V53"/>
    <mergeCell ref="W53:X53"/>
    <mergeCell ref="Y53:Z53"/>
    <mergeCell ref="AC53:AE53"/>
    <mergeCell ref="AF53:AH53"/>
    <mergeCell ref="AI53:AK53"/>
    <mergeCell ref="AL53:AN53"/>
    <mergeCell ref="AU53:AV53"/>
    <mergeCell ref="AW53:AX53"/>
    <mergeCell ref="AY53:AZ53"/>
    <mergeCell ref="BA53:BB53"/>
    <mergeCell ref="AQ50:AQ51"/>
    <mergeCell ref="AR50:AR51"/>
    <mergeCell ref="AS50:AS51"/>
    <mergeCell ref="AT50:AT51"/>
    <mergeCell ref="AU50:AU51"/>
    <mergeCell ref="AV50:AV51"/>
    <mergeCell ref="AW50:AX51"/>
    <mergeCell ref="AY50:AY51"/>
    <mergeCell ref="AZ50:AZ51"/>
    <mergeCell ref="T50:T51"/>
    <mergeCell ref="U50:V51"/>
    <mergeCell ref="W50:W51"/>
    <mergeCell ref="X50:X51"/>
    <mergeCell ref="Y50:Z51"/>
    <mergeCell ref="AC50:AC51"/>
    <mergeCell ref="AD50:AE50"/>
    <mergeCell ref="AO50:AO51"/>
    <mergeCell ref="AP50:AP51"/>
    <mergeCell ref="A50:A51"/>
    <mergeCell ref="B50:C50"/>
    <mergeCell ref="M50:M51"/>
    <mergeCell ref="N50:N51"/>
    <mergeCell ref="O50:O51"/>
    <mergeCell ref="P50:P51"/>
    <mergeCell ref="Q50:Q51"/>
    <mergeCell ref="R50:R51"/>
    <mergeCell ref="S50:S51"/>
    <mergeCell ref="AS48:AS49"/>
    <mergeCell ref="AT48:AT49"/>
    <mergeCell ref="AU48:AU49"/>
    <mergeCell ref="AV48:AV49"/>
    <mergeCell ref="AW48:AX49"/>
    <mergeCell ref="AY48:AY49"/>
    <mergeCell ref="AZ48:AZ49"/>
    <mergeCell ref="BA48:BB49"/>
    <mergeCell ref="B49:C49"/>
    <mergeCell ref="AD49:AE49"/>
    <mergeCell ref="AZ46:AZ47"/>
    <mergeCell ref="BA46:BB47"/>
    <mergeCell ref="B47:C47"/>
    <mergeCell ref="AD47:AE47"/>
    <mergeCell ref="A48:A49"/>
    <mergeCell ref="B48:C48"/>
    <mergeCell ref="M48:M49"/>
    <mergeCell ref="N48:N49"/>
    <mergeCell ref="O48:O49"/>
    <mergeCell ref="P48:P49"/>
    <mergeCell ref="Q48:Q49"/>
    <mergeCell ref="R48:R49"/>
    <mergeCell ref="S48:S49"/>
    <mergeCell ref="T48:T49"/>
    <mergeCell ref="U48:V49"/>
    <mergeCell ref="W48:W49"/>
    <mergeCell ref="X48:X49"/>
    <mergeCell ref="Y48:Z49"/>
    <mergeCell ref="AC48:AC49"/>
    <mergeCell ref="AD48:AE48"/>
    <mergeCell ref="AO48:AO49"/>
    <mergeCell ref="AP48:AP49"/>
    <mergeCell ref="AQ48:AQ49"/>
    <mergeCell ref="AR48:AR49"/>
    <mergeCell ref="AP46:AP47"/>
    <mergeCell ref="AQ46:AQ47"/>
    <mergeCell ref="AR46:AR47"/>
    <mergeCell ref="AS46:AS47"/>
    <mergeCell ref="AT46:AT47"/>
    <mergeCell ref="AU46:AU47"/>
    <mergeCell ref="AV46:AV47"/>
    <mergeCell ref="AW46:AX47"/>
    <mergeCell ref="AY46:AY47"/>
    <mergeCell ref="AF45:AH45"/>
    <mergeCell ref="AI45:AK45"/>
    <mergeCell ref="AL45:AN45"/>
    <mergeCell ref="AU45:AV45"/>
    <mergeCell ref="AW45:AX45"/>
    <mergeCell ref="AY45:AZ45"/>
    <mergeCell ref="BA45:BB45"/>
    <mergeCell ref="A46:A47"/>
    <mergeCell ref="B46:C46"/>
    <mergeCell ref="M46:M47"/>
    <mergeCell ref="N46:N47"/>
    <mergeCell ref="O46:O47"/>
    <mergeCell ref="P46:P47"/>
    <mergeCell ref="Q46:Q47"/>
    <mergeCell ref="R46:R47"/>
    <mergeCell ref="S46:S47"/>
    <mergeCell ref="T46:T47"/>
    <mergeCell ref="U46:V47"/>
    <mergeCell ref="W46:W47"/>
    <mergeCell ref="X46:X47"/>
    <mergeCell ref="Y46:Z47"/>
    <mergeCell ref="AC46:AC47"/>
    <mergeCell ref="AD46:AE46"/>
    <mergeCell ref="AO46:AO47"/>
    <mergeCell ref="A45:C45"/>
    <mergeCell ref="D45:F45"/>
    <mergeCell ref="G45:I45"/>
    <mergeCell ref="J45:L45"/>
    <mergeCell ref="S45:T45"/>
    <mergeCell ref="U45:V45"/>
    <mergeCell ref="W45:X45"/>
    <mergeCell ref="Y45:Z45"/>
    <mergeCell ref="AC45:AE45"/>
    <mergeCell ref="AH23:AJ23"/>
    <mergeCell ref="AL23:AN23"/>
    <mergeCell ref="AO23:AQ23"/>
    <mergeCell ref="D24:E24"/>
    <mergeCell ref="F24:H24"/>
    <mergeCell ref="J24:L24"/>
    <mergeCell ref="M24:O24"/>
    <mergeCell ref="AF24:AG24"/>
    <mergeCell ref="AH24:AJ24"/>
    <mergeCell ref="AL24:AN24"/>
    <mergeCell ref="AO24:AQ24"/>
    <mergeCell ref="A23:A24"/>
    <mergeCell ref="B23:C24"/>
    <mergeCell ref="D23:E23"/>
    <mergeCell ref="F23:H23"/>
    <mergeCell ref="J23:L23"/>
    <mergeCell ref="M23:O23"/>
    <mergeCell ref="AC23:AC24"/>
    <mergeCell ref="AD23:AE24"/>
    <mergeCell ref="AF23:AG23"/>
    <mergeCell ref="AH21:AJ21"/>
    <mergeCell ref="AL21:AN21"/>
    <mergeCell ref="AO21:AQ21"/>
    <mergeCell ref="D22:E22"/>
    <mergeCell ref="F22:H22"/>
    <mergeCell ref="J22:L22"/>
    <mergeCell ref="M22:O22"/>
    <mergeCell ref="AF22:AG22"/>
    <mergeCell ref="AH22:AJ22"/>
    <mergeCell ref="AL22:AN22"/>
    <mergeCell ref="AO22:AQ22"/>
    <mergeCell ref="A21:A22"/>
    <mergeCell ref="B21:C22"/>
    <mergeCell ref="D21:E21"/>
    <mergeCell ref="F21:H21"/>
    <mergeCell ref="J21:L21"/>
    <mergeCell ref="M21:O21"/>
    <mergeCell ref="AC21:AC22"/>
    <mergeCell ref="AD21:AE22"/>
    <mergeCell ref="AF21:AG21"/>
    <mergeCell ref="AH19:AJ19"/>
    <mergeCell ref="AL19:AN19"/>
    <mergeCell ref="AO19:AQ19"/>
    <mergeCell ref="D20:E20"/>
    <mergeCell ref="F20:H20"/>
    <mergeCell ref="J20:L20"/>
    <mergeCell ref="M20:O20"/>
    <mergeCell ref="AF20:AG20"/>
    <mergeCell ref="AH20:AJ20"/>
    <mergeCell ref="AL20:AN20"/>
    <mergeCell ref="AO20:AQ20"/>
    <mergeCell ref="A19:A20"/>
    <mergeCell ref="B19:C20"/>
    <mergeCell ref="D19:E19"/>
    <mergeCell ref="F19:H19"/>
    <mergeCell ref="J19:L19"/>
    <mergeCell ref="M19:O19"/>
    <mergeCell ref="AC19:AC20"/>
    <mergeCell ref="AD19:AE20"/>
    <mergeCell ref="AF19:AG19"/>
    <mergeCell ref="AH17:AJ17"/>
    <mergeCell ref="AL17:AN17"/>
    <mergeCell ref="AO17:AQ17"/>
    <mergeCell ref="D18:E18"/>
    <mergeCell ref="F18:H18"/>
    <mergeCell ref="J18:L18"/>
    <mergeCell ref="M18:O18"/>
    <mergeCell ref="AF18:AG18"/>
    <mergeCell ref="AH18:AJ18"/>
    <mergeCell ref="AL18:AN18"/>
    <mergeCell ref="AO18:AQ18"/>
    <mergeCell ref="A17:A18"/>
    <mergeCell ref="B17:C18"/>
    <mergeCell ref="D17:E17"/>
    <mergeCell ref="F17:H17"/>
    <mergeCell ref="J17:L17"/>
    <mergeCell ref="M17:O17"/>
    <mergeCell ref="AC17:AC18"/>
    <mergeCell ref="AD17:AE18"/>
    <mergeCell ref="AF17:AG17"/>
    <mergeCell ref="AL14:AN14"/>
    <mergeCell ref="AO14:AQ14"/>
    <mergeCell ref="A15:A16"/>
    <mergeCell ref="B15:C16"/>
    <mergeCell ref="D15:E15"/>
    <mergeCell ref="F15:H15"/>
    <mergeCell ref="J15:L15"/>
    <mergeCell ref="M15:O15"/>
    <mergeCell ref="AC15:AC16"/>
    <mergeCell ref="AD15:AE16"/>
    <mergeCell ref="AF15:AG15"/>
    <mergeCell ref="AH15:AJ15"/>
    <mergeCell ref="AL15:AN15"/>
    <mergeCell ref="AO15:AQ15"/>
    <mergeCell ref="D16:E16"/>
    <mergeCell ref="F16:H16"/>
    <mergeCell ref="J16:L16"/>
    <mergeCell ref="M16:O16"/>
    <mergeCell ref="AF16:AG16"/>
    <mergeCell ref="AH16:AJ16"/>
    <mergeCell ref="AL16:AN16"/>
    <mergeCell ref="AO16:AQ16"/>
    <mergeCell ref="A11:C11"/>
    <mergeCell ref="AC11:AE11"/>
    <mergeCell ref="A12:C12"/>
    <mergeCell ref="M12:O12"/>
    <mergeCell ref="AC12:AE12"/>
    <mergeCell ref="AO12:AQ12"/>
    <mergeCell ref="A13:A14"/>
    <mergeCell ref="B13:C14"/>
    <mergeCell ref="D13:E13"/>
    <mergeCell ref="F13:H13"/>
    <mergeCell ref="J13:L13"/>
    <mergeCell ref="M13:O13"/>
    <mergeCell ref="AC13:AC14"/>
    <mergeCell ref="AD13:AE14"/>
    <mergeCell ref="AF13:AG13"/>
    <mergeCell ref="AH13:AJ13"/>
    <mergeCell ref="AL13:AN13"/>
    <mergeCell ref="AO13:AQ13"/>
    <mergeCell ref="D14:E14"/>
    <mergeCell ref="F14:H14"/>
    <mergeCell ref="J14:L14"/>
    <mergeCell ref="M14:O14"/>
    <mergeCell ref="AF14:AG14"/>
    <mergeCell ref="AH14:AJ14"/>
    <mergeCell ref="A5:C5"/>
    <mergeCell ref="D5:I5"/>
    <mergeCell ref="J5:O5"/>
    <mergeCell ref="AC5:AE5"/>
    <mergeCell ref="AF5:AK5"/>
    <mergeCell ref="AL5:AQ5"/>
    <mergeCell ref="A6:C8"/>
    <mergeCell ref="D6:I6"/>
    <mergeCell ref="J6:O6"/>
    <mergeCell ref="AC6:AE8"/>
    <mergeCell ref="AF6:AK6"/>
    <mergeCell ref="AL6:AQ6"/>
    <mergeCell ref="D7:I7"/>
    <mergeCell ref="J7:O7"/>
    <mergeCell ref="AF7:AK7"/>
    <mergeCell ref="AL7:AQ7"/>
    <mergeCell ref="D8:I8"/>
    <mergeCell ref="J8:O8"/>
    <mergeCell ref="AF8:AK8"/>
    <mergeCell ref="AL8:AQ8"/>
    <mergeCell ref="A1:AA1"/>
    <mergeCell ref="AC1:BC1"/>
    <mergeCell ref="A3:C3"/>
    <mergeCell ref="D3:O3"/>
    <mergeCell ref="AC3:AE3"/>
    <mergeCell ref="AF3:AQ3"/>
    <mergeCell ref="A4:C4"/>
    <mergeCell ref="D4:I4"/>
    <mergeCell ref="J4:O4"/>
    <mergeCell ref="AC4:AE4"/>
    <mergeCell ref="AF4:AK4"/>
    <mergeCell ref="AL4:AQ4"/>
  </mergeCells>
  <printOptions/>
  <pageMargins left="0.39370078740157477" right="0.39370078740157477" top="0.39370078740157477" bottom="0.39370078740157477" header="0.5118110236220472" footer="0.5118110236220472"/>
  <pageSetup fitToHeight="1" fitToWidth="1" horizontalDpi="600" verticalDpi="600" orientation="portrait" paperSize="9" scale="50" copies="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E76"/>
  <sheetViews>
    <sheetView showGridLines="0" zoomScale="30" zoomScaleNormal="30" workbookViewId="0" topLeftCell="A1">
      <selection activeCell="A2" sqref="A2"/>
    </sheetView>
  </sheetViews>
  <sheetFormatPr defaultColWidth="4.125" defaultRowHeight="13.5"/>
  <cols>
    <col min="1" max="1" width="18.625" style="341" customWidth="1"/>
    <col min="2" max="27" width="6.625" style="341" customWidth="1"/>
    <col min="28" max="28" width="4.125" style="198" customWidth="1"/>
    <col min="29" max="29" width="18.625" style="342" customWidth="1"/>
    <col min="30" max="42" width="6.625" style="342" customWidth="1"/>
    <col min="43" max="55" width="6.625" style="198" customWidth="1"/>
    <col min="56" max="56" width="4.125" style="198" customWidth="1"/>
    <col min="57" max="57" width="18.625" style="342" customWidth="1"/>
    <col min="58" max="70" width="6.625" style="342" customWidth="1"/>
    <col min="71" max="83" width="6.625" style="198" customWidth="1"/>
    <col min="84" max="16384" width="4.125" style="198" customWidth="1"/>
  </cols>
  <sheetData>
    <row r="1" spans="1:83" ht="25.75">
      <c r="A1" s="862" t="s">
        <v>671</v>
      </c>
      <c r="B1" s="862"/>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343"/>
      <c r="AC1" s="862" t="s">
        <v>671</v>
      </c>
      <c r="AD1" s="862"/>
      <c r="AE1" s="862"/>
      <c r="AF1" s="862"/>
      <c r="AG1" s="862"/>
      <c r="AH1" s="862"/>
      <c r="AI1" s="862"/>
      <c r="AJ1" s="862"/>
      <c r="AK1" s="862"/>
      <c r="AL1" s="862"/>
      <c r="AM1" s="862"/>
      <c r="AN1" s="862"/>
      <c r="AO1" s="862"/>
      <c r="AP1" s="862"/>
      <c r="AQ1" s="862"/>
      <c r="AR1" s="862"/>
      <c r="AS1" s="862"/>
      <c r="AT1" s="862"/>
      <c r="AU1" s="862"/>
      <c r="AV1" s="862"/>
      <c r="AW1" s="862"/>
      <c r="AX1" s="862"/>
      <c r="AY1" s="862"/>
      <c r="AZ1" s="862"/>
      <c r="BA1" s="862"/>
      <c r="BB1" s="862"/>
      <c r="BC1" s="862"/>
      <c r="BD1" s="343"/>
      <c r="BE1" s="862" t="s">
        <v>671</v>
      </c>
      <c r="BF1" s="862"/>
      <c r="BG1" s="862"/>
      <c r="BH1" s="862"/>
      <c r="BI1" s="862"/>
      <c r="BJ1" s="862"/>
      <c r="BK1" s="862"/>
      <c r="BL1" s="862"/>
      <c r="BM1" s="862"/>
      <c r="BN1" s="862"/>
      <c r="BO1" s="862"/>
      <c r="BP1" s="862"/>
      <c r="BQ1" s="862"/>
      <c r="BR1" s="862"/>
      <c r="BS1" s="862"/>
      <c r="BT1" s="862"/>
      <c r="BU1" s="862"/>
      <c r="BV1" s="862"/>
      <c r="BW1" s="862"/>
      <c r="BX1" s="862"/>
      <c r="BY1" s="862"/>
      <c r="BZ1" s="862"/>
      <c r="CA1" s="862"/>
      <c r="CB1" s="862"/>
      <c r="CC1" s="862"/>
      <c r="CD1" s="862"/>
      <c r="CE1" s="862"/>
    </row>
    <row r="2" spans="1:70" ht="16.75">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C2" s="198"/>
      <c r="AD2" s="198"/>
      <c r="AE2" s="198"/>
      <c r="AF2" s="198"/>
      <c r="AG2" s="198"/>
      <c r="AH2" s="198"/>
      <c r="AI2" s="198"/>
      <c r="AJ2" s="198"/>
      <c r="AK2" s="198"/>
      <c r="AL2" s="198"/>
      <c r="AM2" s="198"/>
      <c r="AN2" s="198"/>
      <c r="AO2" s="198"/>
      <c r="AP2" s="198"/>
      <c r="BE2" s="198"/>
      <c r="BF2" s="198"/>
      <c r="BG2" s="198"/>
      <c r="BH2" s="198"/>
      <c r="BI2" s="198"/>
      <c r="BJ2" s="198"/>
      <c r="BK2" s="198"/>
      <c r="BL2" s="198"/>
      <c r="BM2" s="198"/>
      <c r="BN2" s="198"/>
      <c r="BO2" s="198"/>
      <c r="BP2" s="198"/>
      <c r="BQ2" s="198"/>
      <c r="BR2" s="198"/>
    </row>
    <row r="3" spans="1:83" ht="27.75" customHeight="1">
      <c r="A3" s="863" t="s">
        <v>75</v>
      </c>
      <c r="B3" s="864"/>
      <c r="C3" s="865"/>
      <c r="D3" s="866" t="str">
        <f>'１次リーグ（中津）'!B4</f>
        <v>中津</v>
      </c>
      <c r="E3" s="867"/>
      <c r="F3" s="867"/>
      <c r="G3" s="867"/>
      <c r="H3" s="867"/>
      <c r="I3" s="867"/>
      <c r="J3" s="867"/>
      <c r="K3" s="867"/>
      <c r="L3" s="867"/>
      <c r="M3" s="867"/>
      <c r="N3" s="867"/>
      <c r="O3" s="991"/>
      <c r="P3" s="867" t="str">
        <f>'１次リーグ（別府）'!B4</f>
        <v>別府</v>
      </c>
      <c r="Q3" s="867"/>
      <c r="R3" s="867"/>
      <c r="S3" s="867"/>
      <c r="T3" s="867"/>
      <c r="U3" s="867"/>
      <c r="V3" s="867"/>
      <c r="W3" s="867"/>
      <c r="X3" s="867"/>
      <c r="Y3" s="867"/>
      <c r="Z3" s="867"/>
      <c r="AA3" s="868"/>
      <c r="AC3" s="863" t="s">
        <v>75</v>
      </c>
      <c r="AD3" s="864"/>
      <c r="AE3" s="865"/>
      <c r="AF3" s="866" t="str">
        <f>'１次リーグ（日田・玖珠）'!B4</f>
        <v>日田・玖珠</v>
      </c>
      <c r="AG3" s="867"/>
      <c r="AH3" s="867"/>
      <c r="AI3" s="867"/>
      <c r="AJ3" s="867"/>
      <c r="AK3" s="867"/>
      <c r="AL3" s="867"/>
      <c r="AM3" s="867"/>
      <c r="AN3" s="867"/>
      <c r="AO3" s="867"/>
      <c r="AP3" s="867"/>
      <c r="AQ3" s="991"/>
      <c r="AR3" s="867" t="str">
        <f>'１次リーグ（大分）'!B4</f>
        <v>大分</v>
      </c>
      <c r="AS3" s="867"/>
      <c r="AT3" s="867"/>
      <c r="AU3" s="867"/>
      <c r="AV3" s="867"/>
      <c r="AW3" s="867"/>
      <c r="AX3" s="867"/>
      <c r="AY3" s="867"/>
      <c r="AZ3" s="867"/>
      <c r="BA3" s="867"/>
      <c r="BB3" s="867"/>
      <c r="BC3" s="868"/>
      <c r="BE3" s="863" t="s">
        <v>75</v>
      </c>
      <c r="BF3" s="864"/>
      <c r="BG3" s="865"/>
      <c r="BH3" s="866" t="str">
        <f>'１次リーグ（宇佐高田）'!B4</f>
        <v>宇佐高田</v>
      </c>
      <c r="BI3" s="867"/>
      <c r="BJ3" s="867"/>
      <c r="BK3" s="867"/>
      <c r="BL3" s="867"/>
      <c r="BM3" s="867"/>
      <c r="BN3" s="867"/>
      <c r="BO3" s="867"/>
      <c r="BP3" s="867"/>
      <c r="BQ3" s="867"/>
      <c r="BR3" s="867"/>
      <c r="BS3" s="991"/>
      <c r="BT3" s="867" t="str">
        <f>'１次リーグ（臼杵・津久見）'!B4</f>
        <v>臼杵・津久見</v>
      </c>
      <c r="BU3" s="867"/>
      <c r="BV3" s="867"/>
      <c r="BW3" s="867"/>
      <c r="BX3" s="867"/>
      <c r="BY3" s="867"/>
      <c r="BZ3" s="867"/>
      <c r="CA3" s="867"/>
      <c r="CB3" s="867"/>
      <c r="CC3" s="867"/>
      <c r="CD3" s="867"/>
      <c r="CE3" s="868"/>
    </row>
    <row r="4" spans="1:83" ht="27.75" customHeight="1">
      <c r="A4" s="869" t="s">
        <v>651</v>
      </c>
      <c r="B4" s="870"/>
      <c r="C4" s="871"/>
      <c r="D4" s="872" t="str">
        <f>'１次リーグ（中津）'!B6</f>
        <v>D</v>
      </c>
      <c r="E4" s="873"/>
      <c r="F4" s="873"/>
      <c r="G4" s="873"/>
      <c r="H4" s="873"/>
      <c r="I4" s="873"/>
      <c r="J4" s="873" t="str">
        <f>'１次リーグ（中津）'!N6</f>
        <v>I</v>
      </c>
      <c r="K4" s="873"/>
      <c r="L4" s="873"/>
      <c r="M4" s="873"/>
      <c r="N4" s="873"/>
      <c r="O4" s="992"/>
      <c r="P4" s="875" t="str">
        <f>'１次リーグ（別府）'!B6</f>
        <v>B</v>
      </c>
      <c r="Q4" s="873"/>
      <c r="R4" s="873"/>
      <c r="S4" s="873"/>
      <c r="T4" s="873"/>
      <c r="U4" s="873"/>
      <c r="V4" s="873" t="str">
        <f>'１次リーグ（別府）'!N6</f>
        <v>L</v>
      </c>
      <c r="W4" s="873"/>
      <c r="X4" s="873"/>
      <c r="Y4" s="873"/>
      <c r="Z4" s="873"/>
      <c r="AA4" s="874"/>
      <c r="AC4" s="869" t="s">
        <v>651</v>
      </c>
      <c r="AD4" s="870"/>
      <c r="AE4" s="871"/>
      <c r="AF4" s="872" t="str">
        <f>'１次リーグ（日田・玖珠）'!B6</f>
        <v>A</v>
      </c>
      <c r="AG4" s="873"/>
      <c r="AH4" s="873"/>
      <c r="AI4" s="873"/>
      <c r="AJ4" s="873"/>
      <c r="AK4" s="873"/>
      <c r="AL4" s="873" t="str">
        <f>'１次リーグ（日田・玖珠）'!N6</f>
        <v>G</v>
      </c>
      <c r="AM4" s="873"/>
      <c r="AN4" s="873"/>
      <c r="AO4" s="873"/>
      <c r="AP4" s="873"/>
      <c r="AQ4" s="992"/>
      <c r="AR4" s="875" t="str">
        <f>'１次リーグ（大分）'!B6</f>
        <v>C</v>
      </c>
      <c r="AS4" s="873"/>
      <c r="AT4" s="873"/>
      <c r="AU4" s="873"/>
      <c r="AV4" s="873"/>
      <c r="AW4" s="873"/>
      <c r="AX4" s="873" t="str">
        <f>'１次リーグ（大分）'!N6</f>
        <v>J</v>
      </c>
      <c r="AY4" s="873"/>
      <c r="AZ4" s="873"/>
      <c r="BA4" s="873"/>
      <c r="BB4" s="873"/>
      <c r="BC4" s="874"/>
      <c r="BE4" s="869" t="s">
        <v>651</v>
      </c>
      <c r="BF4" s="870"/>
      <c r="BG4" s="871"/>
      <c r="BH4" s="872" t="str">
        <f>'１次リーグ（宇佐高田）'!B6</f>
        <v>F</v>
      </c>
      <c r="BI4" s="873"/>
      <c r="BJ4" s="873"/>
      <c r="BK4" s="873"/>
      <c r="BL4" s="873"/>
      <c r="BM4" s="873"/>
      <c r="BN4" s="873" t="str">
        <f>'１次リーグ（宇佐高田）'!N6</f>
        <v>H</v>
      </c>
      <c r="BO4" s="873"/>
      <c r="BP4" s="873"/>
      <c r="BQ4" s="873"/>
      <c r="BR4" s="873"/>
      <c r="BS4" s="992"/>
      <c r="BT4" s="875" t="str">
        <f>'１次リーグ（臼杵・津久見）'!B6</f>
        <v>E</v>
      </c>
      <c r="BU4" s="873"/>
      <c r="BV4" s="873"/>
      <c r="BW4" s="873"/>
      <c r="BX4" s="873"/>
      <c r="BY4" s="873"/>
      <c r="BZ4" s="873" t="str">
        <f>'１次リーグ（臼杵・津久見）'!N6</f>
        <v>K</v>
      </c>
      <c r="CA4" s="873"/>
      <c r="CB4" s="873"/>
      <c r="CC4" s="873"/>
      <c r="CD4" s="873"/>
      <c r="CE4" s="874"/>
    </row>
    <row r="5" spans="1:83" ht="27.75" customHeight="1">
      <c r="A5" s="869" t="s">
        <v>382</v>
      </c>
      <c r="B5" s="870"/>
      <c r="C5" s="871"/>
      <c r="D5" s="876">
        <v>0.3680555555555556</v>
      </c>
      <c r="E5" s="877"/>
      <c r="F5" s="877"/>
      <c r="G5" s="877"/>
      <c r="H5" s="877"/>
      <c r="I5" s="878"/>
      <c r="J5" s="879">
        <v>0.40972222222222227</v>
      </c>
      <c r="K5" s="877"/>
      <c r="L5" s="877"/>
      <c r="M5" s="877"/>
      <c r="N5" s="877"/>
      <c r="O5" s="993"/>
      <c r="P5" s="876">
        <v>0.3680555555555556</v>
      </c>
      <c r="Q5" s="877"/>
      <c r="R5" s="877"/>
      <c r="S5" s="877"/>
      <c r="T5" s="877"/>
      <c r="U5" s="878"/>
      <c r="V5" s="879">
        <v>0.40972222222222227</v>
      </c>
      <c r="W5" s="877"/>
      <c r="X5" s="877"/>
      <c r="Y5" s="877"/>
      <c r="Z5" s="877"/>
      <c r="AA5" s="880"/>
      <c r="AC5" s="869" t="s">
        <v>382</v>
      </c>
      <c r="AD5" s="870"/>
      <c r="AE5" s="871"/>
      <c r="AF5" s="876">
        <v>0.3680555555555556</v>
      </c>
      <c r="AG5" s="877"/>
      <c r="AH5" s="877"/>
      <c r="AI5" s="877"/>
      <c r="AJ5" s="877"/>
      <c r="AK5" s="878"/>
      <c r="AL5" s="879">
        <v>0.40972222222222227</v>
      </c>
      <c r="AM5" s="877"/>
      <c r="AN5" s="877"/>
      <c r="AO5" s="877"/>
      <c r="AP5" s="877"/>
      <c r="AQ5" s="993"/>
      <c r="AR5" s="876">
        <v>0.3680555555555556</v>
      </c>
      <c r="AS5" s="877"/>
      <c r="AT5" s="877"/>
      <c r="AU5" s="877"/>
      <c r="AV5" s="877"/>
      <c r="AW5" s="878"/>
      <c r="AX5" s="879">
        <v>0.40972222222222227</v>
      </c>
      <c r="AY5" s="877"/>
      <c r="AZ5" s="877"/>
      <c r="BA5" s="877"/>
      <c r="BB5" s="877"/>
      <c r="BC5" s="880"/>
      <c r="BE5" s="869" t="s">
        <v>382</v>
      </c>
      <c r="BF5" s="870"/>
      <c r="BG5" s="871"/>
      <c r="BH5" s="876">
        <v>0.3680555555555556</v>
      </c>
      <c r="BI5" s="879"/>
      <c r="BJ5" s="879"/>
      <c r="BK5" s="879"/>
      <c r="BL5" s="879"/>
      <c r="BM5" s="994"/>
      <c r="BN5" s="995">
        <v>0.40972222222222227</v>
      </c>
      <c r="BO5" s="879"/>
      <c r="BP5" s="879"/>
      <c r="BQ5" s="879"/>
      <c r="BR5" s="879"/>
      <c r="BS5" s="996"/>
      <c r="BT5" s="997">
        <v>0.3680555555555556</v>
      </c>
      <c r="BU5" s="879"/>
      <c r="BV5" s="879"/>
      <c r="BW5" s="879"/>
      <c r="BX5" s="879"/>
      <c r="BY5" s="994"/>
      <c r="BZ5" s="995">
        <v>0.40972222222222227</v>
      </c>
      <c r="CA5" s="879"/>
      <c r="CB5" s="879"/>
      <c r="CC5" s="879"/>
      <c r="CD5" s="879"/>
      <c r="CE5" s="998"/>
    </row>
    <row r="6" spans="1:83" ht="27.75" customHeight="1">
      <c r="A6" s="881" t="s">
        <v>5</v>
      </c>
      <c r="B6" s="882"/>
      <c r="C6" s="883"/>
      <c r="D6" s="890" t="str">
        <f>'１次リーグ（中津）'!C7</f>
        <v>鶴居ＳＳＳ</v>
      </c>
      <c r="E6" s="891"/>
      <c r="F6" s="891"/>
      <c r="G6" s="891"/>
      <c r="H6" s="891"/>
      <c r="I6" s="891"/>
      <c r="J6" s="891" t="str">
        <f>'１次リーグ（中津）'!O7</f>
        <v>下毛ＦＣ</v>
      </c>
      <c r="K6" s="891"/>
      <c r="L6" s="891"/>
      <c r="M6" s="891"/>
      <c r="N6" s="891"/>
      <c r="O6" s="999"/>
      <c r="P6" s="893" t="str">
        <f>'１次リーグ（別府）'!C7</f>
        <v>別府フットボールクラブ．ミネルバＵ－１２</v>
      </c>
      <c r="Q6" s="893"/>
      <c r="R6" s="893"/>
      <c r="S6" s="893"/>
      <c r="T6" s="893"/>
      <c r="U6" s="894"/>
      <c r="V6" s="891" t="str">
        <f>'１次リーグ（別府）'!O7</f>
        <v>スマイス・セレソン</v>
      </c>
      <c r="W6" s="891"/>
      <c r="X6" s="891"/>
      <c r="Y6" s="891"/>
      <c r="Z6" s="891"/>
      <c r="AA6" s="892"/>
      <c r="AC6" s="881" t="s">
        <v>5</v>
      </c>
      <c r="AD6" s="882"/>
      <c r="AE6" s="883"/>
      <c r="AF6" s="890" t="str">
        <f>'１次リーグ（日田・玖珠）'!C7</f>
        <v>玖珠サッカースポーツ少年団</v>
      </c>
      <c r="AG6" s="891"/>
      <c r="AH6" s="891"/>
      <c r="AI6" s="891"/>
      <c r="AJ6" s="891"/>
      <c r="AK6" s="891"/>
      <c r="AL6" s="1000" t="str">
        <f>'１次リーグ（日田・玖珠）'!O7</f>
        <v>太陽スポーツクラブ大分西</v>
      </c>
      <c r="AM6" s="893"/>
      <c r="AN6" s="893"/>
      <c r="AO6" s="893"/>
      <c r="AP6" s="893"/>
      <c r="AQ6" s="1001"/>
      <c r="AR6" s="894" t="str">
        <f>'１次リーグ（大分）'!C7</f>
        <v>ドリームキッズフットボールクラブ</v>
      </c>
      <c r="AS6" s="891"/>
      <c r="AT6" s="891"/>
      <c r="AU6" s="891"/>
      <c r="AV6" s="891"/>
      <c r="AW6" s="891"/>
      <c r="AX6" s="891" t="str">
        <f>'１次リーグ（大分）'!O7</f>
        <v>リノスフットボールクラブ　Ｕ－１２</v>
      </c>
      <c r="AY6" s="891"/>
      <c r="AZ6" s="891"/>
      <c r="BA6" s="891"/>
      <c r="BB6" s="891"/>
      <c r="BC6" s="892"/>
      <c r="BE6" s="881" t="s">
        <v>5</v>
      </c>
      <c r="BF6" s="882"/>
      <c r="BG6" s="883"/>
      <c r="BH6" s="890" t="str">
        <f>'１次リーグ（宇佐高田）'!C7</f>
        <v>四日市南ＳＳＣ</v>
      </c>
      <c r="BI6" s="891"/>
      <c r="BJ6" s="891"/>
      <c r="BK6" s="891"/>
      <c r="BL6" s="891"/>
      <c r="BM6" s="891"/>
      <c r="BN6" s="1000" t="str">
        <f>'１次リーグ（宇佐高田）'!O7</f>
        <v>ＦＣ　ＷＡＹＳ</v>
      </c>
      <c r="BO6" s="893"/>
      <c r="BP6" s="893"/>
      <c r="BQ6" s="893"/>
      <c r="BR6" s="893"/>
      <c r="BS6" s="1001"/>
      <c r="BT6" s="894" t="str">
        <f>'１次リーグ（臼杵・津久見）'!C7</f>
        <v>臼杵ＳＳＳ</v>
      </c>
      <c r="BU6" s="891"/>
      <c r="BV6" s="891"/>
      <c r="BW6" s="891"/>
      <c r="BX6" s="891"/>
      <c r="BY6" s="891"/>
      <c r="BZ6" s="891" t="str">
        <f>'１次リーグ（臼杵・津久見）'!O7</f>
        <v>きつきＦＣ</v>
      </c>
      <c r="CA6" s="891"/>
      <c r="CB6" s="891"/>
      <c r="CC6" s="891"/>
      <c r="CD6" s="891"/>
      <c r="CE6" s="892"/>
    </row>
    <row r="7" spans="1:83" ht="27.75" customHeight="1">
      <c r="A7" s="884"/>
      <c r="B7" s="885"/>
      <c r="C7" s="886"/>
      <c r="D7" s="895" t="s">
        <v>37</v>
      </c>
      <c r="E7" s="896"/>
      <c r="F7" s="896"/>
      <c r="G7" s="896"/>
      <c r="H7" s="896"/>
      <c r="I7" s="896"/>
      <c r="J7" s="896" t="s">
        <v>39</v>
      </c>
      <c r="K7" s="896"/>
      <c r="L7" s="896"/>
      <c r="M7" s="896"/>
      <c r="N7" s="896"/>
      <c r="O7" s="1002"/>
      <c r="P7" s="898" t="s">
        <v>25</v>
      </c>
      <c r="Q7" s="898"/>
      <c r="R7" s="898"/>
      <c r="S7" s="898"/>
      <c r="T7" s="898"/>
      <c r="U7" s="899"/>
      <c r="V7" s="896" t="s">
        <v>54</v>
      </c>
      <c r="W7" s="896"/>
      <c r="X7" s="896"/>
      <c r="Y7" s="896"/>
      <c r="Z7" s="896"/>
      <c r="AA7" s="897"/>
      <c r="AC7" s="884"/>
      <c r="AD7" s="885"/>
      <c r="AE7" s="886"/>
      <c r="AF7" s="895" t="s">
        <v>46</v>
      </c>
      <c r="AG7" s="896"/>
      <c r="AH7" s="896"/>
      <c r="AI7" s="896"/>
      <c r="AJ7" s="896"/>
      <c r="AK7" s="896"/>
      <c r="AL7" s="1003" t="s">
        <v>51</v>
      </c>
      <c r="AM7" s="898"/>
      <c r="AN7" s="898"/>
      <c r="AO7" s="898"/>
      <c r="AP7" s="898"/>
      <c r="AQ7" s="1004"/>
      <c r="AR7" s="899" t="s">
        <v>49</v>
      </c>
      <c r="AS7" s="896"/>
      <c r="AT7" s="896"/>
      <c r="AU7" s="896"/>
      <c r="AV7" s="896"/>
      <c r="AW7" s="896"/>
      <c r="AX7" s="896" t="s">
        <v>32</v>
      </c>
      <c r="AY7" s="896"/>
      <c r="AZ7" s="896"/>
      <c r="BA7" s="896"/>
      <c r="BB7" s="896"/>
      <c r="BC7" s="897"/>
      <c r="BE7" s="884"/>
      <c r="BF7" s="885"/>
      <c r="BG7" s="886"/>
      <c r="BH7" s="895" t="s">
        <v>44</v>
      </c>
      <c r="BI7" s="896"/>
      <c r="BJ7" s="896"/>
      <c r="BK7" s="896"/>
      <c r="BL7" s="896"/>
      <c r="BM7" s="896"/>
      <c r="BN7" s="1003" t="s">
        <v>21</v>
      </c>
      <c r="BO7" s="898"/>
      <c r="BP7" s="898"/>
      <c r="BQ7" s="898"/>
      <c r="BR7" s="898"/>
      <c r="BS7" s="1004"/>
      <c r="BT7" s="899" t="s">
        <v>23</v>
      </c>
      <c r="BU7" s="896"/>
      <c r="BV7" s="896"/>
      <c r="BW7" s="896"/>
      <c r="BX7" s="896"/>
      <c r="BY7" s="896"/>
      <c r="BZ7" s="896" t="s">
        <v>28</v>
      </c>
      <c r="CA7" s="896"/>
      <c r="CB7" s="896"/>
      <c r="CC7" s="896"/>
      <c r="CD7" s="896"/>
      <c r="CE7" s="897"/>
    </row>
    <row r="8" spans="1:83" ht="27.75" customHeight="1">
      <c r="A8" s="887"/>
      <c r="B8" s="888"/>
      <c r="C8" s="889"/>
      <c r="D8" s="900" t="s">
        <v>42</v>
      </c>
      <c r="E8" s="901"/>
      <c r="F8" s="901"/>
      <c r="G8" s="901"/>
      <c r="H8" s="901"/>
      <c r="I8" s="901"/>
      <c r="J8" s="901" t="s">
        <v>35</v>
      </c>
      <c r="K8" s="901"/>
      <c r="L8" s="901"/>
      <c r="M8" s="901"/>
      <c r="N8" s="901"/>
      <c r="O8" s="1005"/>
      <c r="P8" s="903" t="s">
        <v>22</v>
      </c>
      <c r="Q8" s="903"/>
      <c r="R8" s="903"/>
      <c r="S8" s="903"/>
      <c r="T8" s="903"/>
      <c r="U8" s="904"/>
      <c r="V8" s="901" t="s">
        <v>55</v>
      </c>
      <c r="W8" s="901"/>
      <c r="X8" s="901"/>
      <c r="Y8" s="901"/>
      <c r="Z8" s="901"/>
      <c r="AA8" s="902"/>
      <c r="AC8" s="887"/>
      <c r="AD8" s="888"/>
      <c r="AE8" s="889"/>
      <c r="AF8" s="900" t="s">
        <v>57</v>
      </c>
      <c r="AG8" s="901"/>
      <c r="AH8" s="901"/>
      <c r="AI8" s="901"/>
      <c r="AJ8" s="901"/>
      <c r="AK8" s="901"/>
      <c r="AL8" s="1006" t="s">
        <v>31</v>
      </c>
      <c r="AM8" s="903"/>
      <c r="AN8" s="903"/>
      <c r="AO8" s="903"/>
      <c r="AP8" s="903"/>
      <c r="AQ8" s="1007"/>
      <c r="AR8" s="904" t="s">
        <v>29</v>
      </c>
      <c r="AS8" s="901"/>
      <c r="AT8" s="901"/>
      <c r="AU8" s="901"/>
      <c r="AV8" s="901"/>
      <c r="AW8" s="901"/>
      <c r="AX8" s="901" t="s">
        <v>24</v>
      </c>
      <c r="AY8" s="901"/>
      <c r="AZ8" s="901"/>
      <c r="BA8" s="901"/>
      <c r="BB8" s="901"/>
      <c r="BC8" s="902"/>
      <c r="BE8" s="887"/>
      <c r="BF8" s="888"/>
      <c r="BG8" s="889"/>
      <c r="BH8" s="900" t="s">
        <v>30</v>
      </c>
      <c r="BI8" s="901"/>
      <c r="BJ8" s="901"/>
      <c r="BK8" s="901"/>
      <c r="BL8" s="901"/>
      <c r="BM8" s="901"/>
      <c r="BN8" s="1006" t="s">
        <v>38</v>
      </c>
      <c r="BO8" s="903"/>
      <c r="BP8" s="903"/>
      <c r="BQ8" s="903"/>
      <c r="BR8" s="903"/>
      <c r="BS8" s="1007"/>
      <c r="BT8" s="904" t="s">
        <v>53</v>
      </c>
      <c r="BU8" s="901"/>
      <c r="BV8" s="901"/>
      <c r="BW8" s="901"/>
      <c r="BX8" s="901"/>
      <c r="BY8" s="901"/>
      <c r="BZ8" s="901" t="s">
        <v>45</v>
      </c>
      <c r="CA8" s="901"/>
      <c r="CB8" s="901"/>
      <c r="CC8" s="901"/>
      <c r="CD8" s="901"/>
      <c r="CE8" s="902"/>
    </row>
    <row r="9" spans="1:83" ht="16.75">
      <c r="A9" s="345"/>
      <c r="B9" s="345"/>
      <c r="C9" s="345"/>
      <c r="D9" s="346"/>
      <c r="E9" s="346"/>
      <c r="F9" s="346"/>
      <c r="G9" s="346"/>
      <c r="H9" s="346"/>
      <c r="I9" s="346"/>
      <c r="J9" s="346"/>
      <c r="K9" s="346"/>
      <c r="L9" s="346"/>
      <c r="M9" s="346"/>
      <c r="N9" s="346"/>
      <c r="O9" s="346"/>
      <c r="P9" s="346"/>
      <c r="Q9" s="346"/>
      <c r="R9" s="346"/>
      <c r="S9" s="346"/>
      <c r="T9" s="346"/>
      <c r="U9" s="346"/>
      <c r="V9" s="346"/>
      <c r="W9" s="346"/>
      <c r="X9" s="346"/>
      <c r="Y9" s="346"/>
      <c r="Z9" s="346"/>
      <c r="AA9" s="346"/>
      <c r="AC9" s="345"/>
      <c r="AD9" s="345"/>
      <c r="AE9" s="345"/>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E9" s="345"/>
      <c r="BF9" s="345"/>
      <c r="BG9" s="345"/>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row>
    <row r="10" spans="3:71" ht="21.25">
      <c r="C10" s="347"/>
      <c r="AQ10" s="341"/>
      <c r="BS10" s="341"/>
    </row>
    <row r="11" spans="1:83" ht="21.75" customHeight="1">
      <c r="A11" s="885" t="s">
        <v>652</v>
      </c>
      <c r="B11" s="885"/>
      <c r="C11" s="885"/>
      <c r="AC11" s="885" t="s">
        <v>652</v>
      </c>
      <c r="AD11" s="885"/>
      <c r="AE11" s="885"/>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E11" s="885" t="s">
        <v>652</v>
      </c>
      <c r="BF11" s="885"/>
      <c r="BG11" s="885"/>
      <c r="BH11" s="341"/>
      <c r="BI11" s="341"/>
      <c r="BJ11" s="341"/>
      <c r="BK11" s="341"/>
      <c r="BL11" s="341"/>
      <c r="BM11" s="341"/>
      <c r="BN11" s="341"/>
      <c r="BO11" s="341"/>
      <c r="BP11" s="341"/>
      <c r="BQ11" s="341"/>
      <c r="BR11" s="341"/>
      <c r="BS11" s="341"/>
      <c r="BT11" s="341"/>
      <c r="BU11" s="341"/>
      <c r="BV11" s="341"/>
      <c r="BW11" s="341"/>
      <c r="BX11" s="341"/>
      <c r="BY11" s="341"/>
      <c r="BZ11" s="341"/>
      <c r="CA11" s="341"/>
      <c r="CB11" s="341"/>
      <c r="CC11" s="341"/>
      <c r="CD11" s="341"/>
      <c r="CE11" s="341"/>
    </row>
    <row r="12" spans="1:83" ht="27.75" customHeight="1">
      <c r="A12" s="905" t="s">
        <v>132</v>
      </c>
      <c r="B12" s="906"/>
      <c r="C12" s="907"/>
      <c r="D12" s="348"/>
      <c r="E12" s="349"/>
      <c r="F12" s="349"/>
      <c r="G12" s="349"/>
      <c r="H12" s="349"/>
      <c r="I12" s="351" t="s">
        <v>653</v>
      </c>
      <c r="J12" s="349"/>
      <c r="K12" s="349"/>
      <c r="L12" s="352"/>
      <c r="M12" s="907" t="s">
        <v>391</v>
      </c>
      <c r="N12" s="908"/>
      <c r="O12" s="1008"/>
      <c r="P12" s="351"/>
      <c r="Q12" s="349"/>
      <c r="R12" s="349"/>
      <c r="S12" s="349"/>
      <c r="T12" s="349"/>
      <c r="U12" s="351" t="s">
        <v>653</v>
      </c>
      <c r="V12" s="349"/>
      <c r="W12" s="349"/>
      <c r="X12" s="352"/>
      <c r="Y12" s="907" t="s">
        <v>391</v>
      </c>
      <c r="Z12" s="908"/>
      <c r="AA12" s="909"/>
      <c r="AC12" s="1009" t="s">
        <v>132</v>
      </c>
      <c r="AD12" s="908"/>
      <c r="AE12" s="909"/>
      <c r="AF12" s="348"/>
      <c r="AG12" s="349"/>
      <c r="AH12" s="349"/>
      <c r="AI12" s="349"/>
      <c r="AJ12" s="349"/>
      <c r="AK12" s="351" t="s">
        <v>653</v>
      </c>
      <c r="AL12" s="349"/>
      <c r="AM12" s="349"/>
      <c r="AN12" s="352"/>
      <c r="AO12" s="907" t="s">
        <v>391</v>
      </c>
      <c r="AP12" s="908"/>
      <c r="AQ12" s="1008"/>
      <c r="AR12" s="351"/>
      <c r="AS12" s="349"/>
      <c r="AT12" s="349"/>
      <c r="AU12" s="349"/>
      <c r="AV12" s="349"/>
      <c r="AW12" s="351" t="s">
        <v>653</v>
      </c>
      <c r="AX12" s="349"/>
      <c r="AY12" s="349"/>
      <c r="AZ12" s="352"/>
      <c r="BA12" s="907" t="s">
        <v>391</v>
      </c>
      <c r="BB12" s="908"/>
      <c r="BC12" s="909"/>
      <c r="BE12" s="1009" t="s">
        <v>132</v>
      </c>
      <c r="BF12" s="908"/>
      <c r="BG12" s="909"/>
      <c r="BH12" s="348"/>
      <c r="BI12" s="349"/>
      <c r="BJ12" s="349"/>
      <c r="BK12" s="349"/>
      <c r="BL12" s="349"/>
      <c r="BM12" s="351" t="s">
        <v>653</v>
      </c>
      <c r="BN12" s="349"/>
      <c r="BO12" s="349"/>
      <c r="BP12" s="352"/>
      <c r="BQ12" s="907" t="s">
        <v>391</v>
      </c>
      <c r="BR12" s="908"/>
      <c r="BS12" s="1008"/>
      <c r="BT12" s="351"/>
      <c r="BU12" s="349"/>
      <c r="BV12" s="349"/>
      <c r="BW12" s="349"/>
      <c r="BX12" s="349"/>
      <c r="BY12" s="351" t="s">
        <v>653</v>
      </c>
      <c r="BZ12" s="349"/>
      <c r="CA12" s="349"/>
      <c r="CB12" s="352"/>
      <c r="CC12" s="907" t="s">
        <v>391</v>
      </c>
      <c r="CD12" s="908"/>
      <c r="CE12" s="909"/>
    </row>
    <row r="13" spans="1:83" ht="54.75" customHeight="1">
      <c r="A13" s="910" t="s">
        <v>225</v>
      </c>
      <c r="B13" s="912">
        <v>0.4166666666666667</v>
      </c>
      <c r="C13" s="912"/>
      <c r="D13" s="914" t="s">
        <v>10</v>
      </c>
      <c r="E13" s="923"/>
      <c r="F13" s="917" t="str">
        <f>D6</f>
        <v>鶴居ＳＳＳ</v>
      </c>
      <c r="G13" s="917"/>
      <c r="H13" s="918"/>
      <c r="I13" s="353" t="s">
        <v>654</v>
      </c>
      <c r="J13" s="919" t="str">
        <f>D7</f>
        <v>スマイス　セレソン　スポーツクラブ</v>
      </c>
      <c r="K13" s="917"/>
      <c r="L13" s="917"/>
      <c r="M13" s="920" t="str">
        <f aca="true" t="shared" si="0" ref="M13:M14">J6</f>
        <v>下毛ＦＣ</v>
      </c>
      <c r="N13" s="921"/>
      <c r="O13" s="1010"/>
      <c r="P13" s="914" t="s">
        <v>10</v>
      </c>
      <c r="Q13" s="923"/>
      <c r="R13" s="917" t="str">
        <f>P6</f>
        <v>別府フットボールクラブ．ミネルバＵ－１２</v>
      </c>
      <c r="S13" s="917"/>
      <c r="T13" s="918"/>
      <c r="U13" s="353" t="s">
        <v>654</v>
      </c>
      <c r="V13" s="919" t="str">
        <f>P7</f>
        <v>Ｍ．Ｓ．Ｓ</v>
      </c>
      <c r="W13" s="917"/>
      <c r="X13" s="917"/>
      <c r="Y13" s="920" t="str">
        <f aca="true" t="shared" si="1" ref="Y13:Y14">V6</f>
        <v>スマイス・セレソン</v>
      </c>
      <c r="Z13" s="921"/>
      <c r="AA13" s="922"/>
      <c r="AC13" s="910" t="s">
        <v>225</v>
      </c>
      <c r="AD13" s="912">
        <v>0.4166666666666667</v>
      </c>
      <c r="AE13" s="912"/>
      <c r="AF13" s="914" t="s">
        <v>10</v>
      </c>
      <c r="AG13" s="923"/>
      <c r="AH13" s="917" t="str">
        <f>AF6</f>
        <v>玖珠サッカースポーツ少年団</v>
      </c>
      <c r="AI13" s="917"/>
      <c r="AJ13" s="918"/>
      <c r="AK13" s="353" t="s">
        <v>654</v>
      </c>
      <c r="AL13" s="919" t="str">
        <f>AF7</f>
        <v>明治サッカースポーツ少年団</v>
      </c>
      <c r="AM13" s="917"/>
      <c r="AN13" s="917"/>
      <c r="AO13" s="920" t="str">
        <f aca="true" t="shared" si="2" ref="AO13:AO14">AL6</f>
        <v>太陽スポーツクラブ大分西</v>
      </c>
      <c r="AP13" s="921"/>
      <c r="AQ13" s="1010"/>
      <c r="AR13" s="914" t="s">
        <v>10</v>
      </c>
      <c r="AS13" s="923"/>
      <c r="AT13" s="917" t="str">
        <f>AR6</f>
        <v>ドリームキッズフットボールクラブ</v>
      </c>
      <c r="AU13" s="917"/>
      <c r="AV13" s="918"/>
      <c r="AW13" s="353" t="s">
        <v>654</v>
      </c>
      <c r="AX13" s="919" t="str">
        <f>AR7</f>
        <v>寒田．敷戸ＦＣ</v>
      </c>
      <c r="AY13" s="917"/>
      <c r="AZ13" s="917"/>
      <c r="BA13" s="920" t="str">
        <f aca="true" t="shared" si="3" ref="BA13:BA14">AX6</f>
        <v>リノスフットボールクラブ　Ｕ－１２</v>
      </c>
      <c r="BB13" s="921"/>
      <c r="BC13" s="922"/>
      <c r="BE13" s="910" t="s">
        <v>225</v>
      </c>
      <c r="BF13" s="912">
        <v>0.4166666666666667</v>
      </c>
      <c r="BG13" s="912"/>
      <c r="BH13" s="914" t="s">
        <v>10</v>
      </c>
      <c r="BI13" s="923"/>
      <c r="BJ13" s="917" t="str">
        <f>BH6</f>
        <v>四日市南ＳＳＣ</v>
      </c>
      <c r="BK13" s="917"/>
      <c r="BL13" s="918"/>
      <c r="BM13" s="353" t="s">
        <v>654</v>
      </c>
      <c r="BN13" s="919" t="str">
        <f>BH7</f>
        <v>豊府サッカースポーツ少年団</v>
      </c>
      <c r="BO13" s="917"/>
      <c r="BP13" s="917"/>
      <c r="BQ13" s="920" t="str">
        <f aca="true" t="shared" si="4" ref="BQ13:BQ14">BN6</f>
        <v>ＦＣ　ＷＡＹＳ</v>
      </c>
      <c r="BR13" s="921"/>
      <c r="BS13" s="1010"/>
      <c r="BT13" s="914" t="s">
        <v>10</v>
      </c>
      <c r="BU13" s="923"/>
      <c r="BV13" s="917" t="str">
        <f>BT6</f>
        <v>臼杵ＳＳＳ</v>
      </c>
      <c r="BW13" s="917"/>
      <c r="BX13" s="918"/>
      <c r="BY13" s="353" t="s">
        <v>654</v>
      </c>
      <c r="BZ13" s="919" t="str">
        <f>BT7</f>
        <v>大分トリニータＵ－１２</v>
      </c>
      <c r="CA13" s="917"/>
      <c r="CB13" s="917"/>
      <c r="CC13" s="920" t="str">
        <f aca="true" t="shared" si="5" ref="CC13:CC14">BZ6</f>
        <v>きつきＦＣ</v>
      </c>
      <c r="CD13" s="921"/>
      <c r="CE13" s="922"/>
    </row>
    <row r="14" spans="1:83" s="354" customFormat="1" ht="54.75" customHeight="1">
      <c r="A14" s="911"/>
      <c r="B14" s="913"/>
      <c r="C14" s="913"/>
      <c r="D14" s="924" t="s">
        <v>655</v>
      </c>
      <c r="E14" s="932"/>
      <c r="F14" s="933">
        <v>0</v>
      </c>
      <c r="G14" s="927"/>
      <c r="H14" s="927"/>
      <c r="I14" s="355" t="s">
        <v>654</v>
      </c>
      <c r="J14" s="927">
        <v>1</v>
      </c>
      <c r="K14" s="927"/>
      <c r="L14" s="928"/>
      <c r="M14" s="929" t="str">
        <f t="shared" si="0"/>
        <v>ブルーウイングフットボールクラブ</v>
      </c>
      <c r="N14" s="930"/>
      <c r="O14" s="1011"/>
      <c r="P14" s="924" t="s">
        <v>655</v>
      </c>
      <c r="Q14" s="932"/>
      <c r="R14" s="933">
        <v>3</v>
      </c>
      <c r="S14" s="927"/>
      <c r="T14" s="927"/>
      <c r="U14" s="355" t="s">
        <v>654</v>
      </c>
      <c r="V14" s="927">
        <v>1</v>
      </c>
      <c r="W14" s="927"/>
      <c r="X14" s="928"/>
      <c r="Y14" s="929" t="str">
        <f t="shared" si="1"/>
        <v>大道サッカースポーツ少年団</v>
      </c>
      <c r="Z14" s="930"/>
      <c r="AA14" s="931"/>
      <c r="AC14" s="911"/>
      <c r="AD14" s="913"/>
      <c r="AE14" s="913"/>
      <c r="AF14" s="924" t="s">
        <v>655</v>
      </c>
      <c r="AG14" s="932"/>
      <c r="AH14" s="933">
        <v>1</v>
      </c>
      <c r="AI14" s="927"/>
      <c r="AJ14" s="927"/>
      <c r="AK14" s="355" t="s">
        <v>654</v>
      </c>
      <c r="AL14" s="927">
        <v>1</v>
      </c>
      <c r="AM14" s="927"/>
      <c r="AN14" s="928"/>
      <c r="AO14" s="929" t="str">
        <f t="shared" si="2"/>
        <v>桃園サッカースポーツ少年団</v>
      </c>
      <c r="AP14" s="930"/>
      <c r="AQ14" s="1011"/>
      <c r="AR14" s="924" t="s">
        <v>655</v>
      </c>
      <c r="AS14" s="932"/>
      <c r="AT14" s="933">
        <v>7</v>
      </c>
      <c r="AU14" s="927"/>
      <c r="AV14" s="927"/>
      <c r="AW14" s="355" t="s">
        <v>654</v>
      </c>
      <c r="AX14" s="927">
        <v>0</v>
      </c>
      <c r="AY14" s="927"/>
      <c r="AZ14" s="928"/>
      <c r="BA14" s="929" t="str">
        <f t="shared" si="3"/>
        <v>東陽フットボールクラブ</v>
      </c>
      <c r="BB14" s="930"/>
      <c r="BC14" s="931"/>
      <c r="BE14" s="911"/>
      <c r="BF14" s="913"/>
      <c r="BG14" s="913"/>
      <c r="BH14" s="924" t="s">
        <v>655</v>
      </c>
      <c r="BI14" s="932"/>
      <c r="BJ14" s="933">
        <v>1</v>
      </c>
      <c r="BK14" s="927"/>
      <c r="BL14" s="927"/>
      <c r="BM14" s="355" t="s">
        <v>654</v>
      </c>
      <c r="BN14" s="927">
        <v>1</v>
      </c>
      <c r="BO14" s="927"/>
      <c r="BP14" s="928"/>
      <c r="BQ14" s="929" t="str">
        <f t="shared" si="4"/>
        <v>ＫＩＮＧＳ　ＦＯＯＴＢＡＬＬＣＬＵＢ　Ｕ－１２</v>
      </c>
      <c r="BR14" s="930"/>
      <c r="BS14" s="1011"/>
      <c r="BT14" s="924" t="s">
        <v>655</v>
      </c>
      <c r="BU14" s="932"/>
      <c r="BV14" s="933">
        <v>0</v>
      </c>
      <c r="BW14" s="927"/>
      <c r="BX14" s="927"/>
      <c r="BY14" s="355" t="s">
        <v>654</v>
      </c>
      <c r="BZ14" s="927">
        <v>4</v>
      </c>
      <c r="CA14" s="927"/>
      <c r="CB14" s="928"/>
      <c r="CC14" s="929" t="str">
        <f t="shared" si="5"/>
        <v>宗方サッカークラブ</v>
      </c>
      <c r="CD14" s="930"/>
      <c r="CE14" s="931"/>
    </row>
    <row r="15" spans="1:83" ht="54.75" customHeight="1">
      <c r="A15" s="910" t="s">
        <v>226</v>
      </c>
      <c r="B15" s="912">
        <v>0.4583333333333333</v>
      </c>
      <c r="C15" s="912"/>
      <c r="D15" s="914" t="s">
        <v>10</v>
      </c>
      <c r="E15" s="923"/>
      <c r="F15" s="917" t="str">
        <f>J6</f>
        <v>下毛ＦＣ</v>
      </c>
      <c r="G15" s="917"/>
      <c r="H15" s="918"/>
      <c r="I15" s="353" t="s">
        <v>654</v>
      </c>
      <c r="J15" s="919" t="str">
        <f>J7</f>
        <v>ブルーウイングフットボールクラブ</v>
      </c>
      <c r="K15" s="917"/>
      <c r="L15" s="917"/>
      <c r="M15" s="920" t="str">
        <f aca="true" t="shared" si="6" ref="M15:M16">D6</f>
        <v>鶴居ＳＳＳ</v>
      </c>
      <c r="N15" s="921"/>
      <c r="O15" s="1010"/>
      <c r="P15" s="914" t="s">
        <v>10</v>
      </c>
      <c r="Q15" s="923"/>
      <c r="R15" s="917" t="str">
        <f>V6</f>
        <v>スマイス・セレソン</v>
      </c>
      <c r="S15" s="917"/>
      <c r="T15" s="918"/>
      <c r="U15" s="353" t="s">
        <v>654</v>
      </c>
      <c r="V15" s="919" t="str">
        <f>V7</f>
        <v>大道サッカースポーツ少年団</v>
      </c>
      <c r="W15" s="917"/>
      <c r="X15" s="917"/>
      <c r="Y15" s="920" t="str">
        <f aca="true" t="shared" si="7" ref="Y15:Y16">P6</f>
        <v>別府フットボールクラブ．ミネルバＵ－１２</v>
      </c>
      <c r="Z15" s="921"/>
      <c r="AA15" s="922"/>
      <c r="AC15" s="910" t="s">
        <v>226</v>
      </c>
      <c r="AD15" s="912">
        <v>0.4583333333333333</v>
      </c>
      <c r="AE15" s="912"/>
      <c r="AF15" s="914" t="s">
        <v>10</v>
      </c>
      <c r="AG15" s="923"/>
      <c r="AH15" s="917" t="str">
        <f>AL6</f>
        <v>太陽スポーツクラブ大分西</v>
      </c>
      <c r="AI15" s="917"/>
      <c r="AJ15" s="918"/>
      <c r="AK15" s="353" t="s">
        <v>654</v>
      </c>
      <c r="AL15" s="919" t="str">
        <f>AL7</f>
        <v>桃園サッカースポーツ少年団</v>
      </c>
      <c r="AM15" s="917"/>
      <c r="AN15" s="917"/>
      <c r="AO15" s="920" t="str">
        <f aca="true" t="shared" si="8" ref="AO15:AO16">AF6</f>
        <v>玖珠サッカースポーツ少年団</v>
      </c>
      <c r="AP15" s="921"/>
      <c r="AQ15" s="1010"/>
      <c r="AR15" s="914" t="s">
        <v>10</v>
      </c>
      <c r="AS15" s="923"/>
      <c r="AT15" s="917" t="str">
        <f>AX6</f>
        <v>リノスフットボールクラブ　Ｕ－１２</v>
      </c>
      <c r="AU15" s="917"/>
      <c r="AV15" s="918"/>
      <c r="AW15" s="353" t="s">
        <v>654</v>
      </c>
      <c r="AX15" s="919" t="str">
        <f>AX7</f>
        <v>東陽フットボールクラブ</v>
      </c>
      <c r="AY15" s="917"/>
      <c r="AZ15" s="917"/>
      <c r="BA15" s="920" t="str">
        <f aca="true" t="shared" si="9" ref="BA15:BA16">AR6</f>
        <v>ドリームキッズフットボールクラブ</v>
      </c>
      <c r="BB15" s="921"/>
      <c r="BC15" s="922"/>
      <c r="BE15" s="910" t="s">
        <v>226</v>
      </c>
      <c r="BF15" s="912">
        <v>0.4583333333333333</v>
      </c>
      <c r="BG15" s="912"/>
      <c r="BH15" s="914" t="s">
        <v>10</v>
      </c>
      <c r="BI15" s="923"/>
      <c r="BJ15" s="917" t="str">
        <f>BN6</f>
        <v>ＦＣ　ＷＡＹＳ</v>
      </c>
      <c r="BK15" s="917"/>
      <c r="BL15" s="918"/>
      <c r="BM15" s="353" t="s">
        <v>654</v>
      </c>
      <c r="BN15" s="919" t="str">
        <f>BN7</f>
        <v>ＫＩＮＧＳ　ＦＯＯＴＢＡＬＬＣＬＵＢ　Ｕ－１２</v>
      </c>
      <c r="BO15" s="917"/>
      <c r="BP15" s="917"/>
      <c r="BQ15" s="920" t="str">
        <f aca="true" t="shared" si="10" ref="BQ15:BQ16">BH6</f>
        <v>四日市南ＳＳＣ</v>
      </c>
      <c r="BR15" s="921"/>
      <c r="BS15" s="1010"/>
      <c r="BT15" s="914" t="s">
        <v>10</v>
      </c>
      <c r="BU15" s="923"/>
      <c r="BV15" s="917" t="str">
        <f>BZ6</f>
        <v>きつきＦＣ</v>
      </c>
      <c r="BW15" s="917"/>
      <c r="BX15" s="918"/>
      <c r="BY15" s="353" t="s">
        <v>654</v>
      </c>
      <c r="BZ15" s="919" t="str">
        <f>BZ7</f>
        <v>宗方サッカークラブ</v>
      </c>
      <c r="CA15" s="917"/>
      <c r="CB15" s="917"/>
      <c r="CC15" s="920" t="str">
        <f aca="true" t="shared" si="11" ref="CC15:CC16">BT6</f>
        <v>臼杵ＳＳＳ</v>
      </c>
      <c r="CD15" s="921"/>
      <c r="CE15" s="922"/>
    </row>
    <row r="16" spans="1:83" s="354" customFormat="1" ht="54.75" customHeight="1">
      <c r="A16" s="911"/>
      <c r="B16" s="913"/>
      <c r="C16" s="913"/>
      <c r="D16" s="924" t="s">
        <v>655</v>
      </c>
      <c r="E16" s="932"/>
      <c r="F16" s="933">
        <v>1</v>
      </c>
      <c r="G16" s="927"/>
      <c r="H16" s="927"/>
      <c r="I16" s="355" t="s">
        <v>654</v>
      </c>
      <c r="J16" s="927">
        <v>1</v>
      </c>
      <c r="K16" s="927"/>
      <c r="L16" s="928"/>
      <c r="M16" s="929" t="str">
        <f t="shared" si="6"/>
        <v>スマイス　セレソン　スポーツクラブ</v>
      </c>
      <c r="N16" s="930"/>
      <c r="O16" s="1011"/>
      <c r="P16" s="924" t="s">
        <v>655</v>
      </c>
      <c r="Q16" s="932"/>
      <c r="R16" s="933">
        <v>4</v>
      </c>
      <c r="S16" s="927"/>
      <c r="T16" s="927"/>
      <c r="U16" s="355" t="s">
        <v>654</v>
      </c>
      <c r="V16" s="927">
        <v>0</v>
      </c>
      <c r="W16" s="927"/>
      <c r="X16" s="928"/>
      <c r="Y16" s="929" t="str">
        <f t="shared" si="7"/>
        <v>Ｍ．Ｓ．Ｓ</v>
      </c>
      <c r="Z16" s="930"/>
      <c r="AA16" s="931"/>
      <c r="AC16" s="911"/>
      <c r="AD16" s="913"/>
      <c r="AE16" s="913"/>
      <c r="AF16" s="924" t="s">
        <v>655</v>
      </c>
      <c r="AG16" s="932"/>
      <c r="AH16" s="933">
        <v>3</v>
      </c>
      <c r="AI16" s="927"/>
      <c r="AJ16" s="927"/>
      <c r="AK16" s="355" t="s">
        <v>654</v>
      </c>
      <c r="AL16" s="927">
        <v>0</v>
      </c>
      <c r="AM16" s="927"/>
      <c r="AN16" s="928"/>
      <c r="AO16" s="929" t="str">
        <f t="shared" si="8"/>
        <v>明治サッカースポーツ少年団</v>
      </c>
      <c r="AP16" s="930"/>
      <c r="AQ16" s="1011"/>
      <c r="AR16" s="924" t="s">
        <v>655</v>
      </c>
      <c r="AS16" s="932"/>
      <c r="AT16" s="933">
        <v>3</v>
      </c>
      <c r="AU16" s="927"/>
      <c r="AV16" s="927"/>
      <c r="AW16" s="355" t="s">
        <v>654</v>
      </c>
      <c r="AX16" s="927">
        <v>0</v>
      </c>
      <c r="AY16" s="927"/>
      <c r="AZ16" s="928"/>
      <c r="BA16" s="929" t="str">
        <f t="shared" si="9"/>
        <v>寒田．敷戸ＦＣ</v>
      </c>
      <c r="BB16" s="930"/>
      <c r="BC16" s="931"/>
      <c r="BE16" s="911"/>
      <c r="BF16" s="913"/>
      <c r="BG16" s="913"/>
      <c r="BH16" s="924" t="s">
        <v>655</v>
      </c>
      <c r="BI16" s="932"/>
      <c r="BJ16" s="933">
        <v>0</v>
      </c>
      <c r="BK16" s="927"/>
      <c r="BL16" s="927"/>
      <c r="BM16" s="355" t="s">
        <v>654</v>
      </c>
      <c r="BN16" s="927">
        <v>0</v>
      </c>
      <c r="BO16" s="927"/>
      <c r="BP16" s="928"/>
      <c r="BQ16" s="929" t="str">
        <f t="shared" si="10"/>
        <v>豊府サッカースポーツ少年団</v>
      </c>
      <c r="BR16" s="930"/>
      <c r="BS16" s="1011"/>
      <c r="BT16" s="924" t="s">
        <v>655</v>
      </c>
      <c r="BU16" s="932"/>
      <c r="BV16" s="933">
        <v>4</v>
      </c>
      <c r="BW16" s="927"/>
      <c r="BX16" s="927"/>
      <c r="BY16" s="355" t="s">
        <v>654</v>
      </c>
      <c r="BZ16" s="927">
        <v>0</v>
      </c>
      <c r="CA16" s="927"/>
      <c r="CB16" s="928"/>
      <c r="CC16" s="929" t="str">
        <f t="shared" si="11"/>
        <v>大分トリニータＵ－１２</v>
      </c>
      <c r="CD16" s="930"/>
      <c r="CE16" s="931"/>
    </row>
    <row r="17" spans="1:83" ht="54.75" customHeight="1">
      <c r="A17" s="910" t="s">
        <v>359</v>
      </c>
      <c r="B17" s="912">
        <v>0.5</v>
      </c>
      <c r="C17" s="912"/>
      <c r="D17" s="914" t="s">
        <v>10</v>
      </c>
      <c r="E17" s="923"/>
      <c r="F17" s="917" t="str">
        <f>D7</f>
        <v>スマイス　セレソン　スポーツクラブ</v>
      </c>
      <c r="G17" s="917"/>
      <c r="H17" s="918"/>
      <c r="I17" s="353" t="s">
        <v>654</v>
      </c>
      <c r="J17" s="919" t="str">
        <f>D8</f>
        <v>金池長浜サッカースポーツ少年団</v>
      </c>
      <c r="K17" s="917"/>
      <c r="L17" s="917"/>
      <c r="M17" s="920" t="str">
        <f aca="true" t="shared" si="12" ref="M17:M18">J7</f>
        <v>ブルーウイングフットボールクラブ</v>
      </c>
      <c r="N17" s="921"/>
      <c r="O17" s="1010"/>
      <c r="P17" s="914" t="s">
        <v>10</v>
      </c>
      <c r="Q17" s="923"/>
      <c r="R17" s="917" t="str">
        <f>P7</f>
        <v>Ｍ．Ｓ．Ｓ</v>
      </c>
      <c r="S17" s="917"/>
      <c r="T17" s="918"/>
      <c r="U17" s="353" t="s">
        <v>654</v>
      </c>
      <c r="V17" s="919" t="str">
        <f>P8</f>
        <v>ＦＣ中津ジュニア</v>
      </c>
      <c r="W17" s="917"/>
      <c r="X17" s="917"/>
      <c r="Y17" s="920" t="str">
        <f aca="true" t="shared" si="13" ref="Y17:Y18">V7</f>
        <v>大道サッカースポーツ少年団</v>
      </c>
      <c r="Z17" s="921"/>
      <c r="AA17" s="922"/>
      <c r="AC17" s="910" t="s">
        <v>359</v>
      </c>
      <c r="AD17" s="912">
        <v>0.5</v>
      </c>
      <c r="AE17" s="912"/>
      <c r="AF17" s="914" t="s">
        <v>10</v>
      </c>
      <c r="AG17" s="923"/>
      <c r="AH17" s="917" t="str">
        <f>AF7</f>
        <v>明治サッカースポーツ少年団</v>
      </c>
      <c r="AI17" s="917"/>
      <c r="AJ17" s="918"/>
      <c r="AK17" s="353" t="s">
        <v>654</v>
      </c>
      <c r="AL17" s="919" t="str">
        <f>AF8</f>
        <v>竹田直入ＦＣ</v>
      </c>
      <c r="AM17" s="917"/>
      <c r="AN17" s="917"/>
      <c r="AO17" s="920" t="str">
        <f aca="true" t="shared" si="14" ref="AO17:AO18">AL7</f>
        <v>桃園サッカースポーツ少年団</v>
      </c>
      <c r="AP17" s="921"/>
      <c r="AQ17" s="1010"/>
      <c r="AR17" s="914" t="s">
        <v>10</v>
      </c>
      <c r="AS17" s="923"/>
      <c r="AT17" s="917" t="str">
        <f>AR7</f>
        <v>寒田．敷戸ＦＣ</v>
      </c>
      <c r="AU17" s="917"/>
      <c r="AV17" s="918"/>
      <c r="AW17" s="353" t="s">
        <v>654</v>
      </c>
      <c r="AX17" s="919" t="str">
        <f>AR8</f>
        <v>国東ジュニアサッカークラブ</v>
      </c>
      <c r="AY17" s="917"/>
      <c r="AZ17" s="917"/>
      <c r="BA17" s="920" t="str">
        <f aca="true" t="shared" si="15" ref="BA17:BA18">AX7</f>
        <v>東陽フットボールクラブ</v>
      </c>
      <c r="BB17" s="921"/>
      <c r="BC17" s="922"/>
      <c r="BE17" s="910" t="s">
        <v>359</v>
      </c>
      <c r="BF17" s="912">
        <v>0.5</v>
      </c>
      <c r="BG17" s="912"/>
      <c r="BH17" s="914" t="s">
        <v>10</v>
      </c>
      <c r="BI17" s="923"/>
      <c r="BJ17" s="917" t="str">
        <f>BH7</f>
        <v>豊府サッカースポーツ少年団</v>
      </c>
      <c r="BK17" s="917"/>
      <c r="BL17" s="918"/>
      <c r="BM17" s="353" t="s">
        <v>654</v>
      </c>
      <c r="BN17" s="919" t="str">
        <f>BH8</f>
        <v>北郡坂ノ市サッカースポーツ少年団</v>
      </c>
      <c r="BO17" s="917"/>
      <c r="BP17" s="917"/>
      <c r="BQ17" s="920" t="str">
        <f aca="true" t="shared" si="16" ref="BQ17:BQ18">BN7</f>
        <v>ＫＩＮＧＳ　ＦＯＯＴＢＡＬＬＣＬＵＢ　Ｕ－１２</v>
      </c>
      <c r="BR17" s="921"/>
      <c r="BS17" s="1010"/>
      <c r="BT17" s="914" t="s">
        <v>10</v>
      </c>
      <c r="BU17" s="923"/>
      <c r="BV17" s="917" t="str">
        <f>BT7</f>
        <v>大分トリニータＵ－１２</v>
      </c>
      <c r="BW17" s="917"/>
      <c r="BX17" s="918"/>
      <c r="BY17" s="353" t="s">
        <v>654</v>
      </c>
      <c r="BZ17" s="919" t="str">
        <f>BT8</f>
        <v>渡町台サッカークラブ</v>
      </c>
      <c r="CA17" s="917"/>
      <c r="CB17" s="917"/>
      <c r="CC17" s="920" t="str">
        <f aca="true" t="shared" si="17" ref="CC17:CC18">BZ7</f>
        <v>宗方サッカークラブ</v>
      </c>
      <c r="CD17" s="921"/>
      <c r="CE17" s="922"/>
    </row>
    <row r="18" spans="1:83" s="354" customFormat="1" ht="54.75" customHeight="1">
      <c r="A18" s="911"/>
      <c r="B18" s="913"/>
      <c r="C18" s="913"/>
      <c r="D18" s="924" t="s">
        <v>655</v>
      </c>
      <c r="E18" s="932"/>
      <c r="F18" s="933">
        <v>1</v>
      </c>
      <c r="G18" s="927"/>
      <c r="H18" s="927"/>
      <c r="I18" s="355" t="s">
        <v>654</v>
      </c>
      <c r="J18" s="927">
        <v>0</v>
      </c>
      <c r="K18" s="927"/>
      <c r="L18" s="928"/>
      <c r="M18" s="929" t="str">
        <f t="shared" si="12"/>
        <v>戸次吉野ＳＳＳ</v>
      </c>
      <c r="N18" s="930"/>
      <c r="O18" s="1011"/>
      <c r="P18" s="924" t="s">
        <v>655</v>
      </c>
      <c r="Q18" s="932"/>
      <c r="R18" s="933">
        <v>1</v>
      </c>
      <c r="S18" s="927"/>
      <c r="T18" s="927"/>
      <c r="U18" s="355" t="s">
        <v>654</v>
      </c>
      <c r="V18" s="927">
        <v>0</v>
      </c>
      <c r="W18" s="927"/>
      <c r="X18" s="928"/>
      <c r="Y18" s="929" t="str">
        <f t="shared" si="13"/>
        <v>鶴岡Ｓ―ｐｌａｙ・ＭＩＮＡＭＩ</v>
      </c>
      <c r="Z18" s="930"/>
      <c r="AA18" s="931"/>
      <c r="AC18" s="911"/>
      <c r="AD18" s="913"/>
      <c r="AE18" s="913"/>
      <c r="AF18" s="924" t="s">
        <v>655</v>
      </c>
      <c r="AG18" s="932"/>
      <c r="AH18" s="933">
        <v>4</v>
      </c>
      <c r="AI18" s="927"/>
      <c r="AJ18" s="927"/>
      <c r="AK18" s="355" t="s">
        <v>654</v>
      </c>
      <c r="AL18" s="927">
        <v>1</v>
      </c>
      <c r="AM18" s="927"/>
      <c r="AN18" s="928"/>
      <c r="AO18" s="929" t="str">
        <f t="shared" si="14"/>
        <v>ＯＫＹ山香サッカークラブ</v>
      </c>
      <c r="AP18" s="930"/>
      <c r="AQ18" s="1011"/>
      <c r="AR18" s="924" t="s">
        <v>655</v>
      </c>
      <c r="AS18" s="932"/>
      <c r="AT18" s="933">
        <v>0</v>
      </c>
      <c r="AU18" s="927"/>
      <c r="AV18" s="927"/>
      <c r="AW18" s="355" t="s">
        <v>654</v>
      </c>
      <c r="AX18" s="927">
        <v>2</v>
      </c>
      <c r="AY18" s="927"/>
      <c r="AZ18" s="928"/>
      <c r="BA18" s="929" t="str">
        <f t="shared" si="15"/>
        <v>ＦＣ　ＪＵＮＩＯＲＳ</v>
      </c>
      <c r="BB18" s="930"/>
      <c r="BC18" s="931"/>
      <c r="BE18" s="911"/>
      <c r="BF18" s="913"/>
      <c r="BG18" s="913"/>
      <c r="BH18" s="924" t="s">
        <v>655</v>
      </c>
      <c r="BI18" s="932"/>
      <c r="BJ18" s="933">
        <v>0</v>
      </c>
      <c r="BK18" s="927"/>
      <c r="BL18" s="927"/>
      <c r="BM18" s="355" t="s">
        <v>654</v>
      </c>
      <c r="BN18" s="927">
        <v>2</v>
      </c>
      <c r="BO18" s="927"/>
      <c r="BP18" s="928"/>
      <c r="BQ18" s="929" t="str">
        <f t="shared" si="16"/>
        <v>鶴見ジュニアサッカークラブ</v>
      </c>
      <c r="BR18" s="930"/>
      <c r="BS18" s="1011"/>
      <c r="BT18" s="924" t="s">
        <v>655</v>
      </c>
      <c r="BU18" s="932"/>
      <c r="BV18" s="933">
        <v>1</v>
      </c>
      <c r="BW18" s="927"/>
      <c r="BX18" s="927"/>
      <c r="BY18" s="355" t="s">
        <v>654</v>
      </c>
      <c r="BZ18" s="927">
        <v>0</v>
      </c>
      <c r="CA18" s="927"/>
      <c r="CB18" s="928"/>
      <c r="CC18" s="929" t="str">
        <f t="shared" si="17"/>
        <v>三芳少年サッカースクール</v>
      </c>
      <c r="CD18" s="930"/>
      <c r="CE18" s="931"/>
    </row>
    <row r="19" spans="1:83" ht="54.75" customHeight="1">
      <c r="A19" s="910" t="s">
        <v>363</v>
      </c>
      <c r="B19" s="912">
        <v>0.5416666666666666</v>
      </c>
      <c r="C19" s="912"/>
      <c r="D19" s="914" t="s">
        <v>10</v>
      </c>
      <c r="E19" s="923"/>
      <c r="F19" s="917" t="str">
        <f>J7</f>
        <v>ブルーウイングフットボールクラブ</v>
      </c>
      <c r="G19" s="917"/>
      <c r="H19" s="918"/>
      <c r="I19" s="353" t="s">
        <v>654</v>
      </c>
      <c r="J19" s="919" t="str">
        <f>J8</f>
        <v>戸次吉野ＳＳＳ</v>
      </c>
      <c r="K19" s="917"/>
      <c r="L19" s="917"/>
      <c r="M19" s="920" t="str">
        <f aca="true" t="shared" si="18" ref="M19:M20">D7</f>
        <v>スマイス　セレソン　スポーツクラブ</v>
      </c>
      <c r="N19" s="921"/>
      <c r="O19" s="1010"/>
      <c r="P19" s="914" t="s">
        <v>10</v>
      </c>
      <c r="Q19" s="923"/>
      <c r="R19" s="917" t="str">
        <f>V7</f>
        <v>大道サッカースポーツ少年団</v>
      </c>
      <c r="S19" s="917"/>
      <c r="T19" s="918"/>
      <c r="U19" s="353" t="s">
        <v>654</v>
      </c>
      <c r="V19" s="919" t="str">
        <f>V8</f>
        <v>鶴岡Ｓ―ｐｌａｙ・ＭＩＮＡＭＩ</v>
      </c>
      <c r="W19" s="917"/>
      <c r="X19" s="917"/>
      <c r="Y19" s="920" t="str">
        <f aca="true" t="shared" si="19" ref="Y19:Y20">P7</f>
        <v>Ｍ．Ｓ．Ｓ</v>
      </c>
      <c r="Z19" s="921"/>
      <c r="AA19" s="922"/>
      <c r="AC19" s="910" t="s">
        <v>363</v>
      </c>
      <c r="AD19" s="912">
        <v>0.5416666666666666</v>
      </c>
      <c r="AE19" s="912"/>
      <c r="AF19" s="914" t="s">
        <v>10</v>
      </c>
      <c r="AG19" s="923"/>
      <c r="AH19" s="917" t="str">
        <f>AL7</f>
        <v>桃園サッカースポーツ少年団</v>
      </c>
      <c r="AI19" s="917"/>
      <c r="AJ19" s="918"/>
      <c r="AK19" s="353" t="s">
        <v>654</v>
      </c>
      <c r="AL19" s="919" t="str">
        <f>AL8</f>
        <v>ＯＫＹ山香サッカークラブ</v>
      </c>
      <c r="AM19" s="917"/>
      <c r="AN19" s="917"/>
      <c r="AO19" s="920" t="str">
        <f aca="true" t="shared" si="20" ref="AO19:AO20">AF7</f>
        <v>明治サッカースポーツ少年団</v>
      </c>
      <c r="AP19" s="921"/>
      <c r="AQ19" s="1010"/>
      <c r="AR19" s="914" t="s">
        <v>10</v>
      </c>
      <c r="AS19" s="923"/>
      <c r="AT19" s="917" t="str">
        <f>AX7</f>
        <v>東陽フットボールクラブ</v>
      </c>
      <c r="AU19" s="917"/>
      <c r="AV19" s="918"/>
      <c r="AW19" s="353" t="s">
        <v>654</v>
      </c>
      <c r="AX19" s="919" t="str">
        <f>AX8</f>
        <v>ＦＣ　ＪＵＮＩＯＲＳ</v>
      </c>
      <c r="AY19" s="917"/>
      <c r="AZ19" s="917"/>
      <c r="BA19" s="920" t="str">
        <f aca="true" t="shared" si="21" ref="BA19:BA20">AR7</f>
        <v>寒田．敷戸ＦＣ</v>
      </c>
      <c r="BB19" s="921"/>
      <c r="BC19" s="922"/>
      <c r="BE19" s="910" t="s">
        <v>363</v>
      </c>
      <c r="BF19" s="912">
        <v>0.5416666666666666</v>
      </c>
      <c r="BG19" s="912"/>
      <c r="BH19" s="914" t="s">
        <v>10</v>
      </c>
      <c r="BI19" s="923"/>
      <c r="BJ19" s="917" t="str">
        <f>BN7</f>
        <v>ＫＩＮＧＳ　ＦＯＯＴＢＡＬＬＣＬＵＢ　Ｕ－１２</v>
      </c>
      <c r="BK19" s="917"/>
      <c r="BL19" s="918"/>
      <c r="BM19" s="353" t="s">
        <v>654</v>
      </c>
      <c r="BN19" s="919" t="str">
        <f>BN8</f>
        <v>鶴見ジュニアサッカークラブ</v>
      </c>
      <c r="BO19" s="917"/>
      <c r="BP19" s="917"/>
      <c r="BQ19" s="920" t="str">
        <f aca="true" t="shared" si="22" ref="BQ19:BQ20">BH7</f>
        <v>豊府サッカースポーツ少年団</v>
      </c>
      <c r="BR19" s="921"/>
      <c r="BS19" s="1010"/>
      <c r="BT19" s="914" t="s">
        <v>10</v>
      </c>
      <c r="BU19" s="923"/>
      <c r="BV19" s="917" t="str">
        <f>BZ7</f>
        <v>宗方サッカークラブ</v>
      </c>
      <c r="BW19" s="917"/>
      <c r="BX19" s="918"/>
      <c r="BY19" s="353" t="s">
        <v>654</v>
      </c>
      <c r="BZ19" s="919" t="str">
        <f>BZ8</f>
        <v>三芳少年サッカースクール</v>
      </c>
      <c r="CA19" s="917"/>
      <c r="CB19" s="917"/>
      <c r="CC19" s="920" t="str">
        <f aca="true" t="shared" si="23" ref="CC19:CC20">BT7</f>
        <v>大分トリニータＵ－１２</v>
      </c>
      <c r="CD19" s="921"/>
      <c r="CE19" s="922"/>
    </row>
    <row r="20" spans="1:83" s="354" customFormat="1" ht="54.75" customHeight="1">
      <c r="A20" s="911"/>
      <c r="B20" s="913"/>
      <c r="C20" s="913"/>
      <c r="D20" s="924" t="s">
        <v>655</v>
      </c>
      <c r="E20" s="932"/>
      <c r="F20" s="933">
        <v>5</v>
      </c>
      <c r="G20" s="927"/>
      <c r="H20" s="927"/>
      <c r="I20" s="355" t="s">
        <v>654</v>
      </c>
      <c r="J20" s="927">
        <v>2</v>
      </c>
      <c r="K20" s="927"/>
      <c r="L20" s="928"/>
      <c r="M20" s="929" t="str">
        <f t="shared" si="18"/>
        <v>金池長浜サッカースポーツ少年団</v>
      </c>
      <c r="N20" s="930"/>
      <c r="O20" s="1011"/>
      <c r="P20" s="924" t="s">
        <v>655</v>
      </c>
      <c r="Q20" s="932"/>
      <c r="R20" s="933">
        <v>0</v>
      </c>
      <c r="S20" s="927"/>
      <c r="T20" s="927"/>
      <c r="U20" s="355" t="s">
        <v>654</v>
      </c>
      <c r="V20" s="927">
        <v>4</v>
      </c>
      <c r="W20" s="927"/>
      <c r="X20" s="928"/>
      <c r="Y20" s="929" t="str">
        <f t="shared" si="19"/>
        <v>ＦＣ中津ジュニア</v>
      </c>
      <c r="Z20" s="930"/>
      <c r="AA20" s="931"/>
      <c r="AC20" s="911"/>
      <c r="AD20" s="913"/>
      <c r="AE20" s="913"/>
      <c r="AF20" s="924" t="s">
        <v>655</v>
      </c>
      <c r="AG20" s="932"/>
      <c r="AH20" s="933">
        <v>2</v>
      </c>
      <c r="AI20" s="927"/>
      <c r="AJ20" s="927"/>
      <c r="AK20" s="355" t="s">
        <v>654</v>
      </c>
      <c r="AL20" s="927">
        <v>1</v>
      </c>
      <c r="AM20" s="927"/>
      <c r="AN20" s="928"/>
      <c r="AO20" s="929" t="str">
        <f t="shared" si="20"/>
        <v>竹田直入ＦＣ</v>
      </c>
      <c r="AP20" s="930"/>
      <c r="AQ20" s="1011"/>
      <c r="AR20" s="924" t="s">
        <v>655</v>
      </c>
      <c r="AS20" s="932"/>
      <c r="AT20" s="933">
        <v>0</v>
      </c>
      <c r="AU20" s="927"/>
      <c r="AV20" s="927"/>
      <c r="AW20" s="355" t="s">
        <v>654</v>
      </c>
      <c r="AX20" s="927">
        <v>4</v>
      </c>
      <c r="AY20" s="927"/>
      <c r="AZ20" s="928"/>
      <c r="BA20" s="929" t="str">
        <f t="shared" si="21"/>
        <v>国東ジュニアサッカークラブ</v>
      </c>
      <c r="BB20" s="930"/>
      <c r="BC20" s="931"/>
      <c r="BE20" s="911"/>
      <c r="BF20" s="913"/>
      <c r="BG20" s="913"/>
      <c r="BH20" s="924" t="s">
        <v>655</v>
      </c>
      <c r="BI20" s="932"/>
      <c r="BJ20" s="933">
        <v>3</v>
      </c>
      <c r="BK20" s="927"/>
      <c r="BL20" s="927"/>
      <c r="BM20" s="355" t="s">
        <v>654</v>
      </c>
      <c r="BN20" s="927">
        <v>0</v>
      </c>
      <c r="BO20" s="927"/>
      <c r="BP20" s="928"/>
      <c r="BQ20" s="929" t="str">
        <f t="shared" si="22"/>
        <v>北郡坂ノ市サッカースポーツ少年団</v>
      </c>
      <c r="BR20" s="930"/>
      <c r="BS20" s="1011"/>
      <c r="BT20" s="924" t="s">
        <v>655</v>
      </c>
      <c r="BU20" s="932"/>
      <c r="BV20" s="933">
        <v>0</v>
      </c>
      <c r="BW20" s="927"/>
      <c r="BX20" s="927"/>
      <c r="BY20" s="355" t="s">
        <v>654</v>
      </c>
      <c r="BZ20" s="927">
        <v>4</v>
      </c>
      <c r="CA20" s="927"/>
      <c r="CB20" s="928"/>
      <c r="CC20" s="929" t="str">
        <f t="shared" si="23"/>
        <v>渡町台サッカークラブ</v>
      </c>
      <c r="CD20" s="930"/>
      <c r="CE20" s="931"/>
    </row>
    <row r="21" spans="1:83" ht="54.75" customHeight="1">
      <c r="A21" s="910" t="s">
        <v>367</v>
      </c>
      <c r="B21" s="912">
        <v>0.5833333333333334</v>
      </c>
      <c r="C21" s="912"/>
      <c r="D21" s="914" t="s">
        <v>10</v>
      </c>
      <c r="E21" s="923"/>
      <c r="F21" s="917" t="str">
        <f>D8</f>
        <v>金池長浜サッカースポーツ少年団</v>
      </c>
      <c r="G21" s="917"/>
      <c r="H21" s="918"/>
      <c r="I21" s="353" t="s">
        <v>654</v>
      </c>
      <c r="J21" s="919" t="str">
        <f>D6</f>
        <v>鶴居ＳＳＳ</v>
      </c>
      <c r="K21" s="917"/>
      <c r="L21" s="917"/>
      <c r="M21" s="920" t="str">
        <f>J8</f>
        <v>戸次吉野ＳＳＳ</v>
      </c>
      <c r="N21" s="921"/>
      <c r="O21" s="1010"/>
      <c r="P21" s="914" t="s">
        <v>10</v>
      </c>
      <c r="Q21" s="923"/>
      <c r="R21" s="917" t="str">
        <f>P8</f>
        <v>ＦＣ中津ジュニア</v>
      </c>
      <c r="S21" s="917"/>
      <c r="T21" s="918"/>
      <c r="U21" s="353" t="s">
        <v>654</v>
      </c>
      <c r="V21" s="919" t="str">
        <f>P6</f>
        <v>別府フットボールクラブ．ミネルバＵ－１２</v>
      </c>
      <c r="W21" s="917"/>
      <c r="X21" s="917"/>
      <c r="Y21" s="920" t="str">
        <f>V8</f>
        <v>鶴岡Ｓ―ｐｌａｙ・ＭＩＮＡＭＩ</v>
      </c>
      <c r="Z21" s="921"/>
      <c r="AA21" s="922"/>
      <c r="AC21" s="910" t="s">
        <v>367</v>
      </c>
      <c r="AD21" s="912">
        <v>0.5833333333333334</v>
      </c>
      <c r="AE21" s="912"/>
      <c r="AF21" s="914" t="s">
        <v>10</v>
      </c>
      <c r="AG21" s="923"/>
      <c r="AH21" s="917" t="str">
        <f>AF8</f>
        <v>竹田直入ＦＣ</v>
      </c>
      <c r="AI21" s="917"/>
      <c r="AJ21" s="918"/>
      <c r="AK21" s="353" t="s">
        <v>654</v>
      </c>
      <c r="AL21" s="919" t="str">
        <f>AF6</f>
        <v>玖珠サッカースポーツ少年団</v>
      </c>
      <c r="AM21" s="917"/>
      <c r="AN21" s="917"/>
      <c r="AO21" s="920" t="str">
        <f>AL8</f>
        <v>ＯＫＹ山香サッカークラブ</v>
      </c>
      <c r="AP21" s="921"/>
      <c r="AQ21" s="1010"/>
      <c r="AR21" s="914" t="s">
        <v>10</v>
      </c>
      <c r="AS21" s="923"/>
      <c r="AT21" s="917" t="str">
        <f>AR8</f>
        <v>国東ジュニアサッカークラブ</v>
      </c>
      <c r="AU21" s="917"/>
      <c r="AV21" s="918"/>
      <c r="AW21" s="353" t="s">
        <v>654</v>
      </c>
      <c r="AX21" s="919" t="str">
        <f>AR6</f>
        <v>ドリームキッズフットボールクラブ</v>
      </c>
      <c r="AY21" s="917"/>
      <c r="AZ21" s="917"/>
      <c r="BA21" s="920" t="str">
        <f>AX8</f>
        <v>ＦＣ　ＪＵＮＩＯＲＳ</v>
      </c>
      <c r="BB21" s="921"/>
      <c r="BC21" s="922"/>
      <c r="BE21" s="910" t="s">
        <v>367</v>
      </c>
      <c r="BF21" s="912">
        <v>0.5833333333333334</v>
      </c>
      <c r="BG21" s="912"/>
      <c r="BH21" s="914" t="s">
        <v>10</v>
      </c>
      <c r="BI21" s="923"/>
      <c r="BJ21" s="917" t="str">
        <f>BH8</f>
        <v>北郡坂ノ市サッカースポーツ少年団</v>
      </c>
      <c r="BK21" s="917"/>
      <c r="BL21" s="918"/>
      <c r="BM21" s="353" t="s">
        <v>654</v>
      </c>
      <c r="BN21" s="919" t="str">
        <f>BH6</f>
        <v>四日市南ＳＳＣ</v>
      </c>
      <c r="BO21" s="917"/>
      <c r="BP21" s="917"/>
      <c r="BQ21" s="920" t="str">
        <f>BN8</f>
        <v>鶴見ジュニアサッカークラブ</v>
      </c>
      <c r="BR21" s="921"/>
      <c r="BS21" s="1010"/>
      <c r="BT21" s="914" t="s">
        <v>10</v>
      </c>
      <c r="BU21" s="923"/>
      <c r="BV21" s="917" t="str">
        <f>BT8</f>
        <v>渡町台サッカークラブ</v>
      </c>
      <c r="BW21" s="917"/>
      <c r="BX21" s="918"/>
      <c r="BY21" s="353" t="s">
        <v>654</v>
      </c>
      <c r="BZ21" s="919" t="str">
        <f>BT6</f>
        <v>臼杵ＳＳＳ</v>
      </c>
      <c r="CA21" s="917"/>
      <c r="CB21" s="917"/>
      <c r="CC21" s="920" t="str">
        <f>BZ8</f>
        <v>三芳少年サッカースクール</v>
      </c>
      <c r="CD21" s="921"/>
      <c r="CE21" s="922"/>
    </row>
    <row r="22" spans="1:83" s="354" customFormat="1" ht="54.75" customHeight="1">
      <c r="A22" s="911"/>
      <c r="B22" s="913"/>
      <c r="C22" s="913"/>
      <c r="D22" s="924" t="s">
        <v>655</v>
      </c>
      <c r="E22" s="932"/>
      <c r="F22" s="933">
        <v>0</v>
      </c>
      <c r="G22" s="927"/>
      <c r="H22" s="927"/>
      <c r="I22" s="355" t="s">
        <v>654</v>
      </c>
      <c r="J22" s="927">
        <v>5</v>
      </c>
      <c r="K22" s="927"/>
      <c r="L22" s="928"/>
      <c r="M22" s="929" t="str">
        <f>J6</f>
        <v>下毛ＦＣ</v>
      </c>
      <c r="N22" s="930"/>
      <c r="O22" s="1011"/>
      <c r="P22" s="924" t="s">
        <v>655</v>
      </c>
      <c r="Q22" s="932"/>
      <c r="R22" s="933">
        <v>1</v>
      </c>
      <c r="S22" s="927"/>
      <c r="T22" s="927"/>
      <c r="U22" s="355" t="s">
        <v>654</v>
      </c>
      <c r="V22" s="927">
        <v>2</v>
      </c>
      <c r="W22" s="927"/>
      <c r="X22" s="928"/>
      <c r="Y22" s="929" t="str">
        <f>V6</f>
        <v>スマイス・セレソン</v>
      </c>
      <c r="Z22" s="930"/>
      <c r="AA22" s="931"/>
      <c r="AC22" s="911"/>
      <c r="AD22" s="913"/>
      <c r="AE22" s="913"/>
      <c r="AF22" s="924" t="s">
        <v>655</v>
      </c>
      <c r="AG22" s="932"/>
      <c r="AH22" s="933">
        <v>1</v>
      </c>
      <c r="AI22" s="927"/>
      <c r="AJ22" s="927"/>
      <c r="AK22" s="355" t="s">
        <v>654</v>
      </c>
      <c r="AL22" s="927">
        <v>7</v>
      </c>
      <c r="AM22" s="927"/>
      <c r="AN22" s="928"/>
      <c r="AO22" s="929" t="str">
        <f>AL6</f>
        <v>太陽スポーツクラブ大分西</v>
      </c>
      <c r="AP22" s="930"/>
      <c r="AQ22" s="1011"/>
      <c r="AR22" s="924" t="s">
        <v>655</v>
      </c>
      <c r="AS22" s="932"/>
      <c r="AT22" s="933">
        <v>0</v>
      </c>
      <c r="AU22" s="927"/>
      <c r="AV22" s="927"/>
      <c r="AW22" s="355" t="s">
        <v>654</v>
      </c>
      <c r="AX22" s="927">
        <v>9</v>
      </c>
      <c r="AY22" s="927"/>
      <c r="AZ22" s="928"/>
      <c r="BA22" s="929" t="str">
        <f>AX6</f>
        <v>リノスフットボールクラブ　Ｕ－１２</v>
      </c>
      <c r="BB22" s="930"/>
      <c r="BC22" s="931"/>
      <c r="BE22" s="911"/>
      <c r="BF22" s="913"/>
      <c r="BG22" s="913"/>
      <c r="BH22" s="924" t="s">
        <v>655</v>
      </c>
      <c r="BI22" s="932"/>
      <c r="BJ22" s="933">
        <v>7</v>
      </c>
      <c r="BK22" s="927"/>
      <c r="BL22" s="927"/>
      <c r="BM22" s="355" t="s">
        <v>654</v>
      </c>
      <c r="BN22" s="927">
        <v>1</v>
      </c>
      <c r="BO22" s="927"/>
      <c r="BP22" s="928"/>
      <c r="BQ22" s="929" t="str">
        <f>BN6</f>
        <v>ＦＣ　ＷＡＹＳ</v>
      </c>
      <c r="BR22" s="930"/>
      <c r="BS22" s="1011"/>
      <c r="BT22" s="924" t="s">
        <v>655</v>
      </c>
      <c r="BU22" s="932"/>
      <c r="BV22" s="933">
        <v>0</v>
      </c>
      <c r="BW22" s="927"/>
      <c r="BX22" s="927"/>
      <c r="BY22" s="355" t="s">
        <v>654</v>
      </c>
      <c r="BZ22" s="927">
        <v>1</v>
      </c>
      <c r="CA22" s="927"/>
      <c r="CB22" s="928"/>
      <c r="CC22" s="929" t="str">
        <f>BZ6</f>
        <v>きつきＦＣ</v>
      </c>
      <c r="CD22" s="930"/>
      <c r="CE22" s="931"/>
    </row>
    <row r="23" spans="1:83" ht="54.75" customHeight="1">
      <c r="A23" s="910" t="s">
        <v>371</v>
      </c>
      <c r="B23" s="912">
        <v>0.625</v>
      </c>
      <c r="C23" s="912"/>
      <c r="D23" s="914" t="s">
        <v>10</v>
      </c>
      <c r="E23" s="923"/>
      <c r="F23" s="917" t="str">
        <f>J8</f>
        <v>戸次吉野ＳＳＳ</v>
      </c>
      <c r="G23" s="917"/>
      <c r="H23" s="918"/>
      <c r="I23" s="353" t="s">
        <v>654</v>
      </c>
      <c r="J23" s="919" t="str">
        <f>J6</f>
        <v>下毛ＦＣ</v>
      </c>
      <c r="K23" s="917"/>
      <c r="L23" s="917"/>
      <c r="M23" s="920" t="str">
        <f>D8</f>
        <v>金池長浜サッカースポーツ少年団</v>
      </c>
      <c r="N23" s="921"/>
      <c r="O23" s="1010"/>
      <c r="P23" s="914" t="s">
        <v>10</v>
      </c>
      <c r="Q23" s="923"/>
      <c r="R23" s="917" t="str">
        <f>V8</f>
        <v>鶴岡Ｓ―ｐｌａｙ・ＭＩＮＡＭＩ</v>
      </c>
      <c r="S23" s="917"/>
      <c r="T23" s="918"/>
      <c r="U23" s="353" t="s">
        <v>654</v>
      </c>
      <c r="V23" s="919" t="str">
        <f>V6</f>
        <v>スマイス・セレソン</v>
      </c>
      <c r="W23" s="917"/>
      <c r="X23" s="917"/>
      <c r="Y23" s="920" t="str">
        <f>P8</f>
        <v>ＦＣ中津ジュニア</v>
      </c>
      <c r="Z23" s="921"/>
      <c r="AA23" s="922"/>
      <c r="AC23" s="910" t="s">
        <v>371</v>
      </c>
      <c r="AD23" s="912">
        <v>0.625</v>
      </c>
      <c r="AE23" s="912"/>
      <c r="AF23" s="914" t="s">
        <v>10</v>
      </c>
      <c r="AG23" s="923"/>
      <c r="AH23" s="917" t="str">
        <f>AL8</f>
        <v>ＯＫＹ山香サッカークラブ</v>
      </c>
      <c r="AI23" s="917"/>
      <c r="AJ23" s="918"/>
      <c r="AK23" s="353" t="s">
        <v>654</v>
      </c>
      <c r="AL23" s="919" t="str">
        <f>AL6</f>
        <v>太陽スポーツクラブ大分西</v>
      </c>
      <c r="AM23" s="917"/>
      <c r="AN23" s="917"/>
      <c r="AO23" s="920" t="str">
        <f>AF8</f>
        <v>竹田直入ＦＣ</v>
      </c>
      <c r="AP23" s="921"/>
      <c r="AQ23" s="1010"/>
      <c r="AR23" s="914" t="s">
        <v>10</v>
      </c>
      <c r="AS23" s="923"/>
      <c r="AT23" s="917" t="str">
        <f>AX8</f>
        <v>ＦＣ　ＪＵＮＩＯＲＳ</v>
      </c>
      <c r="AU23" s="917"/>
      <c r="AV23" s="918"/>
      <c r="AW23" s="353" t="s">
        <v>654</v>
      </c>
      <c r="AX23" s="919" t="str">
        <f>AX6</f>
        <v>リノスフットボールクラブ　Ｕ－１２</v>
      </c>
      <c r="AY23" s="917"/>
      <c r="AZ23" s="917"/>
      <c r="BA23" s="920" t="str">
        <f>AR8</f>
        <v>国東ジュニアサッカークラブ</v>
      </c>
      <c r="BB23" s="921"/>
      <c r="BC23" s="922"/>
      <c r="BE23" s="910" t="s">
        <v>371</v>
      </c>
      <c r="BF23" s="912">
        <v>0.625</v>
      </c>
      <c r="BG23" s="912"/>
      <c r="BH23" s="914" t="s">
        <v>10</v>
      </c>
      <c r="BI23" s="923"/>
      <c r="BJ23" s="917" t="str">
        <f>BN8</f>
        <v>鶴見ジュニアサッカークラブ</v>
      </c>
      <c r="BK23" s="917"/>
      <c r="BL23" s="918"/>
      <c r="BM23" s="353" t="s">
        <v>654</v>
      </c>
      <c r="BN23" s="919" t="str">
        <f>BN6</f>
        <v>ＦＣ　ＷＡＹＳ</v>
      </c>
      <c r="BO23" s="917"/>
      <c r="BP23" s="917"/>
      <c r="BQ23" s="920" t="str">
        <f>BH8</f>
        <v>北郡坂ノ市サッカースポーツ少年団</v>
      </c>
      <c r="BR23" s="921"/>
      <c r="BS23" s="1010"/>
      <c r="BT23" s="914" t="s">
        <v>10</v>
      </c>
      <c r="BU23" s="923"/>
      <c r="BV23" s="917" t="str">
        <f>BZ8</f>
        <v>三芳少年サッカースクール</v>
      </c>
      <c r="BW23" s="917"/>
      <c r="BX23" s="918"/>
      <c r="BY23" s="353" t="s">
        <v>654</v>
      </c>
      <c r="BZ23" s="919" t="str">
        <f>BZ6</f>
        <v>きつきＦＣ</v>
      </c>
      <c r="CA23" s="917"/>
      <c r="CB23" s="917"/>
      <c r="CC23" s="920" t="str">
        <f>BT8</f>
        <v>渡町台サッカークラブ</v>
      </c>
      <c r="CD23" s="921"/>
      <c r="CE23" s="922"/>
    </row>
    <row r="24" spans="1:83" ht="54.75" customHeight="1">
      <c r="A24" s="911"/>
      <c r="B24" s="913"/>
      <c r="C24" s="913"/>
      <c r="D24" s="924" t="s">
        <v>655</v>
      </c>
      <c r="E24" s="932"/>
      <c r="F24" s="933">
        <v>1</v>
      </c>
      <c r="G24" s="927"/>
      <c r="H24" s="927"/>
      <c r="I24" s="355" t="s">
        <v>654</v>
      </c>
      <c r="J24" s="927">
        <v>1</v>
      </c>
      <c r="K24" s="927"/>
      <c r="L24" s="928"/>
      <c r="M24" s="929" t="str">
        <f>D6</f>
        <v>鶴居ＳＳＳ</v>
      </c>
      <c r="N24" s="930"/>
      <c r="O24" s="1011"/>
      <c r="P24" s="924" t="s">
        <v>655</v>
      </c>
      <c r="Q24" s="932"/>
      <c r="R24" s="933">
        <v>0</v>
      </c>
      <c r="S24" s="927"/>
      <c r="T24" s="927"/>
      <c r="U24" s="355" t="s">
        <v>654</v>
      </c>
      <c r="V24" s="927">
        <v>3</v>
      </c>
      <c r="W24" s="927"/>
      <c r="X24" s="928"/>
      <c r="Y24" s="929" t="str">
        <f>P6</f>
        <v>別府フットボールクラブ．ミネルバＵ－１２</v>
      </c>
      <c r="Z24" s="930"/>
      <c r="AA24" s="931"/>
      <c r="AB24" s="354"/>
      <c r="AC24" s="911"/>
      <c r="AD24" s="913"/>
      <c r="AE24" s="913"/>
      <c r="AF24" s="924" t="s">
        <v>655</v>
      </c>
      <c r="AG24" s="932"/>
      <c r="AH24" s="933">
        <v>0</v>
      </c>
      <c r="AI24" s="927"/>
      <c r="AJ24" s="927"/>
      <c r="AK24" s="355" t="s">
        <v>654</v>
      </c>
      <c r="AL24" s="927">
        <v>3</v>
      </c>
      <c r="AM24" s="927"/>
      <c r="AN24" s="928"/>
      <c r="AO24" s="929" t="str">
        <f>AF6</f>
        <v>玖珠サッカースポーツ少年団</v>
      </c>
      <c r="AP24" s="930"/>
      <c r="AQ24" s="1011"/>
      <c r="AR24" s="924" t="s">
        <v>655</v>
      </c>
      <c r="AS24" s="932"/>
      <c r="AT24" s="933">
        <v>0</v>
      </c>
      <c r="AU24" s="927"/>
      <c r="AV24" s="927"/>
      <c r="AW24" s="355" t="s">
        <v>654</v>
      </c>
      <c r="AX24" s="927">
        <v>0</v>
      </c>
      <c r="AY24" s="927"/>
      <c r="AZ24" s="928"/>
      <c r="BA24" s="929" t="str">
        <f>AR6</f>
        <v>ドリームキッズフットボールクラブ</v>
      </c>
      <c r="BB24" s="930"/>
      <c r="BC24" s="931"/>
      <c r="BD24" s="354"/>
      <c r="BE24" s="911"/>
      <c r="BF24" s="913"/>
      <c r="BG24" s="913"/>
      <c r="BH24" s="924" t="s">
        <v>655</v>
      </c>
      <c r="BI24" s="932"/>
      <c r="BJ24" s="933">
        <v>0</v>
      </c>
      <c r="BK24" s="927"/>
      <c r="BL24" s="927"/>
      <c r="BM24" s="355" t="s">
        <v>654</v>
      </c>
      <c r="BN24" s="927">
        <v>7</v>
      </c>
      <c r="BO24" s="927"/>
      <c r="BP24" s="928"/>
      <c r="BQ24" s="929" t="str">
        <f>BH6</f>
        <v>四日市南ＳＳＣ</v>
      </c>
      <c r="BR24" s="930"/>
      <c r="BS24" s="1011"/>
      <c r="BT24" s="924" t="s">
        <v>655</v>
      </c>
      <c r="BU24" s="932"/>
      <c r="BV24" s="933">
        <v>1</v>
      </c>
      <c r="BW24" s="927"/>
      <c r="BX24" s="927"/>
      <c r="BY24" s="355" t="s">
        <v>654</v>
      </c>
      <c r="BZ24" s="927">
        <v>3</v>
      </c>
      <c r="CA24" s="927"/>
      <c r="CB24" s="928"/>
      <c r="CC24" s="929" t="str">
        <f>BT6</f>
        <v>臼杵ＳＳＳ</v>
      </c>
      <c r="CD24" s="930"/>
      <c r="CE24" s="931"/>
    </row>
    <row r="25" ht="14.25" customHeight="1"/>
    <row r="29" spans="1:83" ht="27.75" customHeight="1" hidden="1">
      <c r="A29" s="356"/>
      <c r="B29" s="357"/>
      <c r="C29" s="357"/>
      <c r="D29" s="358"/>
      <c r="E29" s="358"/>
      <c r="F29" s="346"/>
      <c r="G29" s="346"/>
      <c r="H29" s="346"/>
      <c r="I29" s="359"/>
      <c r="J29" s="346"/>
      <c r="K29" s="346"/>
      <c r="L29" s="346"/>
      <c r="M29" s="346"/>
      <c r="N29" s="346"/>
      <c r="O29" s="346"/>
      <c r="P29" s="358"/>
      <c r="Q29" s="358"/>
      <c r="R29" s="346"/>
      <c r="S29" s="346"/>
      <c r="T29" s="346"/>
      <c r="U29" s="359"/>
      <c r="V29" s="346"/>
      <c r="W29" s="346"/>
      <c r="X29" s="346"/>
      <c r="Y29" s="346"/>
      <c r="Z29" s="346"/>
      <c r="AA29" s="346"/>
      <c r="AC29" s="356"/>
      <c r="AD29" s="357"/>
      <c r="AE29" s="357"/>
      <c r="AF29" s="358"/>
      <c r="AG29" s="358"/>
      <c r="AH29" s="346"/>
      <c r="AI29" s="346"/>
      <c r="AJ29" s="346"/>
      <c r="AK29" s="359"/>
      <c r="AL29" s="346"/>
      <c r="AM29" s="346"/>
      <c r="AN29" s="346"/>
      <c r="AO29" s="346"/>
      <c r="AP29" s="346"/>
      <c r="AQ29" s="346"/>
      <c r="AR29" s="358"/>
      <c r="AS29" s="358"/>
      <c r="AT29" s="346"/>
      <c r="AU29" s="346"/>
      <c r="AV29" s="346"/>
      <c r="AW29" s="359"/>
      <c r="AX29" s="346"/>
      <c r="AY29" s="346"/>
      <c r="AZ29" s="346"/>
      <c r="BA29" s="346"/>
      <c r="BB29" s="346"/>
      <c r="BC29" s="346"/>
      <c r="BE29" s="356"/>
      <c r="BF29" s="357"/>
      <c r="BG29" s="357"/>
      <c r="BH29" s="358"/>
      <c r="BI29" s="358"/>
      <c r="BJ29" s="346"/>
      <c r="BK29" s="346"/>
      <c r="BL29" s="346"/>
      <c r="BM29" s="359"/>
      <c r="BN29" s="346"/>
      <c r="BO29" s="346"/>
      <c r="BP29" s="346"/>
      <c r="BQ29" s="346"/>
      <c r="BR29" s="346"/>
      <c r="BS29" s="346"/>
      <c r="BT29" s="358"/>
      <c r="BU29" s="358"/>
      <c r="BV29" s="346"/>
      <c r="BW29" s="346"/>
      <c r="BX29" s="346"/>
      <c r="BY29" s="359"/>
      <c r="BZ29" s="346"/>
      <c r="CA29" s="346"/>
      <c r="CB29" s="346"/>
      <c r="CC29" s="346"/>
      <c r="CD29" s="346"/>
      <c r="CE29" s="346"/>
    </row>
    <row r="30" spans="1:83" ht="27.75" customHeight="1" hidden="1">
      <c r="A30" s="356"/>
      <c r="B30" s="357"/>
      <c r="C30" s="357"/>
      <c r="D30" s="360"/>
      <c r="E30" s="360"/>
      <c r="F30" s="360"/>
      <c r="G30" s="360"/>
      <c r="H30" s="360"/>
      <c r="I30" s="361"/>
      <c r="J30" s="360"/>
      <c r="K30" s="360"/>
      <c r="L30" s="360"/>
      <c r="M30" s="346"/>
      <c r="N30" s="346"/>
      <c r="O30" s="346"/>
      <c r="P30" s="360"/>
      <c r="Q30" s="360"/>
      <c r="R30" s="360"/>
      <c r="S30" s="360"/>
      <c r="T30" s="360"/>
      <c r="U30" s="361"/>
      <c r="V30" s="360"/>
      <c r="W30" s="360"/>
      <c r="X30" s="360"/>
      <c r="Y30" s="346"/>
      <c r="Z30" s="346"/>
      <c r="AA30" s="346"/>
      <c r="AC30" s="356"/>
      <c r="AD30" s="357"/>
      <c r="AE30" s="357"/>
      <c r="AF30" s="360"/>
      <c r="AG30" s="360"/>
      <c r="AH30" s="360"/>
      <c r="AI30" s="360"/>
      <c r="AJ30" s="360"/>
      <c r="AK30" s="361"/>
      <c r="AL30" s="360"/>
      <c r="AM30" s="360"/>
      <c r="AN30" s="360"/>
      <c r="AO30" s="346"/>
      <c r="AP30" s="346"/>
      <c r="AQ30" s="346"/>
      <c r="AR30" s="360"/>
      <c r="AS30" s="360"/>
      <c r="AT30" s="360"/>
      <c r="AU30" s="360"/>
      <c r="AV30" s="360"/>
      <c r="AW30" s="361"/>
      <c r="AX30" s="360"/>
      <c r="AY30" s="360"/>
      <c r="AZ30" s="360"/>
      <c r="BA30" s="346"/>
      <c r="BB30" s="346"/>
      <c r="BC30" s="346"/>
      <c r="BE30" s="356"/>
      <c r="BF30" s="357"/>
      <c r="BG30" s="357"/>
      <c r="BH30" s="360"/>
      <c r="BI30" s="360"/>
      <c r="BJ30" s="360"/>
      <c r="BK30" s="360"/>
      <c r="BL30" s="360"/>
      <c r="BM30" s="361"/>
      <c r="BN30" s="360"/>
      <c r="BO30" s="360"/>
      <c r="BP30" s="360"/>
      <c r="BQ30" s="346"/>
      <c r="BR30" s="346"/>
      <c r="BS30" s="346"/>
      <c r="BT30" s="360"/>
      <c r="BU30" s="360"/>
      <c r="BV30" s="360"/>
      <c r="BW30" s="360"/>
      <c r="BX30" s="360"/>
      <c r="BY30" s="361"/>
      <c r="BZ30" s="360"/>
      <c r="CA30" s="360"/>
      <c r="CB30" s="360"/>
      <c r="CC30" s="346"/>
      <c r="CD30" s="346"/>
      <c r="CE30" s="346"/>
    </row>
    <row r="31" spans="1:83" ht="27.75" customHeight="1" hidden="1">
      <c r="A31" s="356"/>
      <c r="B31" s="357"/>
      <c r="C31" s="357"/>
      <c r="D31" s="358"/>
      <c r="E31" s="358"/>
      <c r="F31" s="346"/>
      <c r="G31" s="346"/>
      <c r="H31" s="346"/>
      <c r="I31" s="359"/>
      <c r="J31" s="346"/>
      <c r="K31" s="346"/>
      <c r="L31" s="346"/>
      <c r="M31" s="346"/>
      <c r="N31" s="346"/>
      <c r="O31" s="346"/>
      <c r="P31" s="358"/>
      <c r="Q31" s="358"/>
      <c r="R31" s="346"/>
      <c r="S31" s="346"/>
      <c r="T31" s="346"/>
      <c r="U31" s="359"/>
      <c r="V31" s="346"/>
      <c r="W31" s="346"/>
      <c r="X31" s="346"/>
      <c r="Y31" s="346"/>
      <c r="Z31" s="346"/>
      <c r="AA31" s="346"/>
      <c r="AC31" s="356"/>
      <c r="AD31" s="357"/>
      <c r="AE31" s="357"/>
      <c r="AF31" s="358"/>
      <c r="AG31" s="358"/>
      <c r="AH31" s="346"/>
      <c r="AI31" s="346"/>
      <c r="AJ31" s="346"/>
      <c r="AK31" s="359"/>
      <c r="AL31" s="346"/>
      <c r="AM31" s="346"/>
      <c r="AN31" s="346"/>
      <c r="AO31" s="346"/>
      <c r="AP31" s="346"/>
      <c r="AQ31" s="346"/>
      <c r="AR31" s="358"/>
      <c r="AS31" s="358"/>
      <c r="AT31" s="346"/>
      <c r="AU31" s="346"/>
      <c r="AV31" s="346"/>
      <c r="AW31" s="359"/>
      <c r="AX31" s="346"/>
      <c r="AY31" s="346"/>
      <c r="AZ31" s="346"/>
      <c r="BA31" s="346"/>
      <c r="BB31" s="346"/>
      <c r="BC31" s="346"/>
      <c r="BE31" s="356"/>
      <c r="BF31" s="357"/>
      <c r="BG31" s="357"/>
      <c r="BH31" s="358"/>
      <c r="BI31" s="358"/>
      <c r="BJ31" s="346"/>
      <c r="BK31" s="346"/>
      <c r="BL31" s="346"/>
      <c r="BM31" s="359"/>
      <c r="BN31" s="346"/>
      <c r="BO31" s="346"/>
      <c r="BP31" s="346"/>
      <c r="BQ31" s="346"/>
      <c r="BR31" s="346"/>
      <c r="BS31" s="346"/>
      <c r="BT31" s="358"/>
      <c r="BU31" s="358"/>
      <c r="BV31" s="346"/>
      <c r="BW31" s="346"/>
      <c r="BX31" s="346"/>
      <c r="BY31" s="359"/>
      <c r="BZ31" s="346"/>
      <c r="CA31" s="346"/>
      <c r="CB31" s="346"/>
      <c r="CC31" s="346"/>
      <c r="CD31" s="346"/>
      <c r="CE31" s="346"/>
    </row>
    <row r="32" spans="1:83" ht="27.75" customHeight="1" hidden="1">
      <c r="A32" s="356"/>
      <c r="B32" s="357"/>
      <c r="C32" s="357"/>
      <c r="D32" s="360"/>
      <c r="E32" s="360"/>
      <c r="F32" s="360"/>
      <c r="G32" s="360"/>
      <c r="H32" s="360"/>
      <c r="I32" s="361"/>
      <c r="J32" s="360"/>
      <c r="K32" s="360"/>
      <c r="L32" s="360"/>
      <c r="M32" s="346"/>
      <c r="N32" s="346"/>
      <c r="O32" s="346"/>
      <c r="P32" s="360"/>
      <c r="Q32" s="360"/>
      <c r="R32" s="360"/>
      <c r="S32" s="360"/>
      <c r="T32" s="360"/>
      <c r="U32" s="361"/>
      <c r="V32" s="360"/>
      <c r="W32" s="360"/>
      <c r="X32" s="360"/>
      <c r="Y32" s="346"/>
      <c r="Z32" s="346"/>
      <c r="AA32" s="346"/>
      <c r="AC32" s="356"/>
      <c r="AD32" s="357"/>
      <c r="AE32" s="357"/>
      <c r="AF32" s="360"/>
      <c r="AG32" s="360"/>
      <c r="AH32" s="360"/>
      <c r="AI32" s="360"/>
      <c r="AJ32" s="360"/>
      <c r="AK32" s="361"/>
      <c r="AL32" s="360"/>
      <c r="AM32" s="360"/>
      <c r="AN32" s="360"/>
      <c r="AO32" s="346"/>
      <c r="AP32" s="346"/>
      <c r="AQ32" s="346"/>
      <c r="AR32" s="360"/>
      <c r="AS32" s="360"/>
      <c r="AT32" s="360"/>
      <c r="AU32" s="360"/>
      <c r="AV32" s="360"/>
      <c r="AW32" s="361"/>
      <c r="AX32" s="360"/>
      <c r="AY32" s="360"/>
      <c r="AZ32" s="360"/>
      <c r="BA32" s="346"/>
      <c r="BB32" s="346"/>
      <c r="BC32" s="346"/>
      <c r="BE32" s="356"/>
      <c r="BF32" s="357"/>
      <c r="BG32" s="357"/>
      <c r="BH32" s="360"/>
      <c r="BI32" s="360"/>
      <c r="BJ32" s="360"/>
      <c r="BK32" s="360"/>
      <c r="BL32" s="360"/>
      <c r="BM32" s="361"/>
      <c r="BN32" s="360"/>
      <c r="BO32" s="360"/>
      <c r="BP32" s="360"/>
      <c r="BQ32" s="346"/>
      <c r="BR32" s="346"/>
      <c r="BS32" s="346"/>
      <c r="BT32" s="360"/>
      <c r="BU32" s="360"/>
      <c r="BV32" s="360"/>
      <c r="BW32" s="360"/>
      <c r="BX32" s="360"/>
      <c r="BY32" s="361"/>
      <c r="BZ32" s="360"/>
      <c r="CA32" s="360"/>
      <c r="CB32" s="360"/>
      <c r="CC32" s="346"/>
      <c r="CD32" s="346"/>
      <c r="CE32" s="346"/>
    </row>
    <row r="33" spans="1:83" ht="27.75" customHeight="1" hidden="1">
      <c r="A33" s="356"/>
      <c r="B33" s="357"/>
      <c r="C33" s="357"/>
      <c r="D33" s="358"/>
      <c r="E33" s="358"/>
      <c r="F33" s="346"/>
      <c r="G33" s="346"/>
      <c r="H33" s="346"/>
      <c r="I33" s="359"/>
      <c r="J33" s="346"/>
      <c r="K33" s="346"/>
      <c r="L33" s="346"/>
      <c r="M33" s="346"/>
      <c r="N33" s="346"/>
      <c r="O33" s="346"/>
      <c r="P33" s="358"/>
      <c r="Q33" s="358"/>
      <c r="R33" s="346"/>
      <c r="S33" s="346"/>
      <c r="T33" s="346"/>
      <c r="U33" s="359"/>
      <c r="V33" s="346"/>
      <c r="W33" s="346"/>
      <c r="X33" s="346"/>
      <c r="Y33" s="346"/>
      <c r="Z33" s="346"/>
      <c r="AA33" s="346"/>
      <c r="AC33" s="356"/>
      <c r="AD33" s="357"/>
      <c r="AE33" s="357"/>
      <c r="AF33" s="358"/>
      <c r="AG33" s="358"/>
      <c r="AH33" s="346"/>
      <c r="AI33" s="346"/>
      <c r="AJ33" s="346"/>
      <c r="AK33" s="359"/>
      <c r="AL33" s="346"/>
      <c r="AM33" s="346"/>
      <c r="AN33" s="346"/>
      <c r="AO33" s="346"/>
      <c r="AP33" s="346"/>
      <c r="AQ33" s="346"/>
      <c r="AR33" s="358"/>
      <c r="AS33" s="358"/>
      <c r="AT33" s="346"/>
      <c r="AU33" s="346"/>
      <c r="AV33" s="346"/>
      <c r="AW33" s="359"/>
      <c r="AX33" s="346"/>
      <c r="AY33" s="346"/>
      <c r="AZ33" s="346"/>
      <c r="BA33" s="346"/>
      <c r="BB33" s="346"/>
      <c r="BC33" s="346"/>
      <c r="BE33" s="356"/>
      <c r="BF33" s="357"/>
      <c r="BG33" s="357"/>
      <c r="BH33" s="358"/>
      <c r="BI33" s="358"/>
      <c r="BJ33" s="346"/>
      <c r="BK33" s="346"/>
      <c r="BL33" s="346"/>
      <c r="BM33" s="359"/>
      <c r="BN33" s="346"/>
      <c r="BO33" s="346"/>
      <c r="BP33" s="346"/>
      <c r="BQ33" s="346"/>
      <c r="BR33" s="346"/>
      <c r="BS33" s="346"/>
      <c r="BT33" s="358"/>
      <c r="BU33" s="358"/>
      <c r="BV33" s="346"/>
      <c r="BW33" s="346"/>
      <c r="BX33" s="346"/>
      <c r="BY33" s="359"/>
      <c r="BZ33" s="346"/>
      <c r="CA33" s="346"/>
      <c r="CB33" s="346"/>
      <c r="CC33" s="346"/>
      <c r="CD33" s="346"/>
      <c r="CE33" s="346"/>
    </row>
    <row r="34" spans="1:83" ht="27.75" customHeight="1" hidden="1">
      <c r="A34" s="356"/>
      <c r="B34" s="357"/>
      <c r="C34" s="357"/>
      <c r="D34" s="360"/>
      <c r="E34" s="360"/>
      <c r="F34" s="360"/>
      <c r="G34" s="360"/>
      <c r="H34" s="360"/>
      <c r="I34" s="361"/>
      <c r="J34" s="360"/>
      <c r="K34" s="360"/>
      <c r="L34" s="360"/>
      <c r="M34" s="346"/>
      <c r="N34" s="346"/>
      <c r="O34" s="346"/>
      <c r="P34" s="360"/>
      <c r="Q34" s="360"/>
      <c r="R34" s="360"/>
      <c r="S34" s="360"/>
      <c r="T34" s="360"/>
      <c r="U34" s="361"/>
      <c r="V34" s="360"/>
      <c r="W34" s="360"/>
      <c r="X34" s="360"/>
      <c r="Y34" s="346"/>
      <c r="Z34" s="346"/>
      <c r="AA34" s="346"/>
      <c r="AC34" s="356"/>
      <c r="AD34" s="357"/>
      <c r="AE34" s="357"/>
      <c r="AF34" s="360"/>
      <c r="AG34" s="360"/>
      <c r="AH34" s="360"/>
      <c r="AI34" s="360"/>
      <c r="AJ34" s="360"/>
      <c r="AK34" s="361"/>
      <c r="AL34" s="360"/>
      <c r="AM34" s="360"/>
      <c r="AN34" s="360"/>
      <c r="AO34" s="346"/>
      <c r="AP34" s="346"/>
      <c r="AQ34" s="346"/>
      <c r="AR34" s="360"/>
      <c r="AS34" s="360"/>
      <c r="AT34" s="360"/>
      <c r="AU34" s="360"/>
      <c r="AV34" s="360"/>
      <c r="AW34" s="361"/>
      <c r="AX34" s="360"/>
      <c r="AY34" s="360"/>
      <c r="AZ34" s="360"/>
      <c r="BA34" s="346"/>
      <c r="BB34" s="346"/>
      <c r="BC34" s="346"/>
      <c r="BE34" s="356"/>
      <c r="BF34" s="357"/>
      <c r="BG34" s="357"/>
      <c r="BH34" s="360"/>
      <c r="BI34" s="360"/>
      <c r="BJ34" s="360"/>
      <c r="BK34" s="360"/>
      <c r="BL34" s="360"/>
      <c r="BM34" s="361"/>
      <c r="BN34" s="360"/>
      <c r="BO34" s="360"/>
      <c r="BP34" s="360"/>
      <c r="BQ34" s="346"/>
      <c r="BR34" s="346"/>
      <c r="BS34" s="346"/>
      <c r="BT34" s="360"/>
      <c r="BU34" s="360"/>
      <c r="BV34" s="360"/>
      <c r="BW34" s="360"/>
      <c r="BX34" s="360"/>
      <c r="BY34" s="361"/>
      <c r="BZ34" s="360"/>
      <c r="CA34" s="360"/>
      <c r="CB34" s="360"/>
      <c r="CC34" s="346"/>
      <c r="CD34" s="346"/>
      <c r="CE34" s="346"/>
    </row>
    <row r="35" spans="1:83" ht="27.75" customHeight="1" hidden="1">
      <c r="A35" s="356"/>
      <c r="B35" s="357"/>
      <c r="C35" s="357"/>
      <c r="D35" s="358"/>
      <c r="E35" s="358"/>
      <c r="F35" s="346"/>
      <c r="G35" s="346"/>
      <c r="H35" s="346"/>
      <c r="I35" s="359"/>
      <c r="J35" s="346"/>
      <c r="K35" s="346"/>
      <c r="L35" s="346"/>
      <c r="M35" s="346"/>
      <c r="N35" s="346"/>
      <c r="O35" s="346"/>
      <c r="P35" s="358"/>
      <c r="Q35" s="358"/>
      <c r="R35" s="346"/>
      <c r="S35" s="346"/>
      <c r="T35" s="346"/>
      <c r="U35" s="359"/>
      <c r="V35" s="346"/>
      <c r="W35" s="346"/>
      <c r="X35" s="346"/>
      <c r="Y35" s="346"/>
      <c r="Z35" s="346"/>
      <c r="AA35" s="346"/>
      <c r="AC35" s="356"/>
      <c r="AD35" s="357"/>
      <c r="AE35" s="357"/>
      <c r="AF35" s="358"/>
      <c r="AG35" s="358"/>
      <c r="AH35" s="346"/>
      <c r="AI35" s="346"/>
      <c r="AJ35" s="346"/>
      <c r="AK35" s="359"/>
      <c r="AL35" s="346"/>
      <c r="AM35" s="346"/>
      <c r="AN35" s="346"/>
      <c r="AO35" s="346"/>
      <c r="AP35" s="346"/>
      <c r="AQ35" s="346"/>
      <c r="AR35" s="358"/>
      <c r="AS35" s="358"/>
      <c r="AT35" s="346"/>
      <c r="AU35" s="346"/>
      <c r="AV35" s="346"/>
      <c r="AW35" s="359"/>
      <c r="AX35" s="346"/>
      <c r="AY35" s="346"/>
      <c r="AZ35" s="346"/>
      <c r="BA35" s="346"/>
      <c r="BB35" s="346"/>
      <c r="BC35" s="346"/>
      <c r="BE35" s="356"/>
      <c r="BF35" s="357"/>
      <c r="BG35" s="357"/>
      <c r="BH35" s="358"/>
      <c r="BI35" s="358"/>
      <c r="BJ35" s="346"/>
      <c r="BK35" s="346"/>
      <c r="BL35" s="346"/>
      <c r="BM35" s="359"/>
      <c r="BN35" s="346"/>
      <c r="BO35" s="346"/>
      <c r="BP35" s="346"/>
      <c r="BQ35" s="346"/>
      <c r="BR35" s="346"/>
      <c r="BS35" s="346"/>
      <c r="BT35" s="358"/>
      <c r="BU35" s="358"/>
      <c r="BV35" s="346"/>
      <c r="BW35" s="346"/>
      <c r="BX35" s="346"/>
      <c r="BY35" s="359"/>
      <c r="BZ35" s="346"/>
      <c r="CA35" s="346"/>
      <c r="CB35" s="346"/>
      <c r="CC35" s="346"/>
      <c r="CD35" s="346"/>
      <c r="CE35" s="346"/>
    </row>
    <row r="36" spans="1:83" ht="27.75" customHeight="1" hidden="1">
      <c r="A36" s="356"/>
      <c r="B36" s="357"/>
      <c r="C36" s="357"/>
      <c r="D36" s="360"/>
      <c r="E36" s="360"/>
      <c r="F36" s="360"/>
      <c r="G36" s="360"/>
      <c r="H36" s="360"/>
      <c r="I36" s="361"/>
      <c r="J36" s="360"/>
      <c r="K36" s="360"/>
      <c r="L36" s="360"/>
      <c r="M36" s="346"/>
      <c r="N36" s="346"/>
      <c r="O36" s="346"/>
      <c r="P36" s="360"/>
      <c r="Q36" s="360"/>
      <c r="R36" s="360"/>
      <c r="S36" s="360"/>
      <c r="T36" s="360"/>
      <c r="U36" s="361"/>
      <c r="V36" s="360"/>
      <c r="W36" s="360"/>
      <c r="X36" s="360"/>
      <c r="Y36" s="346"/>
      <c r="Z36" s="346"/>
      <c r="AA36" s="346"/>
      <c r="AC36" s="356"/>
      <c r="AD36" s="357"/>
      <c r="AE36" s="357"/>
      <c r="AF36" s="360"/>
      <c r="AG36" s="360"/>
      <c r="AH36" s="360"/>
      <c r="AI36" s="360"/>
      <c r="AJ36" s="360"/>
      <c r="AK36" s="361"/>
      <c r="AL36" s="360"/>
      <c r="AM36" s="360"/>
      <c r="AN36" s="360"/>
      <c r="AO36" s="346"/>
      <c r="AP36" s="346"/>
      <c r="AQ36" s="346"/>
      <c r="AR36" s="360"/>
      <c r="AS36" s="360"/>
      <c r="AT36" s="360"/>
      <c r="AU36" s="360"/>
      <c r="AV36" s="360"/>
      <c r="AW36" s="361"/>
      <c r="AX36" s="360"/>
      <c r="AY36" s="360"/>
      <c r="AZ36" s="360"/>
      <c r="BA36" s="346"/>
      <c r="BB36" s="346"/>
      <c r="BC36" s="346"/>
      <c r="BE36" s="356"/>
      <c r="BF36" s="357"/>
      <c r="BG36" s="357"/>
      <c r="BH36" s="360"/>
      <c r="BI36" s="360"/>
      <c r="BJ36" s="360"/>
      <c r="BK36" s="360"/>
      <c r="BL36" s="360"/>
      <c r="BM36" s="361"/>
      <c r="BN36" s="360"/>
      <c r="BO36" s="360"/>
      <c r="BP36" s="360"/>
      <c r="BQ36" s="346"/>
      <c r="BR36" s="346"/>
      <c r="BS36" s="346"/>
      <c r="BT36" s="360"/>
      <c r="BU36" s="360"/>
      <c r="BV36" s="360"/>
      <c r="BW36" s="360"/>
      <c r="BX36" s="360"/>
      <c r="BY36" s="361"/>
      <c r="BZ36" s="360"/>
      <c r="CA36" s="360"/>
      <c r="CB36" s="360"/>
      <c r="CC36" s="346"/>
      <c r="CD36" s="346"/>
      <c r="CE36" s="346"/>
    </row>
    <row r="37" spans="1:83" ht="27.75" customHeight="1" hidden="1">
      <c r="A37" s="356"/>
      <c r="B37" s="357"/>
      <c r="C37" s="357"/>
      <c r="D37" s="358"/>
      <c r="E37" s="358"/>
      <c r="F37" s="346"/>
      <c r="G37" s="346"/>
      <c r="H37" s="346"/>
      <c r="I37" s="359"/>
      <c r="J37" s="346"/>
      <c r="K37" s="346"/>
      <c r="L37" s="346"/>
      <c r="M37" s="346"/>
      <c r="N37" s="346"/>
      <c r="O37" s="346"/>
      <c r="P37" s="358"/>
      <c r="Q37" s="358"/>
      <c r="R37" s="346"/>
      <c r="S37" s="346"/>
      <c r="T37" s="346"/>
      <c r="U37" s="359"/>
      <c r="V37" s="346"/>
      <c r="W37" s="346"/>
      <c r="X37" s="346"/>
      <c r="Y37" s="346"/>
      <c r="Z37" s="346"/>
      <c r="AA37" s="346"/>
      <c r="AC37" s="356"/>
      <c r="AD37" s="357"/>
      <c r="AE37" s="357"/>
      <c r="AF37" s="358"/>
      <c r="AG37" s="358"/>
      <c r="AH37" s="346"/>
      <c r="AI37" s="346"/>
      <c r="AJ37" s="346"/>
      <c r="AK37" s="359"/>
      <c r="AL37" s="346"/>
      <c r="AM37" s="346"/>
      <c r="AN37" s="346"/>
      <c r="AO37" s="346"/>
      <c r="AP37" s="346"/>
      <c r="AQ37" s="346"/>
      <c r="AR37" s="358"/>
      <c r="AS37" s="358"/>
      <c r="AT37" s="346"/>
      <c r="AU37" s="346"/>
      <c r="AV37" s="346"/>
      <c r="AW37" s="359"/>
      <c r="AX37" s="346"/>
      <c r="AY37" s="346"/>
      <c r="AZ37" s="346"/>
      <c r="BA37" s="346"/>
      <c r="BB37" s="346"/>
      <c r="BC37" s="346"/>
      <c r="BE37" s="356"/>
      <c r="BF37" s="357"/>
      <c r="BG37" s="357"/>
      <c r="BH37" s="358"/>
      <c r="BI37" s="358"/>
      <c r="BJ37" s="346"/>
      <c r="BK37" s="346"/>
      <c r="BL37" s="346"/>
      <c r="BM37" s="359"/>
      <c r="BN37" s="346"/>
      <c r="BO37" s="346"/>
      <c r="BP37" s="346"/>
      <c r="BQ37" s="346"/>
      <c r="BR37" s="346"/>
      <c r="BS37" s="346"/>
      <c r="BT37" s="358"/>
      <c r="BU37" s="358"/>
      <c r="BV37" s="346"/>
      <c r="BW37" s="346"/>
      <c r="BX37" s="346"/>
      <c r="BY37" s="359"/>
      <c r="BZ37" s="346"/>
      <c r="CA37" s="346"/>
      <c r="CB37" s="346"/>
      <c r="CC37" s="346"/>
      <c r="CD37" s="346"/>
      <c r="CE37" s="346"/>
    </row>
    <row r="38" spans="1:83" ht="27.75" customHeight="1" hidden="1">
      <c r="A38" s="356"/>
      <c r="B38" s="357"/>
      <c r="C38" s="357"/>
      <c r="D38" s="360"/>
      <c r="E38" s="360"/>
      <c r="F38" s="360"/>
      <c r="G38" s="360"/>
      <c r="H38" s="360"/>
      <c r="I38" s="361"/>
      <c r="J38" s="360"/>
      <c r="K38" s="360"/>
      <c r="L38" s="360"/>
      <c r="M38" s="346"/>
      <c r="N38" s="346"/>
      <c r="O38" s="346"/>
      <c r="P38" s="360"/>
      <c r="Q38" s="360"/>
      <c r="R38" s="360"/>
      <c r="S38" s="360"/>
      <c r="T38" s="360"/>
      <c r="U38" s="361"/>
      <c r="V38" s="360"/>
      <c r="W38" s="360"/>
      <c r="X38" s="360"/>
      <c r="Y38" s="346"/>
      <c r="Z38" s="346"/>
      <c r="AA38" s="346"/>
      <c r="AC38" s="356"/>
      <c r="AD38" s="357"/>
      <c r="AE38" s="357"/>
      <c r="AF38" s="360"/>
      <c r="AG38" s="360"/>
      <c r="AH38" s="360"/>
      <c r="AI38" s="360"/>
      <c r="AJ38" s="360"/>
      <c r="AK38" s="361"/>
      <c r="AL38" s="360"/>
      <c r="AM38" s="360"/>
      <c r="AN38" s="360"/>
      <c r="AO38" s="346"/>
      <c r="AP38" s="346"/>
      <c r="AQ38" s="346"/>
      <c r="AR38" s="360"/>
      <c r="AS38" s="360"/>
      <c r="AT38" s="360"/>
      <c r="AU38" s="360"/>
      <c r="AV38" s="360"/>
      <c r="AW38" s="361"/>
      <c r="AX38" s="360"/>
      <c r="AY38" s="360"/>
      <c r="AZ38" s="360"/>
      <c r="BA38" s="346"/>
      <c r="BB38" s="346"/>
      <c r="BC38" s="346"/>
      <c r="BE38" s="356"/>
      <c r="BF38" s="357"/>
      <c r="BG38" s="357"/>
      <c r="BH38" s="360"/>
      <c r="BI38" s="360"/>
      <c r="BJ38" s="360"/>
      <c r="BK38" s="360"/>
      <c r="BL38" s="360"/>
      <c r="BM38" s="361"/>
      <c r="BN38" s="360"/>
      <c r="BO38" s="360"/>
      <c r="BP38" s="360"/>
      <c r="BQ38" s="346"/>
      <c r="BR38" s="346"/>
      <c r="BS38" s="346"/>
      <c r="BT38" s="360"/>
      <c r="BU38" s="360"/>
      <c r="BV38" s="360"/>
      <c r="BW38" s="360"/>
      <c r="BX38" s="360"/>
      <c r="BY38" s="361"/>
      <c r="BZ38" s="360"/>
      <c r="CA38" s="360"/>
      <c r="CB38" s="360"/>
      <c r="CC38" s="346"/>
      <c r="CD38" s="346"/>
      <c r="CE38" s="346"/>
    </row>
    <row r="39" spans="1:83" ht="27.75" customHeight="1" hidden="1">
      <c r="A39" s="356"/>
      <c r="B39" s="357"/>
      <c r="C39" s="357"/>
      <c r="D39" s="358"/>
      <c r="E39" s="358"/>
      <c r="F39" s="346"/>
      <c r="G39" s="346"/>
      <c r="H39" s="346"/>
      <c r="I39" s="359"/>
      <c r="J39" s="346"/>
      <c r="K39" s="346"/>
      <c r="L39" s="346"/>
      <c r="M39" s="346"/>
      <c r="N39" s="346"/>
      <c r="O39" s="346"/>
      <c r="P39" s="358"/>
      <c r="Q39" s="358"/>
      <c r="R39" s="346"/>
      <c r="S39" s="346"/>
      <c r="T39" s="346"/>
      <c r="U39" s="359"/>
      <c r="V39" s="346"/>
      <c r="W39" s="346"/>
      <c r="X39" s="346"/>
      <c r="Y39" s="346"/>
      <c r="Z39" s="346"/>
      <c r="AA39" s="346"/>
      <c r="AC39" s="356"/>
      <c r="AD39" s="357"/>
      <c r="AE39" s="357"/>
      <c r="AF39" s="358"/>
      <c r="AG39" s="358"/>
      <c r="AH39" s="346"/>
      <c r="AI39" s="346"/>
      <c r="AJ39" s="346"/>
      <c r="AK39" s="359"/>
      <c r="AL39" s="346"/>
      <c r="AM39" s="346"/>
      <c r="AN39" s="346"/>
      <c r="AO39" s="346"/>
      <c r="AP39" s="346"/>
      <c r="AQ39" s="346"/>
      <c r="AR39" s="358"/>
      <c r="AS39" s="358"/>
      <c r="AT39" s="346"/>
      <c r="AU39" s="346"/>
      <c r="AV39" s="346"/>
      <c r="AW39" s="359"/>
      <c r="AX39" s="346"/>
      <c r="AY39" s="346"/>
      <c r="AZ39" s="346"/>
      <c r="BA39" s="346"/>
      <c r="BB39" s="346"/>
      <c r="BC39" s="346"/>
      <c r="BE39" s="356"/>
      <c r="BF39" s="357"/>
      <c r="BG39" s="357"/>
      <c r="BH39" s="358"/>
      <c r="BI39" s="358"/>
      <c r="BJ39" s="346"/>
      <c r="BK39" s="346"/>
      <c r="BL39" s="346"/>
      <c r="BM39" s="359"/>
      <c r="BN39" s="346"/>
      <c r="BO39" s="346"/>
      <c r="BP39" s="346"/>
      <c r="BQ39" s="346"/>
      <c r="BR39" s="346"/>
      <c r="BS39" s="346"/>
      <c r="BT39" s="358"/>
      <c r="BU39" s="358"/>
      <c r="BV39" s="346"/>
      <c r="BW39" s="346"/>
      <c r="BX39" s="346"/>
      <c r="BY39" s="359"/>
      <c r="BZ39" s="346"/>
      <c r="CA39" s="346"/>
      <c r="CB39" s="346"/>
      <c r="CC39" s="346"/>
      <c r="CD39" s="346"/>
      <c r="CE39" s="346"/>
    </row>
    <row r="40" spans="1:83" ht="27.75" customHeight="1" hidden="1">
      <c r="A40" s="356"/>
      <c r="B40" s="357"/>
      <c r="C40" s="357"/>
      <c r="D40" s="360"/>
      <c r="E40" s="360"/>
      <c r="F40" s="360"/>
      <c r="G40" s="360"/>
      <c r="H40" s="360"/>
      <c r="I40" s="361"/>
      <c r="J40" s="360"/>
      <c r="K40" s="360"/>
      <c r="L40" s="360"/>
      <c r="M40" s="346"/>
      <c r="N40" s="346"/>
      <c r="O40" s="346"/>
      <c r="P40" s="360"/>
      <c r="Q40" s="360"/>
      <c r="R40" s="360"/>
      <c r="S40" s="360"/>
      <c r="T40" s="360"/>
      <c r="U40" s="361"/>
      <c r="V40" s="360"/>
      <c r="W40" s="360"/>
      <c r="X40" s="360"/>
      <c r="Y40" s="346"/>
      <c r="Z40" s="346"/>
      <c r="AA40" s="346"/>
      <c r="AC40" s="356"/>
      <c r="AD40" s="357"/>
      <c r="AE40" s="357"/>
      <c r="AF40" s="360"/>
      <c r="AG40" s="360"/>
      <c r="AH40" s="360"/>
      <c r="AI40" s="360"/>
      <c r="AJ40" s="360"/>
      <c r="AK40" s="361"/>
      <c r="AL40" s="360"/>
      <c r="AM40" s="360"/>
      <c r="AN40" s="360"/>
      <c r="AO40" s="346"/>
      <c r="AP40" s="346"/>
      <c r="AQ40" s="346"/>
      <c r="AR40" s="360"/>
      <c r="AS40" s="360"/>
      <c r="AT40" s="360"/>
      <c r="AU40" s="360"/>
      <c r="AV40" s="360"/>
      <c r="AW40" s="361"/>
      <c r="AX40" s="360"/>
      <c r="AY40" s="360"/>
      <c r="AZ40" s="360"/>
      <c r="BA40" s="346"/>
      <c r="BB40" s="346"/>
      <c r="BC40" s="346"/>
      <c r="BE40" s="356"/>
      <c r="BF40" s="357"/>
      <c r="BG40" s="357"/>
      <c r="BH40" s="360"/>
      <c r="BI40" s="360"/>
      <c r="BJ40" s="360"/>
      <c r="BK40" s="360"/>
      <c r="BL40" s="360"/>
      <c r="BM40" s="361"/>
      <c r="BN40" s="360"/>
      <c r="BO40" s="360"/>
      <c r="BP40" s="360"/>
      <c r="BQ40" s="346"/>
      <c r="BR40" s="346"/>
      <c r="BS40" s="346"/>
      <c r="BT40" s="360"/>
      <c r="BU40" s="360"/>
      <c r="BV40" s="360"/>
      <c r="BW40" s="360"/>
      <c r="BX40" s="360"/>
      <c r="BY40" s="361"/>
      <c r="BZ40" s="360"/>
      <c r="CA40" s="360"/>
      <c r="CB40" s="360"/>
      <c r="CC40" s="346"/>
      <c r="CD40" s="346"/>
      <c r="CE40" s="346"/>
    </row>
    <row r="42" spans="14:26" ht="13.5">
      <c r="N42" s="362"/>
      <c r="O42" s="362"/>
      <c r="P42" s="362"/>
      <c r="Q42" s="362"/>
      <c r="R42" s="362"/>
      <c r="S42" s="362"/>
      <c r="T42" s="362"/>
      <c r="U42" s="362"/>
      <c r="V42" s="362"/>
      <c r="W42" s="362"/>
      <c r="X42" s="362"/>
      <c r="Y42" s="362"/>
      <c r="Z42" s="362"/>
    </row>
    <row r="43" spans="6:83" ht="13.5">
      <c r="F43" s="363" t="s">
        <v>656</v>
      </c>
      <c r="G43" s="364" t="s">
        <v>657</v>
      </c>
      <c r="H43" s="365">
        <v>3</v>
      </c>
      <c r="J43" s="366" t="s">
        <v>658</v>
      </c>
      <c r="K43" s="365">
        <v>1</v>
      </c>
      <c r="M43" s="366" t="s">
        <v>659</v>
      </c>
      <c r="N43" s="365">
        <v>0</v>
      </c>
      <c r="O43" s="362"/>
      <c r="P43" s="198"/>
      <c r="Q43" s="198"/>
      <c r="R43" s="362"/>
      <c r="S43" s="362"/>
      <c r="T43" s="362"/>
      <c r="U43" s="362"/>
      <c r="V43" s="362"/>
      <c r="W43" s="362"/>
      <c r="X43" s="362"/>
      <c r="Y43" s="362"/>
      <c r="Z43" s="362"/>
      <c r="AA43" s="362"/>
      <c r="AB43" s="341"/>
      <c r="AC43" s="341"/>
      <c r="AD43" s="341"/>
      <c r="AE43" s="341"/>
      <c r="AF43" s="341"/>
      <c r="AG43" s="341"/>
      <c r="AH43" s="363" t="s">
        <v>656</v>
      </c>
      <c r="AI43" s="364" t="s">
        <v>657</v>
      </c>
      <c r="AJ43" s="365">
        <v>3</v>
      </c>
      <c r="AK43" s="341"/>
      <c r="AL43" s="366" t="s">
        <v>658</v>
      </c>
      <c r="AM43" s="365">
        <v>1</v>
      </c>
      <c r="AN43" s="341"/>
      <c r="AO43" s="366" t="s">
        <v>659</v>
      </c>
      <c r="AP43" s="365">
        <v>0</v>
      </c>
      <c r="AQ43" s="362"/>
      <c r="AT43" s="362"/>
      <c r="AU43" s="362"/>
      <c r="AV43" s="362"/>
      <c r="AW43" s="362"/>
      <c r="AX43" s="362"/>
      <c r="AY43" s="362"/>
      <c r="AZ43" s="362"/>
      <c r="BA43" s="362"/>
      <c r="BB43" s="362"/>
      <c r="BC43" s="362"/>
      <c r="BD43" s="341"/>
      <c r="BE43" s="341"/>
      <c r="BF43" s="341"/>
      <c r="BG43" s="341"/>
      <c r="BH43" s="341"/>
      <c r="BI43" s="341"/>
      <c r="BJ43" s="363" t="s">
        <v>656</v>
      </c>
      <c r="BK43" s="364" t="s">
        <v>657</v>
      </c>
      <c r="BL43" s="365">
        <v>3</v>
      </c>
      <c r="BM43" s="341"/>
      <c r="BN43" s="366" t="s">
        <v>658</v>
      </c>
      <c r="BO43" s="365">
        <v>1</v>
      </c>
      <c r="BP43" s="341"/>
      <c r="BQ43" s="366" t="s">
        <v>659</v>
      </c>
      <c r="BR43" s="365">
        <v>0</v>
      </c>
      <c r="BS43" s="362"/>
      <c r="BV43" s="362"/>
      <c r="BW43" s="362"/>
      <c r="BX43" s="362"/>
      <c r="BY43" s="362"/>
      <c r="BZ43" s="362"/>
      <c r="CA43" s="362"/>
      <c r="CB43" s="362"/>
      <c r="CC43" s="362"/>
      <c r="CD43" s="362"/>
      <c r="CE43" s="362"/>
    </row>
    <row r="44" spans="28:83" ht="16.75">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403" t="s">
        <v>672</v>
      </c>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403" t="s">
        <v>672</v>
      </c>
      <c r="CE44" s="341"/>
    </row>
    <row r="45" spans="1:82" ht="53.25" customHeight="1">
      <c r="A45" s="934" t="str">
        <f>D4</f>
        <v>D</v>
      </c>
      <c r="B45" s="935"/>
      <c r="C45" s="936"/>
      <c r="D45" s="937" t="str">
        <f>A46</f>
        <v>鶴居ＳＳＳ</v>
      </c>
      <c r="E45" s="938"/>
      <c r="F45" s="938"/>
      <c r="G45" s="938" t="str">
        <f>A48</f>
        <v>スマイス　セレソン　スポーツクラブ</v>
      </c>
      <c r="H45" s="938"/>
      <c r="I45" s="938"/>
      <c r="J45" s="938" t="str">
        <f>A50</f>
        <v>金池長浜サッカースポーツ少年団</v>
      </c>
      <c r="K45" s="938"/>
      <c r="L45" s="938"/>
      <c r="M45" s="367" t="s">
        <v>657</v>
      </c>
      <c r="N45" s="368" t="s">
        <v>660</v>
      </c>
      <c r="O45" s="369" t="s">
        <v>661</v>
      </c>
      <c r="P45" s="368" t="s">
        <v>662</v>
      </c>
      <c r="Q45" s="368" t="s">
        <v>663</v>
      </c>
      <c r="R45" s="368" t="s">
        <v>664</v>
      </c>
      <c r="S45" s="939" t="s">
        <v>665</v>
      </c>
      <c r="T45" s="940"/>
      <c r="U45" s="941" t="s">
        <v>666</v>
      </c>
      <c r="V45" s="942"/>
      <c r="W45" s="941" t="s">
        <v>667</v>
      </c>
      <c r="X45" s="942"/>
      <c r="Y45" s="943" t="s">
        <v>668</v>
      </c>
      <c r="Z45" s="944"/>
      <c r="AA45" s="370"/>
      <c r="AB45" s="342"/>
      <c r="AC45" s="934" t="str">
        <f>AF4</f>
        <v>A</v>
      </c>
      <c r="AD45" s="935"/>
      <c r="AE45" s="936"/>
      <c r="AF45" s="937" t="str">
        <f>AC46</f>
        <v>玖珠サッカースポーツ少年団</v>
      </c>
      <c r="AG45" s="938"/>
      <c r="AH45" s="938"/>
      <c r="AI45" s="938" t="str">
        <f>AC48</f>
        <v>明治サッカースポーツ少年団</v>
      </c>
      <c r="AJ45" s="938"/>
      <c r="AK45" s="938"/>
      <c r="AL45" s="938" t="str">
        <f>AC50</f>
        <v>竹田直入ＦＣ</v>
      </c>
      <c r="AM45" s="938"/>
      <c r="AN45" s="938"/>
      <c r="AO45" s="367" t="s">
        <v>657</v>
      </c>
      <c r="AP45" s="368" t="s">
        <v>660</v>
      </c>
      <c r="AQ45" s="369" t="s">
        <v>661</v>
      </c>
      <c r="AR45" s="368" t="s">
        <v>662</v>
      </c>
      <c r="AS45" s="368" t="s">
        <v>663</v>
      </c>
      <c r="AT45" s="368" t="s">
        <v>664</v>
      </c>
      <c r="AU45" s="939" t="s">
        <v>665</v>
      </c>
      <c r="AV45" s="940"/>
      <c r="AW45" s="941" t="s">
        <v>666</v>
      </c>
      <c r="AX45" s="942"/>
      <c r="AY45" s="941" t="s">
        <v>667</v>
      </c>
      <c r="AZ45" s="942"/>
      <c r="BA45" s="943" t="s">
        <v>668</v>
      </c>
      <c r="BB45" s="944"/>
      <c r="BD45" s="342"/>
      <c r="BE45" s="934" t="str">
        <f>BH4</f>
        <v>F</v>
      </c>
      <c r="BF45" s="935"/>
      <c r="BG45" s="936"/>
      <c r="BH45" s="937" t="str">
        <f>BE46</f>
        <v>四日市南ＳＳＣ</v>
      </c>
      <c r="BI45" s="938"/>
      <c r="BJ45" s="938"/>
      <c r="BK45" s="938" t="str">
        <f>BE48</f>
        <v>豊府サッカースポーツ少年団</v>
      </c>
      <c r="BL45" s="938"/>
      <c r="BM45" s="938"/>
      <c r="BN45" s="938" t="str">
        <f>BE50</f>
        <v>北郡坂ノ市サッカースポーツ少年団</v>
      </c>
      <c r="BO45" s="938"/>
      <c r="BP45" s="938"/>
      <c r="BQ45" s="367" t="s">
        <v>657</v>
      </c>
      <c r="BR45" s="368" t="s">
        <v>660</v>
      </c>
      <c r="BS45" s="369" t="s">
        <v>661</v>
      </c>
      <c r="BT45" s="368" t="s">
        <v>662</v>
      </c>
      <c r="BU45" s="368" t="s">
        <v>663</v>
      </c>
      <c r="BV45" s="368" t="s">
        <v>664</v>
      </c>
      <c r="BW45" s="939" t="s">
        <v>665</v>
      </c>
      <c r="BX45" s="940"/>
      <c r="BY45" s="941" t="s">
        <v>666</v>
      </c>
      <c r="BZ45" s="942"/>
      <c r="CA45" s="941" t="s">
        <v>667</v>
      </c>
      <c r="CB45" s="942"/>
      <c r="CC45" s="943" t="s">
        <v>668</v>
      </c>
      <c r="CD45" s="944"/>
    </row>
    <row r="46" spans="1:82" ht="26.25" customHeight="1">
      <c r="A46" s="945" t="str">
        <f>D6</f>
        <v>鶴居ＳＳＳ</v>
      </c>
      <c r="B46" s="946" t="s">
        <v>669</v>
      </c>
      <c r="C46" s="947"/>
      <c r="D46" s="371"/>
      <c r="E46" s="371"/>
      <c r="F46" s="372"/>
      <c r="G46" s="373"/>
      <c r="H46" s="353" t="str">
        <f>IF(G47="","",IF(G47&gt;I47,"○",IF(G47&lt;I47,"●",IF(G47=I47,"△"))))</f>
        <v>●</v>
      </c>
      <c r="I46" s="374"/>
      <c r="J46" s="353"/>
      <c r="K46" s="353" t="str">
        <f>IF(J47="","",IF(J47&gt;L47,"○",IF(J47&lt;L47,"●",IF(J47=L47,"△"))))</f>
        <v>○</v>
      </c>
      <c r="L46" s="374"/>
      <c r="M46" s="948">
        <f>COUNTIF(D46:L46,"○")</f>
        <v>1</v>
      </c>
      <c r="N46" s="950">
        <f>COUNTIF(D46:L46,"△")+COUNTIF(D46:L46,"▲")</f>
        <v>0</v>
      </c>
      <c r="O46" s="950">
        <f>COUNTIF(D46:L46,"●")</f>
        <v>1</v>
      </c>
      <c r="P46" s="950">
        <f>SUM(D47,G47,J47)</f>
        <v>5</v>
      </c>
      <c r="Q46" s="950">
        <f>SUM(F47,I47,L47)</f>
        <v>1</v>
      </c>
      <c r="R46" s="950">
        <f>(M46*3)+(N46*1)</f>
        <v>3</v>
      </c>
      <c r="S46" s="952">
        <f>RANK(R46,R$46:R$51)</f>
        <v>2</v>
      </c>
      <c r="T46" s="954" t="s">
        <v>670</v>
      </c>
      <c r="U46" s="956">
        <f>P46-Q46</f>
        <v>4</v>
      </c>
      <c r="V46" s="957"/>
      <c r="W46" s="960">
        <f>RANK(U46,U$46:U$51)</f>
        <v>1</v>
      </c>
      <c r="X46" s="962" t="s">
        <v>670</v>
      </c>
      <c r="Y46" s="964">
        <v>2</v>
      </c>
      <c r="Z46" s="965"/>
      <c r="AA46" s="370"/>
      <c r="AC46" s="945" t="str">
        <f>AF6</f>
        <v>玖珠サッカースポーツ少年団</v>
      </c>
      <c r="AD46" s="946" t="s">
        <v>669</v>
      </c>
      <c r="AE46" s="947"/>
      <c r="AF46" s="371"/>
      <c r="AG46" s="371"/>
      <c r="AH46" s="372"/>
      <c r="AI46" s="373"/>
      <c r="AJ46" s="353" t="str">
        <f>IF(AI47="","",IF(AI47&gt;AK47,"○",IF(AI47&lt;AK47,"●",IF(AI47=AK47,"△"))))</f>
        <v>△</v>
      </c>
      <c r="AK46" s="374"/>
      <c r="AL46" s="353"/>
      <c r="AM46" s="353" t="str">
        <f>IF(AL47="","",IF(AL47&gt;AN47,"○",IF(AL47&lt;AN47,"●",IF(AL47=AN47,"△"))))</f>
        <v>○</v>
      </c>
      <c r="AN46" s="374"/>
      <c r="AO46" s="948">
        <f>COUNTIF(AF46:AN46,"○")</f>
        <v>1</v>
      </c>
      <c r="AP46" s="950">
        <f>COUNTIF(AF46:AN46,"△")+COUNTIF(AF46:AN46,"▲")</f>
        <v>1</v>
      </c>
      <c r="AQ46" s="950">
        <f>COUNTIF(AF46:AN46,"●")</f>
        <v>0</v>
      </c>
      <c r="AR46" s="950">
        <f>SUM(AF47,AI47,AL47)</f>
        <v>8</v>
      </c>
      <c r="AS46" s="950">
        <f>SUM(AH47,AK47,AN47)</f>
        <v>2</v>
      </c>
      <c r="AT46" s="950">
        <f>(AO46*3)+(AP46*1)</f>
        <v>4</v>
      </c>
      <c r="AU46" s="952">
        <f>RANK(AT46,AT$46:AT$51)</f>
        <v>1</v>
      </c>
      <c r="AV46" s="954" t="s">
        <v>670</v>
      </c>
      <c r="AW46" s="956">
        <f>AR46-AS46</f>
        <v>6</v>
      </c>
      <c r="AX46" s="957"/>
      <c r="AY46" s="960">
        <f>RANK(AW46,AW$46:AW$51)</f>
        <v>1</v>
      </c>
      <c r="AZ46" s="962" t="s">
        <v>670</v>
      </c>
      <c r="BA46" s="1012" t="s">
        <v>673</v>
      </c>
      <c r="BB46" s="1013"/>
      <c r="BE46" s="945" t="str">
        <f>BH6</f>
        <v>四日市南ＳＳＣ</v>
      </c>
      <c r="BF46" s="946" t="s">
        <v>669</v>
      </c>
      <c r="BG46" s="947"/>
      <c r="BH46" s="371"/>
      <c r="BI46" s="371"/>
      <c r="BJ46" s="372"/>
      <c r="BK46" s="373"/>
      <c r="BL46" s="353" t="str">
        <f>IF(BK47="","",IF(BK47&gt;BM47,"○",IF(BK47&lt;BM47,"●",IF(BK47=BM47,"△"))))</f>
        <v>△</v>
      </c>
      <c r="BM46" s="374"/>
      <c r="BN46" s="353"/>
      <c r="BO46" s="353" t="str">
        <f>IF(BN47="","",IF(BN47&gt;BP47,"○",IF(BN47&lt;BP47,"●",IF(BN47=BP47,"△"))))</f>
        <v>●</v>
      </c>
      <c r="BP46" s="374"/>
      <c r="BQ46" s="948">
        <f>COUNTIF(BH46:BP46,"○")</f>
        <v>0</v>
      </c>
      <c r="BR46" s="950">
        <f>COUNTIF(BH46:BP46,"△")+COUNTIF(BH46:BP46,"▲")</f>
        <v>1</v>
      </c>
      <c r="BS46" s="950">
        <f>COUNTIF(BH46:BP46,"●")</f>
        <v>1</v>
      </c>
      <c r="BT46" s="950">
        <f>SUM(BH47,BK47,BN47)</f>
        <v>2</v>
      </c>
      <c r="BU46" s="950">
        <f>SUM(BJ47,BM47,BP47)</f>
        <v>8</v>
      </c>
      <c r="BV46" s="950">
        <f>(BQ46*3)+(BR46*1)</f>
        <v>1</v>
      </c>
      <c r="BW46" s="952">
        <f>RANK(BV46,BV$46:BV$51)</f>
        <v>2</v>
      </c>
      <c r="BX46" s="954" t="s">
        <v>670</v>
      </c>
      <c r="BY46" s="956">
        <f>BT46-BU46</f>
        <v>-6</v>
      </c>
      <c r="BZ46" s="957"/>
      <c r="CA46" s="960">
        <f>RANK(BY46,BY$46:BY$51)</f>
        <v>3</v>
      </c>
      <c r="CB46" s="962" t="s">
        <v>670</v>
      </c>
      <c r="CC46" s="964">
        <v>2</v>
      </c>
      <c r="CD46" s="965"/>
    </row>
    <row r="47" spans="1:82" ht="26.25" customHeight="1">
      <c r="A47" s="890"/>
      <c r="B47" s="968" t="s">
        <v>655</v>
      </c>
      <c r="C47" s="969"/>
      <c r="D47" s="376"/>
      <c r="E47" s="377"/>
      <c r="F47" s="378"/>
      <c r="G47" s="375">
        <f>F14</f>
        <v>0</v>
      </c>
      <c r="H47" s="379" t="s">
        <v>654</v>
      </c>
      <c r="I47" s="380">
        <f>J14</f>
        <v>1</v>
      </c>
      <c r="J47" s="381">
        <f>J22</f>
        <v>5</v>
      </c>
      <c r="K47" s="382" t="s">
        <v>654</v>
      </c>
      <c r="L47" s="380">
        <f>F22</f>
        <v>0</v>
      </c>
      <c r="M47" s="949"/>
      <c r="N47" s="951"/>
      <c r="O47" s="951"/>
      <c r="P47" s="951"/>
      <c r="Q47" s="951"/>
      <c r="R47" s="951"/>
      <c r="S47" s="953"/>
      <c r="T47" s="955"/>
      <c r="U47" s="958"/>
      <c r="V47" s="959"/>
      <c r="W47" s="961"/>
      <c r="X47" s="963"/>
      <c r="Y47" s="966"/>
      <c r="Z47" s="967"/>
      <c r="AA47" s="370"/>
      <c r="AC47" s="890"/>
      <c r="AD47" s="968" t="s">
        <v>655</v>
      </c>
      <c r="AE47" s="969"/>
      <c r="AF47" s="376"/>
      <c r="AG47" s="377"/>
      <c r="AH47" s="378"/>
      <c r="AI47" s="375">
        <f>AH14</f>
        <v>1</v>
      </c>
      <c r="AJ47" s="379" t="s">
        <v>654</v>
      </c>
      <c r="AK47" s="380">
        <f>AL14</f>
        <v>1</v>
      </c>
      <c r="AL47" s="381">
        <f>AL22</f>
        <v>7</v>
      </c>
      <c r="AM47" s="382" t="s">
        <v>654</v>
      </c>
      <c r="AN47" s="380">
        <f>AH22</f>
        <v>1</v>
      </c>
      <c r="AO47" s="949"/>
      <c r="AP47" s="951"/>
      <c r="AQ47" s="951"/>
      <c r="AR47" s="951"/>
      <c r="AS47" s="951"/>
      <c r="AT47" s="951"/>
      <c r="AU47" s="953"/>
      <c r="AV47" s="955"/>
      <c r="AW47" s="958"/>
      <c r="AX47" s="959"/>
      <c r="AY47" s="961"/>
      <c r="AZ47" s="963"/>
      <c r="BA47" s="1014"/>
      <c r="BB47" s="1015"/>
      <c r="BE47" s="890"/>
      <c r="BF47" s="968" t="s">
        <v>655</v>
      </c>
      <c r="BG47" s="969"/>
      <c r="BH47" s="376"/>
      <c r="BI47" s="377"/>
      <c r="BJ47" s="378"/>
      <c r="BK47" s="375">
        <f>BJ14</f>
        <v>1</v>
      </c>
      <c r="BL47" s="379" t="s">
        <v>654</v>
      </c>
      <c r="BM47" s="380">
        <f>BN14</f>
        <v>1</v>
      </c>
      <c r="BN47" s="381">
        <f>BN22</f>
        <v>1</v>
      </c>
      <c r="BO47" s="382" t="s">
        <v>654</v>
      </c>
      <c r="BP47" s="380">
        <f>BJ22</f>
        <v>7</v>
      </c>
      <c r="BQ47" s="949"/>
      <c r="BR47" s="951"/>
      <c r="BS47" s="951"/>
      <c r="BT47" s="951"/>
      <c r="BU47" s="951"/>
      <c r="BV47" s="951"/>
      <c r="BW47" s="953"/>
      <c r="BX47" s="955"/>
      <c r="BY47" s="958"/>
      <c r="BZ47" s="959"/>
      <c r="CA47" s="961"/>
      <c r="CB47" s="963"/>
      <c r="CC47" s="966"/>
      <c r="CD47" s="967"/>
    </row>
    <row r="48" spans="1:82" ht="26.25" customHeight="1">
      <c r="A48" s="970" t="str">
        <f>D7</f>
        <v>スマイス　セレソン　スポーツクラブ</v>
      </c>
      <c r="B48" s="971" t="s">
        <v>669</v>
      </c>
      <c r="C48" s="972"/>
      <c r="D48" s="383"/>
      <c r="E48" s="383" t="str">
        <f>IF(D49="","",IF(D49&gt;F49,"○",IF(D49&lt;F49,"●",IF(D49=F49,"△"))))</f>
        <v>○</v>
      </c>
      <c r="F48" s="384"/>
      <c r="G48" s="385"/>
      <c r="H48" s="386"/>
      <c r="I48" s="387"/>
      <c r="J48" s="388"/>
      <c r="K48" s="389" t="str">
        <f>IF(J49="","",IF(J49&gt;L49,"○",IF(J49&lt;L49,"●",IF(J49=L49,"△"))))</f>
        <v>○</v>
      </c>
      <c r="L48" s="384"/>
      <c r="M48" s="973">
        <f>COUNTIF(D48:L48,"○")</f>
        <v>2</v>
      </c>
      <c r="N48" s="974">
        <f>COUNTIF(D48:L48,"△")+COUNTIF(D48:L48,"▲")</f>
        <v>0</v>
      </c>
      <c r="O48" s="974">
        <f>COUNTIF(D48:L48,"●")</f>
        <v>0</v>
      </c>
      <c r="P48" s="974">
        <f>SUM(D49,G49,J49)</f>
        <v>2</v>
      </c>
      <c r="Q48" s="974">
        <f>SUM(F49,I49,L49)</f>
        <v>0</v>
      </c>
      <c r="R48" s="974">
        <f>(M48*3)+(N48*1)</f>
        <v>6</v>
      </c>
      <c r="S48" s="953">
        <f>RANK(R48,R$46:R$51)</f>
        <v>1</v>
      </c>
      <c r="T48" s="955" t="s">
        <v>670</v>
      </c>
      <c r="U48" s="975">
        <f>P48-Q48</f>
        <v>2</v>
      </c>
      <c r="V48" s="976"/>
      <c r="W48" s="961">
        <f>RANK(U48,U$46:U$51)</f>
        <v>2</v>
      </c>
      <c r="X48" s="977" t="s">
        <v>670</v>
      </c>
      <c r="Y48" s="966">
        <v>1</v>
      </c>
      <c r="Z48" s="967"/>
      <c r="AA48" s="370"/>
      <c r="AC48" s="970" t="str">
        <f>AF7</f>
        <v>明治サッカースポーツ少年団</v>
      </c>
      <c r="AD48" s="971" t="s">
        <v>669</v>
      </c>
      <c r="AE48" s="972"/>
      <c r="AF48" s="383"/>
      <c r="AG48" s="383" t="str">
        <f>IF(AF49="","",IF(AF49&gt;AH49,"○",IF(AF49&lt;AH49,"●",IF(AF49=AH49,"△"))))</f>
        <v>△</v>
      </c>
      <c r="AH48" s="384"/>
      <c r="AI48" s="385"/>
      <c r="AJ48" s="386"/>
      <c r="AK48" s="387"/>
      <c r="AL48" s="388"/>
      <c r="AM48" s="389" t="str">
        <f>IF(AL49="","",IF(AL49&gt;AN49,"○",IF(AL49&lt;AN49,"●",IF(AL49=AN49,"△"))))</f>
        <v>○</v>
      </c>
      <c r="AN48" s="384"/>
      <c r="AO48" s="973">
        <f>COUNTIF(AF48:AN48,"○")</f>
        <v>1</v>
      </c>
      <c r="AP48" s="974">
        <f>COUNTIF(AF48:AN48,"△")+COUNTIF(AF48:AN48,"▲")</f>
        <v>1</v>
      </c>
      <c r="AQ48" s="974">
        <f>COUNTIF(AF48:AN48,"●")</f>
        <v>0</v>
      </c>
      <c r="AR48" s="974">
        <f>SUM(AF49,AI49,AL49)</f>
        <v>5</v>
      </c>
      <c r="AS48" s="974">
        <f>SUM(AH49,AK49,AN49)</f>
        <v>2</v>
      </c>
      <c r="AT48" s="974">
        <f>(AO48*3)+(AP48*1)</f>
        <v>4</v>
      </c>
      <c r="AU48" s="953">
        <f>RANK(AT48,AT$46:AT$51)</f>
        <v>1</v>
      </c>
      <c r="AV48" s="955" t="s">
        <v>670</v>
      </c>
      <c r="AW48" s="975">
        <f>AR48-AS48</f>
        <v>3</v>
      </c>
      <c r="AX48" s="976"/>
      <c r="AY48" s="961">
        <f>RANK(AW48,AW$46:AW$51)</f>
        <v>2</v>
      </c>
      <c r="AZ48" s="977" t="s">
        <v>670</v>
      </c>
      <c r="BA48" s="1014" t="s">
        <v>674</v>
      </c>
      <c r="BB48" s="1015"/>
      <c r="BE48" s="970" t="str">
        <f>BH7</f>
        <v>豊府サッカースポーツ少年団</v>
      </c>
      <c r="BF48" s="971" t="s">
        <v>669</v>
      </c>
      <c r="BG48" s="972"/>
      <c r="BH48" s="383"/>
      <c r="BI48" s="383" t="str">
        <f>IF(BH49="","",IF(BH49&gt;BJ49,"○",IF(BH49&lt;BJ49,"●",IF(BH49=BJ49,"△"))))</f>
        <v>△</v>
      </c>
      <c r="BJ48" s="384"/>
      <c r="BK48" s="385"/>
      <c r="BL48" s="386"/>
      <c r="BM48" s="387"/>
      <c r="BN48" s="388"/>
      <c r="BO48" s="389" t="str">
        <f>IF(BN49="","",IF(BN49&gt;BP49,"○",IF(BN49&lt;BP49,"●",IF(BN49=BP49,"△"))))</f>
        <v>●</v>
      </c>
      <c r="BP48" s="384"/>
      <c r="BQ48" s="973">
        <f>COUNTIF(BH48:BP48,"○")</f>
        <v>0</v>
      </c>
      <c r="BR48" s="974">
        <f>COUNTIF(BH48:BP48,"△")+COUNTIF(BH48:BP48,"▲")</f>
        <v>1</v>
      </c>
      <c r="BS48" s="974">
        <f>COUNTIF(BH48:BP48,"●")</f>
        <v>1</v>
      </c>
      <c r="BT48" s="974">
        <f>SUM(BH49,BK49,BN49)</f>
        <v>1</v>
      </c>
      <c r="BU48" s="974">
        <f>SUM(BJ49,BM49,BP49)</f>
        <v>3</v>
      </c>
      <c r="BV48" s="974">
        <f>(BQ48*3)+(BR48*1)</f>
        <v>1</v>
      </c>
      <c r="BW48" s="953">
        <f>RANK(BV48,BV$46:BV$51)</f>
        <v>2</v>
      </c>
      <c r="BX48" s="955" t="s">
        <v>670</v>
      </c>
      <c r="BY48" s="975">
        <f>BT48-BU48</f>
        <v>-2</v>
      </c>
      <c r="BZ48" s="976"/>
      <c r="CA48" s="961">
        <f>RANK(BY48,BY$46:BY$51)</f>
        <v>2</v>
      </c>
      <c r="CB48" s="977" t="s">
        <v>670</v>
      </c>
      <c r="CC48" s="966">
        <v>2</v>
      </c>
      <c r="CD48" s="967"/>
    </row>
    <row r="49" spans="1:82" ht="26.25" customHeight="1">
      <c r="A49" s="890"/>
      <c r="B49" s="968" t="s">
        <v>655</v>
      </c>
      <c r="C49" s="969"/>
      <c r="D49" s="381">
        <f>I47</f>
        <v>1</v>
      </c>
      <c r="E49" s="379" t="s">
        <v>654</v>
      </c>
      <c r="F49" s="380">
        <f>G47</f>
        <v>0</v>
      </c>
      <c r="G49" s="390"/>
      <c r="H49" s="377"/>
      <c r="I49" s="391"/>
      <c r="J49" s="392">
        <f>F18</f>
        <v>1</v>
      </c>
      <c r="K49" s="379" t="s">
        <v>654</v>
      </c>
      <c r="L49" s="393">
        <f>J18</f>
        <v>0</v>
      </c>
      <c r="M49" s="949"/>
      <c r="N49" s="951"/>
      <c r="O49" s="951"/>
      <c r="P49" s="951"/>
      <c r="Q49" s="951"/>
      <c r="R49" s="951"/>
      <c r="S49" s="953"/>
      <c r="T49" s="955"/>
      <c r="U49" s="958"/>
      <c r="V49" s="959"/>
      <c r="W49" s="961"/>
      <c r="X49" s="963"/>
      <c r="Y49" s="966"/>
      <c r="Z49" s="967"/>
      <c r="AA49" s="370"/>
      <c r="AC49" s="890"/>
      <c r="AD49" s="968" t="s">
        <v>655</v>
      </c>
      <c r="AE49" s="969"/>
      <c r="AF49" s="381">
        <f>AK47</f>
        <v>1</v>
      </c>
      <c r="AG49" s="379" t="s">
        <v>654</v>
      </c>
      <c r="AH49" s="380">
        <f>AI47</f>
        <v>1</v>
      </c>
      <c r="AI49" s="390"/>
      <c r="AJ49" s="377"/>
      <c r="AK49" s="391"/>
      <c r="AL49" s="392">
        <f>AH18</f>
        <v>4</v>
      </c>
      <c r="AM49" s="379" t="s">
        <v>654</v>
      </c>
      <c r="AN49" s="393">
        <f>AL18</f>
        <v>1</v>
      </c>
      <c r="AO49" s="949"/>
      <c r="AP49" s="951"/>
      <c r="AQ49" s="951"/>
      <c r="AR49" s="951"/>
      <c r="AS49" s="951"/>
      <c r="AT49" s="951"/>
      <c r="AU49" s="953"/>
      <c r="AV49" s="955"/>
      <c r="AW49" s="958"/>
      <c r="AX49" s="959"/>
      <c r="AY49" s="961"/>
      <c r="AZ49" s="963"/>
      <c r="BA49" s="1014"/>
      <c r="BB49" s="1015"/>
      <c r="BE49" s="890"/>
      <c r="BF49" s="968" t="s">
        <v>655</v>
      </c>
      <c r="BG49" s="969"/>
      <c r="BH49" s="381">
        <f>BM47</f>
        <v>1</v>
      </c>
      <c r="BI49" s="379" t="s">
        <v>654</v>
      </c>
      <c r="BJ49" s="380">
        <f>BK47</f>
        <v>1</v>
      </c>
      <c r="BK49" s="390"/>
      <c r="BL49" s="377"/>
      <c r="BM49" s="391"/>
      <c r="BN49" s="392">
        <f>BJ18</f>
        <v>0</v>
      </c>
      <c r="BO49" s="379" t="s">
        <v>654</v>
      </c>
      <c r="BP49" s="393">
        <f>BN18</f>
        <v>2</v>
      </c>
      <c r="BQ49" s="949"/>
      <c r="BR49" s="951"/>
      <c r="BS49" s="951"/>
      <c r="BT49" s="951"/>
      <c r="BU49" s="951"/>
      <c r="BV49" s="951"/>
      <c r="BW49" s="953"/>
      <c r="BX49" s="955"/>
      <c r="BY49" s="958"/>
      <c r="BZ49" s="959"/>
      <c r="CA49" s="961"/>
      <c r="CB49" s="963"/>
      <c r="CC49" s="966"/>
      <c r="CD49" s="967"/>
    </row>
    <row r="50" spans="1:82" ht="26.25" customHeight="1">
      <c r="A50" s="970" t="str">
        <f>D8</f>
        <v>金池長浜サッカースポーツ少年団</v>
      </c>
      <c r="B50" s="971" t="s">
        <v>669</v>
      </c>
      <c r="C50" s="972"/>
      <c r="D50" s="383"/>
      <c r="E50" s="383" t="str">
        <f>IF(D51="","",IF(D51&gt;F51,"○",IF(D51&lt;F51,"●",IF(D51=F51,"△"))))</f>
        <v>●</v>
      </c>
      <c r="F50" s="384"/>
      <c r="G50" s="388"/>
      <c r="H50" s="383" t="str">
        <f>IF(G51="","",IF(G51&gt;I51,"○",IF(G51&lt;I51,"●",IF(G51=I51,"△"))))</f>
        <v>●</v>
      </c>
      <c r="I50" s="384"/>
      <c r="J50" s="385"/>
      <c r="K50" s="386"/>
      <c r="L50" s="387"/>
      <c r="M50" s="973">
        <f>COUNTIF(D50:L50,"○")</f>
        <v>0</v>
      </c>
      <c r="N50" s="974">
        <f>COUNTIF(D50:L50,"△")+COUNTIF(D50:L50,"▲")</f>
        <v>0</v>
      </c>
      <c r="O50" s="974">
        <f>COUNTIF(D50:L50,"●")</f>
        <v>2</v>
      </c>
      <c r="P50" s="974">
        <f>SUM(D51,G51,J51)</f>
        <v>0</v>
      </c>
      <c r="Q50" s="974">
        <f>SUM(F51,I51,L51)</f>
        <v>6</v>
      </c>
      <c r="R50" s="974">
        <f>(M50*3)+(N50*1)</f>
        <v>0</v>
      </c>
      <c r="S50" s="953">
        <f>RANK(R50,R$46:R$51)</f>
        <v>3</v>
      </c>
      <c r="T50" s="955" t="s">
        <v>670</v>
      </c>
      <c r="U50" s="975">
        <f>P50-Q50</f>
        <v>-6</v>
      </c>
      <c r="V50" s="976"/>
      <c r="W50" s="961">
        <f>RANK(U50,U$46:U$51)</f>
        <v>3</v>
      </c>
      <c r="X50" s="977" t="s">
        <v>670</v>
      </c>
      <c r="Y50" s="966">
        <v>3</v>
      </c>
      <c r="Z50" s="967"/>
      <c r="AA50" s="370"/>
      <c r="AC50" s="970" t="str">
        <f>AF8</f>
        <v>竹田直入ＦＣ</v>
      </c>
      <c r="AD50" s="971" t="s">
        <v>669</v>
      </c>
      <c r="AE50" s="972"/>
      <c r="AF50" s="383"/>
      <c r="AG50" s="383" t="str">
        <f>IF(AF51="","",IF(AF51&gt;AH51,"○",IF(AF51&lt;AH51,"●",IF(AF51=AH51,"△"))))</f>
        <v>●</v>
      </c>
      <c r="AH50" s="384"/>
      <c r="AI50" s="388"/>
      <c r="AJ50" s="383" t="str">
        <f>IF(AI51="","",IF(AI51&gt;AK51,"○",IF(AI51&lt;AK51,"●",IF(AI51=AK51,"△"))))</f>
        <v>●</v>
      </c>
      <c r="AK50" s="384"/>
      <c r="AL50" s="385"/>
      <c r="AM50" s="386"/>
      <c r="AN50" s="387"/>
      <c r="AO50" s="973">
        <f>COUNTIF(AF50:AN50,"○")</f>
        <v>0</v>
      </c>
      <c r="AP50" s="974">
        <f>COUNTIF(AF50:AN50,"△")+COUNTIF(AF50:AN50,"▲")</f>
        <v>0</v>
      </c>
      <c r="AQ50" s="974">
        <f>COUNTIF(AF50:AN50,"●")</f>
        <v>2</v>
      </c>
      <c r="AR50" s="974">
        <f>SUM(AF51,AI51,AL51)</f>
        <v>2</v>
      </c>
      <c r="AS50" s="974">
        <f>SUM(AH51,AK51,AN51)</f>
        <v>11</v>
      </c>
      <c r="AT50" s="974">
        <f>(AO50*3)+(AP50*1)</f>
        <v>0</v>
      </c>
      <c r="AU50" s="953">
        <f>RANK(AT50,AT$46:AT$51)</f>
        <v>3</v>
      </c>
      <c r="AV50" s="955" t="s">
        <v>670</v>
      </c>
      <c r="AW50" s="975">
        <f>AR50-AS50</f>
        <v>-9</v>
      </c>
      <c r="AX50" s="976"/>
      <c r="AY50" s="961">
        <f>RANK(AW50,AW$46:AW$51)</f>
        <v>3</v>
      </c>
      <c r="AZ50" s="977" t="s">
        <v>670</v>
      </c>
      <c r="BA50" s="966">
        <v>3</v>
      </c>
      <c r="BB50" s="967"/>
      <c r="BE50" s="970" t="str">
        <f>BH8</f>
        <v>北郡坂ノ市サッカースポーツ少年団</v>
      </c>
      <c r="BF50" s="971" t="s">
        <v>669</v>
      </c>
      <c r="BG50" s="972"/>
      <c r="BH50" s="383"/>
      <c r="BI50" s="383" t="str">
        <f>IF(BH51="","",IF(BH51&gt;BJ51,"○",IF(BH51&lt;BJ51,"●",IF(BH51=BJ51,"△"))))</f>
        <v>○</v>
      </c>
      <c r="BJ50" s="384"/>
      <c r="BK50" s="388"/>
      <c r="BL50" s="383" t="str">
        <f>IF(BK51="","",IF(BK51&gt;BM51,"○",IF(BK51&lt;BM51,"●",IF(BK51=BM51,"△"))))</f>
        <v>○</v>
      </c>
      <c r="BM50" s="384"/>
      <c r="BN50" s="385"/>
      <c r="BO50" s="386"/>
      <c r="BP50" s="387"/>
      <c r="BQ50" s="973">
        <f>COUNTIF(BH50:BP50,"○")</f>
        <v>2</v>
      </c>
      <c r="BR50" s="974">
        <f>COUNTIF(BH50:BP50,"△")+COUNTIF(BH50:BP50,"▲")</f>
        <v>0</v>
      </c>
      <c r="BS50" s="974">
        <f>COUNTIF(BH50:BP50,"●")</f>
        <v>0</v>
      </c>
      <c r="BT50" s="974">
        <f>SUM(BH51,BK51,BN51)</f>
        <v>9</v>
      </c>
      <c r="BU50" s="974">
        <f>SUM(BJ51,BM51,BP51)</f>
        <v>1</v>
      </c>
      <c r="BV50" s="974">
        <f>(BQ50*3)+(BR50*1)</f>
        <v>6</v>
      </c>
      <c r="BW50" s="953">
        <f>RANK(BV50,BV$46:BV$51)</f>
        <v>1</v>
      </c>
      <c r="BX50" s="955" t="s">
        <v>670</v>
      </c>
      <c r="BY50" s="975">
        <f>BT50-BU50</f>
        <v>8</v>
      </c>
      <c r="BZ50" s="976"/>
      <c r="CA50" s="961">
        <f>RANK(BY50,BY$46:BY$51)</f>
        <v>1</v>
      </c>
      <c r="CB50" s="977" t="s">
        <v>670</v>
      </c>
      <c r="CC50" s="966">
        <v>1</v>
      </c>
      <c r="CD50" s="967"/>
    </row>
    <row r="51" spans="1:82" ht="26.25" customHeight="1">
      <c r="A51" s="978"/>
      <c r="B51" s="989" t="s">
        <v>655</v>
      </c>
      <c r="C51" s="990"/>
      <c r="D51" s="394">
        <f>L47</f>
        <v>0</v>
      </c>
      <c r="E51" s="395" t="s">
        <v>654</v>
      </c>
      <c r="F51" s="396">
        <f>J47</f>
        <v>5</v>
      </c>
      <c r="G51" s="397">
        <f>L49</f>
        <v>0</v>
      </c>
      <c r="H51" s="395" t="s">
        <v>654</v>
      </c>
      <c r="I51" s="398">
        <f>J49</f>
        <v>1</v>
      </c>
      <c r="J51" s="399"/>
      <c r="K51" s="400"/>
      <c r="L51" s="401"/>
      <c r="M51" s="979"/>
      <c r="N51" s="980"/>
      <c r="O51" s="980"/>
      <c r="P51" s="980"/>
      <c r="Q51" s="980"/>
      <c r="R51" s="980"/>
      <c r="S51" s="981"/>
      <c r="T51" s="982"/>
      <c r="U51" s="983"/>
      <c r="V51" s="984"/>
      <c r="W51" s="985"/>
      <c r="X51" s="986"/>
      <c r="Y51" s="987"/>
      <c r="Z51" s="988"/>
      <c r="AA51" s="370"/>
      <c r="AC51" s="978"/>
      <c r="AD51" s="989" t="s">
        <v>655</v>
      </c>
      <c r="AE51" s="990"/>
      <c r="AF51" s="394">
        <f>AN47</f>
        <v>1</v>
      </c>
      <c r="AG51" s="395" t="s">
        <v>654</v>
      </c>
      <c r="AH51" s="396">
        <f>AL47</f>
        <v>7</v>
      </c>
      <c r="AI51" s="397">
        <f>AN49</f>
        <v>1</v>
      </c>
      <c r="AJ51" s="395" t="s">
        <v>654</v>
      </c>
      <c r="AK51" s="398">
        <f>AL49</f>
        <v>4</v>
      </c>
      <c r="AL51" s="399"/>
      <c r="AM51" s="400"/>
      <c r="AN51" s="401"/>
      <c r="AO51" s="979"/>
      <c r="AP51" s="980"/>
      <c r="AQ51" s="980"/>
      <c r="AR51" s="980"/>
      <c r="AS51" s="980"/>
      <c r="AT51" s="980"/>
      <c r="AU51" s="981"/>
      <c r="AV51" s="982"/>
      <c r="AW51" s="983"/>
      <c r="AX51" s="984"/>
      <c r="AY51" s="985"/>
      <c r="AZ51" s="986"/>
      <c r="BA51" s="987"/>
      <c r="BB51" s="988"/>
      <c r="BE51" s="978"/>
      <c r="BF51" s="989" t="s">
        <v>655</v>
      </c>
      <c r="BG51" s="990"/>
      <c r="BH51" s="394">
        <f>BP47</f>
        <v>7</v>
      </c>
      <c r="BI51" s="395" t="s">
        <v>654</v>
      </c>
      <c r="BJ51" s="396">
        <f>BN47</f>
        <v>1</v>
      </c>
      <c r="BK51" s="397">
        <f>BP49</f>
        <v>2</v>
      </c>
      <c r="BL51" s="395" t="s">
        <v>654</v>
      </c>
      <c r="BM51" s="398">
        <f>BN49</f>
        <v>0</v>
      </c>
      <c r="BN51" s="399"/>
      <c r="BO51" s="400"/>
      <c r="BP51" s="401"/>
      <c r="BQ51" s="979"/>
      <c r="BR51" s="980"/>
      <c r="BS51" s="980"/>
      <c r="BT51" s="980"/>
      <c r="BU51" s="980"/>
      <c r="BV51" s="980"/>
      <c r="BW51" s="981"/>
      <c r="BX51" s="982"/>
      <c r="BY51" s="983"/>
      <c r="BZ51" s="984"/>
      <c r="CA51" s="985"/>
      <c r="CB51" s="986"/>
      <c r="CC51" s="987"/>
      <c r="CD51" s="988"/>
    </row>
    <row r="52" spans="1:82" ht="15" customHeight="1">
      <c r="A52" s="359"/>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70"/>
      <c r="AA52" s="370"/>
      <c r="AC52" s="359"/>
      <c r="AD52" s="359"/>
      <c r="AE52" s="359"/>
      <c r="AF52" s="370"/>
      <c r="AG52" s="370"/>
      <c r="AH52" s="370"/>
      <c r="AI52" s="370"/>
      <c r="AJ52" s="370"/>
      <c r="AK52" s="370"/>
      <c r="AL52" s="370"/>
      <c r="AM52" s="370"/>
      <c r="AN52" s="370"/>
      <c r="AO52" s="370"/>
      <c r="AP52" s="370"/>
      <c r="AQ52" s="370"/>
      <c r="AR52" s="370"/>
      <c r="AS52" s="370"/>
      <c r="AT52" s="370"/>
      <c r="AU52" s="359"/>
      <c r="AV52" s="359"/>
      <c r="AW52" s="359"/>
      <c r="AX52" s="359"/>
      <c r="AY52" s="359"/>
      <c r="AZ52" s="359"/>
      <c r="BA52" s="359"/>
      <c r="BB52" s="370"/>
      <c r="BE52" s="359"/>
      <c r="BF52" s="359"/>
      <c r="BG52" s="359"/>
      <c r="BH52" s="370"/>
      <c r="BI52" s="370"/>
      <c r="BJ52" s="370"/>
      <c r="BK52" s="370"/>
      <c r="BL52" s="370"/>
      <c r="BM52" s="370"/>
      <c r="BN52" s="370"/>
      <c r="BO52" s="370"/>
      <c r="BP52" s="370"/>
      <c r="BQ52" s="370"/>
      <c r="BR52" s="370"/>
      <c r="BS52" s="370"/>
      <c r="BT52" s="370"/>
      <c r="BU52" s="370"/>
      <c r="BV52" s="370"/>
      <c r="BW52" s="359"/>
      <c r="BX52" s="359"/>
      <c r="BY52" s="359"/>
      <c r="BZ52" s="359"/>
      <c r="CA52" s="359"/>
      <c r="CB52" s="359"/>
      <c r="CC52" s="359"/>
      <c r="CD52" s="370"/>
    </row>
    <row r="53" spans="1:82" ht="54" customHeight="1">
      <c r="A53" s="934" t="str">
        <f>J4</f>
        <v>I</v>
      </c>
      <c r="B53" s="935"/>
      <c r="C53" s="936"/>
      <c r="D53" s="937" t="str">
        <f>A54</f>
        <v>下毛ＦＣ</v>
      </c>
      <c r="E53" s="938"/>
      <c r="F53" s="938"/>
      <c r="G53" s="938" t="str">
        <f>A56</f>
        <v>ブルーウイングフットボールクラブ</v>
      </c>
      <c r="H53" s="938"/>
      <c r="I53" s="938"/>
      <c r="J53" s="938" t="str">
        <f>A58</f>
        <v>戸次吉野ＳＳＳ</v>
      </c>
      <c r="K53" s="938"/>
      <c r="L53" s="938"/>
      <c r="M53" s="367" t="s">
        <v>657</v>
      </c>
      <c r="N53" s="368" t="s">
        <v>660</v>
      </c>
      <c r="O53" s="369" t="s">
        <v>661</v>
      </c>
      <c r="P53" s="368" t="s">
        <v>662</v>
      </c>
      <c r="Q53" s="368" t="s">
        <v>663</v>
      </c>
      <c r="R53" s="368" t="s">
        <v>664</v>
      </c>
      <c r="S53" s="939" t="s">
        <v>665</v>
      </c>
      <c r="T53" s="940"/>
      <c r="U53" s="941" t="s">
        <v>666</v>
      </c>
      <c r="V53" s="942"/>
      <c r="W53" s="941" t="s">
        <v>667</v>
      </c>
      <c r="X53" s="942"/>
      <c r="Y53" s="943" t="s">
        <v>668</v>
      </c>
      <c r="Z53" s="944"/>
      <c r="AA53" s="370"/>
      <c r="AC53" s="934" t="str">
        <f>AL4</f>
        <v>G</v>
      </c>
      <c r="AD53" s="935"/>
      <c r="AE53" s="936"/>
      <c r="AF53" s="937" t="str">
        <f>AC54</f>
        <v>太陽スポーツクラブ大分西</v>
      </c>
      <c r="AG53" s="938"/>
      <c r="AH53" s="938"/>
      <c r="AI53" s="938" t="str">
        <f>AC56</f>
        <v>桃園サッカースポーツ少年団</v>
      </c>
      <c r="AJ53" s="938"/>
      <c r="AK53" s="938"/>
      <c r="AL53" s="938" t="str">
        <f>AC58</f>
        <v>ＯＫＹ山香サッカークラブ</v>
      </c>
      <c r="AM53" s="938"/>
      <c r="AN53" s="938"/>
      <c r="AO53" s="367" t="s">
        <v>657</v>
      </c>
      <c r="AP53" s="368" t="s">
        <v>660</v>
      </c>
      <c r="AQ53" s="369" t="s">
        <v>661</v>
      </c>
      <c r="AR53" s="368" t="s">
        <v>662</v>
      </c>
      <c r="AS53" s="368" t="s">
        <v>663</v>
      </c>
      <c r="AT53" s="368" t="s">
        <v>664</v>
      </c>
      <c r="AU53" s="939" t="s">
        <v>665</v>
      </c>
      <c r="AV53" s="940"/>
      <c r="AW53" s="941" t="s">
        <v>666</v>
      </c>
      <c r="AX53" s="942"/>
      <c r="AY53" s="941" t="s">
        <v>667</v>
      </c>
      <c r="AZ53" s="942"/>
      <c r="BA53" s="943" t="s">
        <v>668</v>
      </c>
      <c r="BB53" s="944"/>
      <c r="BE53" s="934" t="str">
        <f>BN4</f>
        <v>H</v>
      </c>
      <c r="BF53" s="935"/>
      <c r="BG53" s="936"/>
      <c r="BH53" s="937" t="str">
        <f>BE54</f>
        <v>ＦＣ　ＷＡＹＳ</v>
      </c>
      <c r="BI53" s="938"/>
      <c r="BJ53" s="938"/>
      <c r="BK53" s="938" t="str">
        <f>BE56</f>
        <v>ＫＩＮＧＳ　ＦＯＯＴＢＡＬＬＣＬＵＢ　Ｕ－１２</v>
      </c>
      <c r="BL53" s="938"/>
      <c r="BM53" s="938"/>
      <c r="BN53" s="938" t="str">
        <f>BE58</f>
        <v>鶴見ジュニアサッカークラブ</v>
      </c>
      <c r="BO53" s="938"/>
      <c r="BP53" s="938"/>
      <c r="BQ53" s="367" t="s">
        <v>657</v>
      </c>
      <c r="BR53" s="368" t="s">
        <v>660</v>
      </c>
      <c r="BS53" s="369" t="s">
        <v>661</v>
      </c>
      <c r="BT53" s="368" t="s">
        <v>662</v>
      </c>
      <c r="BU53" s="368" t="s">
        <v>663</v>
      </c>
      <c r="BV53" s="368" t="s">
        <v>664</v>
      </c>
      <c r="BW53" s="939" t="s">
        <v>665</v>
      </c>
      <c r="BX53" s="940"/>
      <c r="BY53" s="941" t="s">
        <v>666</v>
      </c>
      <c r="BZ53" s="942"/>
      <c r="CA53" s="941" t="s">
        <v>667</v>
      </c>
      <c r="CB53" s="942"/>
      <c r="CC53" s="943" t="s">
        <v>668</v>
      </c>
      <c r="CD53" s="944"/>
    </row>
    <row r="54" spans="1:82" ht="26.25" customHeight="1">
      <c r="A54" s="945" t="str">
        <f>J6</f>
        <v>下毛ＦＣ</v>
      </c>
      <c r="B54" s="946" t="s">
        <v>669</v>
      </c>
      <c r="C54" s="947"/>
      <c r="D54" s="371"/>
      <c r="E54" s="371"/>
      <c r="F54" s="372"/>
      <c r="G54" s="373"/>
      <c r="H54" s="353" t="str">
        <f>IF(G55="","",IF(G55&gt;I55,"○",IF(G55&lt;I55,"●",IF(G55=I55,"△"))))</f>
        <v>△</v>
      </c>
      <c r="I54" s="374"/>
      <c r="J54" s="353"/>
      <c r="K54" s="353" t="str">
        <f>IF(J55="","",IF(J55&gt;L55,"○",IF(J55&lt;L55,"●",IF(J55=L55,"△"))))</f>
        <v>△</v>
      </c>
      <c r="L54" s="374"/>
      <c r="M54" s="948">
        <f>COUNTIF(D54:L54,"○")</f>
        <v>0</v>
      </c>
      <c r="N54" s="950">
        <f>COUNTIF(D54:L54,"△")+COUNTIF(D54:L54,"▲")</f>
        <v>2</v>
      </c>
      <c r="O54" s="950">
        <f>COUNTIF(D54:L54,"●")</f>
        <v>0</v>
      </c>
      <c r="P54" s="950">
        <f>SUM(D55,G55,J55)</f>
        <v>2</v>
      </c>
      <c r="Q54" s="950">
        <f>SUM(F55,I55,L55)</f>
        <v>2</v>
      </c>
      <c r="R54" s="950">
        <f>(M54*3)+(N54*1)</f>
        <v>2</v>
      </c>
      <c r="S54" s="952">
        <f>RANK(R54,$R$54:$R$59)</f>
        <v>2</v>
      </c>
      <c r="T54" s="954" t="s">
        <v>670</v>
      </c>
      <c r="U54" s="956">
        <f>P54-Q54</f>
        <v>0</v>
      </c>
      <c r="V54" s="957"/>
      <c r="W54" s="960">
        <f>RANK(U54,$U$54:$V$59)</f>
        <v>2</v>
      </c>
      <c r="X54" s="962" t="s">
        <v>670</v>
      </c>
      <c r="Y54" s="964">
        <v>2</v>
      </c>
      <c r="Z54" s="965"/>
      <c r="AA54" s="370"/>
      <c r="AC54" s="945" t="str">
        <f>AL6</f>
        <v>太陽スポーツクラブ大分西</v>
      </c>
      <c r="AD54" s="946" t="s">
        <v>669</v>
      </c>
      <c r="AE54" s="947"/>
      <c r="AF54" s="371"/>
      <c r="AG54" s="371"/>
      <c r="AH54" s="372"/>
      <c r="AI54" s="373"/>
      <c r="AJ54" s="353" t="str">
        <f>IF(AI55="","",IF(AI55&gt;AK55,"○",IF(AI55&lt;AK55,"●",IF(AI55=AK55,"△"))))</f>
        <v>○</v>
      </c>
      <c r="AK54" s="374"/>
      <c r="AL54" s="353"/>
      <c r="AM54" s="353" t="str">
        <f>IF(AL55="","",IF(AL55&gt;AN55,"○",IF(AL55&lt;AN55,"●",IF(AL55=AN55,"△"))))</f>
        <v>○</v>
      </c>
      <c r="AN54" s="374"/>
      <c r="AO54" s="948">
        <f>COUNTIF(AF54:AN54,"○")</f>
        <v>2</v>
      </c>
      <c r="AP54" s="950">
        <f>COUNTIF(AF54:AN54,"△")+COUNTIF(AF54:AN54,"▲")</f>
        <v>0</v>
      </c>
      <c r="AQ54" s="950">
        <f>COUNTIF(AF54:AN54,"●")</f>
        <v>0</v>
      </c>
      <c r="AR54" s="950">
        <f>SUM(AF55,AI55,AL55)</f>
        <v>6</v>
      </c>
      <c r="AS54" s="950">
        <f>SUM(AH55,AK55,AN55)</f>
        <v>0</v>
      </c>
      <c r="AT54" s="950">
        <f>(AO54*3)+(AP54*1)</f>
        <v>6</v>
      </c>
      <c r="AU54" s="952">
        <f>RANK(AT54,$AT$54:$AT$59)</f>
        <v>1</v>
      </c>
      <c r="AV54" s="954" t="s">
        <v>670</v>
      </c>
      <c r="AW54" s="956">
        <f>AR54-AS54</f>
        <v>6</v>
      </c>
      <c r="AX54" s="957"/>
      <c r="AY54" s="960">
        <f>RANK(AW54,$AW$54:$AW$59)</f>
        <v>1</v>
      </c>
      <c r="AZ54" s="962" t="s">
        <v>670</v>
      </c>
      <c r="BA54" s="964">
        <v>1</v>
      </c>
      <c r="BB54" s="965"/>
      <c r="BE54" s="945" t="str">
        <f>BN6</f>
        <v>ＦＣ　ＷＡＹＳ</v>
      </c>
      <c r="BF54" s="946" t="s">
        <v>669</v>
      </c>
      <c r="BG54" s="947"/>
      <c r="BH54" s="371"/>
      <c r="BI54" s="371"/>
      <c r="BJ54" s="372"/>
      <c r="BK54" s="373"/>
      <c r="BL54" s="353" t="str">
        <f>IF(BK55="","",IF(BK55&gt;BM55,"○",IF(BK55&lt;BM55,"●",IF(BK55=BM55,"△"))))</f>
        <v>△</v>
      </c>
      <c r="BM54" s="374"/>
      <c r="BN54" s="353"/>
      <c r="BO54" s="353" t="str">
        <f>IF(BN55="","",IF(BN55&gt;BP55,"○",IF(BN55&lt;BP55,"●",IF(BN55=BP55,"△"))))</f>
        <v>○</v>
      </c>
      <c r="BP54" s="374"/>
      <c r="BQ54" s="948">
        <f>COUNTIF(BH54:BP54,"○")</f>
        <v>1</v>
      </c>
      <c r="BR54" s="950">
        <f>COUNTIF(BH54:BP54,"△")+COUNTIF(BH54:BP54,"▲")</f>
        <v>1</v>
      </c>
      <c r="BS54" s="950">
        <f>COUNTIF(BH54:BP54,"●")</f>
        <v>0</v>
      </c>
      <c r="BT54" s="950">
        <f>SUM(BH55,BK55,BN55)</f>
        <v>7</v>
      </c>
      <c r="BU54" s="950">
        <f>SUM(BJ55,BM55,BP55)</f>
        <v>0</v>
      </c>
      <c r="BV54" s="950">
        <f>(BQ54*3)+(BR54*1)</f>
        <v>4</v>
      </c>
      <c r="BW54" s="952">
        <f>RANK(BV54,$BV$54:$BV$59)</f>
        <v>1</v>
      </c>
      <c r="BX54" s="954" t="s">
        <v>670</v>
      </c>
      <c r="BY54" s="956">
        <f>BT54-BU54</f>
        <v>7</v>
      </c>
      <c r="BZ54" s="957"/>
      <c r="CA54" s="960">
        <f>RANK(BY54,$BY$54:$BY$59)</f>
        <v>1</v>
      </c>
      <c r="CB54" s="962" t="s">
        <v>670</v>
      </c>
      <c r="CC54" s="1012" t="s">
        <v>673</v>
      </c>
      <c r="CD54" s="1013"/>
    </row>
    <row r="55" spans="1:82" ht="26.25" customHeight="1">
      <c r="A55" s="890"/>
      <c r="B55" s="968" t="s">
        <v>655</v>
      </c>
      <c r="C55" s="969"/>
      <c r="D55" s="376"/>
      <c r="E55" s="377"/>
      <c r="F55" s="378"/>
      <c r="G55" s="375">
        <f>F16</f>
        <v>1</v>
      </c>
      <c r="H55" s="379" t="s">
        <v>654</v>
      </c>
      <c r="I55" s="380">
        <f>J16</f>
        <v>1</v>
      </c>
      <c r="J55" s="381">
        <f>J24</f>
        <v>1</v>
      </c>
      <c r="K55" s="382" t="s">
        <v>654</v>
      </c>
      <c r="L55" s="380">
        <f>F24</f>
        <v>1</v>
      </c>
      <c r="M55" s="949"/>
      <c r="N55" s="951"/>
      <c r="O55" s="951"/>
      <c r="P55" s="951"/>
      <c r="Q55" s="951"/>
      <c r="R55" s="951"/>
      <c r="S55" s="953"/>
      <c r="T55" s="955"/>
      <c r="U55" s="958"/>
      <c r="V55" s="959"/>
      <c r="W55" s="961"/>
      <c r="X55" s="963"/>
      <c r="Y55" s="966"/>
      <c r="Z55" s="967"/>
      <c r="AA55" s="370"/>
      <c r="AC55" s="890"/>
      <c r="AD55" s="968" t="s">
        <v>655</v>
      </c>
      <c r="AE55" s="969"/>
      <c r="AF55" s="376"/>
      <c r="AG55" s="377"/>
      <c r="AH55" s="378"/>
      <c r="AI55" s="375">
        <f>AH16</f>
        <v>3</v>
      </c>
      <c r="AJ55" s="379" t="s">
        <v>654</v>
      </c>
      <c r="AK55" s="380">
        <f>AL16</f>
        <v>0</v>
      </c>
      <c r="AL55" s="381">
        <f>AL24</f>
        <v>3</v>
      </c>
      <c r="AM55" s="382" t="s">
        <v>654</v>
      </c>
      <c r="AN55" s="380">
        <f>AH24</f>
        <v>0</v>
      </c>
      <c r="AO55" s="949"/>
      <c r="AP55" s="951"/>
      <c r="AQ55" s="951"/>
      <c r="AR55" s="951"/>
      <c r="AS55" s="951"/>
      <c r="AT55" s="951"/>
      <c r="AU55" s="953"/>
      <c r="AV55" s="955"/>
      <c r="AW55" s="958"/>
      <c r="AX55" s="959"/>
      <c r="AY55" s="961"/>
      <c r="AZ55" s="963"/>
      <c r="BA55" s="966"/>
      <c r="BB55" s="967"/>
      <c r="BE55" s="890"/>
      <c r="BF55" s="968" t="s">
        <v>655</v>
      </c>
      <c r="BG55" s="969"/>
      <c r="BH55" s="376"/>
      <c r="BI55" s="377"/>
      <c r="BJ55" s="378"/>
      <c r="BK55" s="375">
        <f>BJ16</f>
        <v>0</v>
      </c>
      <c r="BL55" s="379" t="s">
        <v>654</v>
      </c>
      <c r="BM55" s="380">
        <f>BN16</f>
        <v>0</v>
      </c>
      <c r="BN55" s="381">
        <f>BN24</f>
        <v>7</v>
      </c>
      <c r="BO55" s="382" t="s">
        <v>654</v>
      </c>
      <c r="BP55" s="380">
        <f>BJ24</f>
        <v>0</v>
      </c>
      <c r="BQ55" s="949"/>
      <c r="BR55" s="951"/>
      <c r="BS55" s="951"/>
      <c r="BT55" s="951"/>
      <c r="BU55" s="951"/>
      <c r="BV55" s="951"/>
      <c r="BW55" s="953"/>
      <c r="BX55" s="955"/>
      <c r="BY55" s="958"/>
      <c r="BZ55" s="959"/>
      <c r="CA55" s="961"/>
      <c r="CB55" s="963"/>
      <c r="CC55" s="1014"/>
      <c r="CD55" s="1015"/>
    </row>
    <row r="56" spans="1:82" ht="26.25" customHeight="1">
      <c r="A56" s="970" t="str">
        <f>J7</f>
        <v>ブルーウイングフットボールクラブ</v>
      </c>
      <c r="B56" s="971" t="s">
        <v>669</v>
      </c>
      <c r="C56" s="972"/>
      <c r="D56" s="383"/>
      <c r="E56" s="383" t="str">
        <f>IF(D57="","",IF(D57&gt;F57,"○",IF(D57&lt;F57,"●",IF(D57=F57,"△"))))</f>
        <v>△</v>
      </c>
      <c r="F56" s="384"/>
      <c r="G56" s="385"/>
      <c r="H56" s="386"/>
      <c r="I56" s="387"/>
      <c r="J56" s="388"/>
      <c r="K56" s="389" t="str">
        <f>IF(J57="","",IF(J57&gt;L57,"○",IF(J57&lt;L57,"●",IF(J57=L57,"△"))))</f>
        <v>○</v>
      </c>
      <c r="L56" s="384"/>
      <c r="M56" s="973">
        <f>COUNTIF(D56:L56,"○")</f>
        <v>1</v>
      </c>
      <c r="N56" s="974">
        <f>COUNTIF(D56:L56,"△")+COUNTIF(D56:L56,"▲")</f>
        <v>1</v>
      </c>
      <c r="O56" s="974">
        <f>COUNTIF(D56:L56,"●")</f>
        <v>0</v>
      </c>
      <c r="P56" s="974">
        <f>SUM(D57,G57,J57)</f>
        <v>6</v>
      </c>
      <c r="Q56" s="974">
        <f>SUM(F57,I57,L57)</f>
        <v>3</v>
      </c>
      <c r="R56" s="974">
        <f>(M56*3)+(N56*1)</f>
        <v>4</v>
      </c>
      <c r="S56" s="953">
        <f>RANK(R56,$R$54:$R$59)</f>
        <v>1</v>
      </c>
      <c r="T56" s="955" t="s">
        <v>670</v>
      </c>
      <c r="U56" s="975">
        <f>P56-Q56</f>
        <v>3</v>
      </c>
      <c r="V56" s="976"/>
      <c r="W56" s="961">
        <f>RANK(U56,$U$54:$V$59)</f>
        <v>1</v>
      </c>
      <c r="X56" s="977" t="s">
        <v>670</v>
      </c>
      <c r="Y56" s="966">
        <v>1</v>
      </c>
      <c r="Z56" s="967"/>
      <c r="AA56" s="370"/>
      <c r="AC56" s="970" t="str">
        <f>AL7</f>
        <v>桃園サッカースポーツ少年団</v>
      </c>
      <c r="AD56" s="971" t="s">
        <v>669</v>
      </c>
      <c r="AE56" s="972"/>
      <c r="AF56" s="383"/>
      <c r="AG56" s="383" t="str">
        <f>IF(AF57="","",IF(AF57&gt;AH57,"○",IF(AF57&lt;AH57,"●",IF(AF57=AH57,"△"))))</f>
        <v>●</v>
      </c>
      <c r="AH56" s="384"/>
      <c r="AI56" s="385"/>
      <c r="AJ56" s="386"/>
      <c r="AK56" s="387"/>
      <c r="AL56" s="388"/>
      <c r="AM56" s="389" t="str">
        <f>IF(AL57="","",IF(AL57&gt;AN57,"○",IF(AL57&lt;AN57,"●",IF(AL57=AN57,"△"))))</f>
        <v>○</v>
      </c>
      <c r="AN56" s="384"/>
      <c r="AO56" s="973">
        <f>COUNTIF(AF56:AN56,"○")</f>
        <v>1</v>
      </c>
      <c r="AP56" s="974">
        <f>COUNTIF(AF56:AN56,"△")+COUNTIF(AF56:AN56,"▲")</f>
        <v>0</v>
      </c>
      <c r="AQ56" s="974">
        <f>COUNTIF(AF56:AN56,"●")</f>
        <v>1</v>
      </c>
      <c r="AR56" s="974">
        <f>SUM(AF57,AI57,AL57)</f>
        <v>2</v>
      </c>
      <c r="AS56" s="974">
        <f>SUM(AH57,AK57,AN57)</f>
        <v>4</v>
      </c>
      <c r="AT56" s="974">
        <f>(AO56*3)+(AP56*1)</f>
        <v>3</v>
      </c>
      <c r="AU56" s="953">
        <f>RANK(AT56,$AT$54:$AT$59)</f>
        <v>2</v>
      </c>
      <c r="AV56" s="955" t="s">
        <v>670</v>
      </c>
      <c r="AW56" s="975">
        <f>AR56-AS56</f>
        <v>-2</v>
      </c>
      <c r="AX56" s="976"/>
      <c r="AY56" s="961">
        <f>RANK(AW56,$AW$54:$AW$59)</f>
        <v>2</v>
      </c>
      <c r="AZ56" s="977" t="s">
        <v>670</v>
      </c>
      <c r="BA56" s="966">
        <v>2</v>
      </c>
      <c r="BB56" s="967"/>
      <c r="BE56" s="970" t="str">
        <f>BN7</f>
        <v>ＫＩＮＧＳ　ＦＯＯＴＢＡＬＬＣＬＵＢ　Ｕ－１２</v>
      </c>
      <c r="BF56" s="971" t="s">
        <v>669</v>
      </c>
      <c r="BG56" s="972"/>
      <c r="BH56" s="383"/>
      <c r="BI56" s="383" t="str">
        <f>IF(BH57="","",IF(BH57&gt;BJ57,"○",IF(BH57&lt;BJ57,"●",IF(BH57=BJ57,"△"))))</f>
        <v>△</v>
      </c>
      <c r="BJ56" s="384"/>
      <c r="BK56" s="385"/>
      <c r="BL56" s="386"/>
      <c r="BM56" s="387"/>
      <c r="BN56" s="388"/>
      <c r="BO56" s="389" t="str">
        <f>IF(BN57="","",IF(BN57&gt;BP57,"○",IF(BN57&lt;BP57,"●",IF(BN57=BP57,"△"))))</f>
        <v>○</v>
      </c>
      <c r="BP56" s="384"/>
      <c r="BQ56" s="973">
        <f>COUNTIF(BH56:BP56,"○")</f>
        <v>1</v>
      </c>
      <c r="BR56" s="974">
        <f>COUNTIF(BH56:BP56,"△")+COUNTIF(BH56:BP56,"▲")</f>
        <v>1</v>
      </c>
      <c r="BS56" s="974">
        <f>COUNTIF(BH56:BP56,"●")</f>
        <v>0</v>
      </c>
      <c r="BT56" s="974">
        <f>SUM(BH57,BK57,BN57)</f>
        <v>3</v>
      </c>
      <c r="BU56" s="974">
        <f>SUM(BJ57,BM57,BP57)</f>
        <v>0</v>
      </c>
      <c r="BV56" s="974">
        <f>(BQ56*3)+(BR56*1)</f>
        <v>4</v>
      </c>
      <c r="BW56" s="953">
        <f>RANK(BV56,$BV$54:$BV$59)</f>
        <v>1</v>
      </c>
      <c r="BX56" s="955" t="s">
        <v>670</v>
      </c>
      <c r="BY56" s="975">
        <f>BT56-BU56</f>
        <v>3</v>
      </c>
      <c r="BZ56" s="976"/>
      <c r="CA56" s="961">
        <f>RANK(BY56,$BY$54:$BY$59)</f>
        <v>2</v>
      </c>
      <c r="CB56" s="977" t="s">
        <v>670</v>
      </c>
      <c r="CC56" s="1014" t="s">
        <v>674</v>
      </c>
      <c r="CD56" s="1015"/>
    </row>
    <row r="57" spans="1:82" ht="26.25" customHeight="1">
      <c r="A57" s="890"/>
      <c r="B57" s="968" t="s">
        <v>655</v>
      </c>
      <c r="C57" s="969"/>
      <c r="D57" s="381">
        <f>I55</f>
        <v>1</v>
      </c>
      <c r="E57" s="379" t="s">
        <v>654</v>
      </c>
      <c r="F57" s="380">
        <f>G55</f>
        <v>1</v>
      </c>
      <c r="G57" s="390"/>
      <c r="H57" s="377"/>
      <c r="I57" s="391"/>
      <c r="J57" s="392">
        <f>F20</f>
        <v>5</v>
      </c>
      <c r="K57" s="379" t="s">
        <v>654</v>
      </c>
      <c r="L57" s="393">
        <f>J20</f>
        <v>2</v>
      </c>
      <c r="M57" s="949"/>
      <c r="N57" s="951"/>
      <c r="O57" s="951"/>
      <c r="P57" s="951"/>
      <c r="Q57" s="951"/>
      <c r="R57" s="951"/>
      <c r="S57" s="953"/>
      <c r="T57" s="955"/>
      <c r="U57" s="958"/>
      <c r="V57" s="959"/>
      <c r="W57" s="961"/>
      <c r="X57" s="963"/>
      <c r="Y57" s="966"/>
      <c r="Z57" s="967"/>
      <c r="AA57" s="370"/>
      <c r="AC57" s="890"/>
      <c r="AD57" s="968" t="s">
        <v>655</v>
      </c>
      <c r="AE57" s="969"/>
      <c r="AF57" s="381">
        <f>AK55</f>
        <v>0</v>
      </c>
      <c r="AG57" s="379" t="s">
        <v>654</v>
      </c>
      <c r="AH57" s="380">
        <f>AI55</f>
        <v>3</v>
      </c>
      <c r="AI57" s="390"/>
      <c r="AJ57" s="377"/>
      <c r="AK57" s="391"/>
      <c r="AL57" s="392">
        <f>AH20</f>
        <v>2</v>
      </c>
      <c r="AM57" s="379" t="s">
        <v>654</v>
      </c>
      <c r="AN57" s="393">
        <f>AL20</f>
        <v>1</v>
      </c>
      <c r="AO57" s="949"/>
      <c r="AP57" s="951"/>
      <c r="AQ57" s="951"/>
      <c r="AR57" s="951"/>
      <c r="AS57" s="951"/>
      <c r="AT57" s="951"/>
      <c r="AU57" s="953"/>
      <c r="AV57" s="955"/>
      <c r="AW57" s="958"/>
      <c r="AX57" s="959"/>
      <c r="AY57" s="961"/>
      <c r="AZ57" s="963"/>
      <c r="BA57" s="966"/>
      <c r="BB57" s="967"/>
      <c r="BE57" s="890"/>
      <c r="BF57" s="968" t="s">
        <v>655</v>
      </c>
      <c r="BG57" s="969"/>
      <c r="BH57" s="381">
        <f>BM55</f>
        <v>0</v>
      </c>
      <c r="BI57" s="379" t="s">
        <v>654</v>
      </c>
      <c r="BJ57" s="380">
        <f>BK55</f>
        <v>0</v>
      </c>
      <c r="BK57" s="390"/>
      <c r="BL57" s="377"/>
      <c r="BM57" s="391"/>
      <c r="BN57" s="392">
        <f>BJ20</f>
        <v>3</v>
      </c>
      <c r="BO57" s="379" t="s">
        <v>654</v>
      </c>
      <c r="BP57" s="393">
        <f>BN20</f>
        <v>0</v>
      </c>
      <c r="BQ57" s="949"/>
      <c r="BR57" s="951"/>
      <c r="BS57" s="951"/>
      <c r="BT57" s="951"/>
      <c r="BU57" s="951"/>
      <c r="BV57" s="951"/>
      <c r="BW57" s="953"/>
      <c r="BX57" s="955"/>
      <c r="BY57" s="958"/>
      <c r="BZ57" s="959"/>
      <c r="CA57" s="961"/>
      <c r="CB57" s="963"/>
      <c r="CC57" s="1014"/>
      <c r="CD57" s="1015"/>
    </row>
    <row r="58" spans="1:82" ht="26.25" customHeight="1">
      <c r="A58" s="970" t="str">
        <f>J8</f>
        <v>戸次吉野ＳＳＳ</v>
      </c>
      <c r="B58" s="971" t="s">
        <v>669</v>
      </c>
      <c r="C58" s="972"/>
      <c r="D58" s="383"/>
      <c r="E58" s="383" t="str">
        <f>IF(D59="","",IF(D59&gt;F59,"○",IF(D59&lt;F59,"●",IF(D59=F59,"△"))))</f>
        <v>△</v>
      </c>
      <c r="F58" s="384"/>
      <c r="G58" s="388"/>
      <c r="H58" s="383" t="str">
        <f>IF(G59="","",IF(G59&gt;I59,"○",IF(G59&lt;I59,"●",IF(G59=I59,"△"))))</f>
        <v>●</v>
      </c>
      <c r="I58" s="384"/>
      <c r="J58" s="385"/>
      <c r="K58" s="386"/>
      <c r="L58" s="387"/>
      <c r="M58" s="973">
        <f>COUNTIF(D58:L58,"○")</f>
        <v>0</v>
      </c>
      <c r="N58" s="974">
        <f>COUNTIF(D58:L58,"△")+COUNTIF(D58:L58,"▲")</f>
        <v>1</v>
      </c>
      <c r="O58" s="974">
        <f>COUNTIF(D58:L58,"●")</f>
        <v>1</v>
      </c>
      <c r="P58" s="974">
        <f>SUM(D59,G59,J59)</f>
        <v>3</v>
      </c>
      <c r="Q58" s="974">
        <f>SUM(F59,I59,L59)</f>
        <v>6</v>
      </c>
      <c r="R58" s="974">
        <f>(M58*3)+(N58*1)</f>
        <v>1</v>
      </c>
      <c r="S58" s="953">
        <f>RANK(R58,$R$54:$R$59)</f>
        <v>3</v>
      </c>
      <c r="T58" s="955" t="s">
        <v>670</v>
      </c>
      <c r="U58" s="975">
        <f>P58-Q58</f>
        <v>-3</v>
      </c>
      <c r="V58" s="976"/>
      <c r="W58" s="961">
        <f>RANK(U58,$U$54:$V$59)</f>
        <v>3</v>
      </c>
      <c r="X58" s="977" t="s">
        <v>670</v>
      </c>
      <c r="Y58" s="966">
        <v>3</v>
      </c>
      <c r="Z58" s="967"/>
      <c r="AA58" s="370"/>
      <c r="AC58" s="970" t="str">
        <f>AL8</f>
        <v>ＯＫＹ山香サッカークラブ</v>
      </c>
      <c r="AD58" s="971" t="s">
        <v>669</v>
      </c>
      <c r="AE58" s="972"/>
      <c r="AF58" s="383"/>
      <c r="AG58" s="383" t="str">
        <f>IF(AF59="","",IF(AF59&gt;AH59,"○",IF(AF59&lt;AH59,"●",IF(AF59=AH59,"△"))))</f>
        <v>●</v>
      </c>
      <c r="AH58" s="384"/>
      <c r="AI58" s="388"/>
      <c r="AJ58" s="383" t="str">
        <f>IF(AI59="","",IF(AI59&gt;AK59,"○",IF(AI59&lt;AK59,"●",IF(AI59=AK59,"△"))))</f>
        <v>●</v>
      </c>
      <c r="AK58" s="384"/>
      <c r="AL58" s="385"/>
      <c r="AM58" s="386"/>
      <c r="AN58" s="387"/>
      <c r="AO58" s="973">
        <f>COUNTIF(AF58:AN58,"○")</f>
        <v>0</v>
      </c>
      <c r="AP58" s="974">
        <f>COUNTIF(AF58:AN58,"△")+COUNTIF(AF58:AN58,"▲")</f>
        <v>0</v>
      </c>
      <c r="AQ58" s="974">
        <f>COUNTIF(AF58:AN58,"●")</f>
        <v>2</v>
      </c>
      <c r="AR58" s="974">
        <f>SUM(AF59,AI59,AL59)</f>
        <v>1</v>
      </c>
      <c r="AS58" s="974">
        <f>SUM(AH59,AK59,AN59)</f>
        <v>5</v>
      </c>
      <c r="AT58" s="974">
        <f>(AO58*3)+(AP58*1)</f>
        <v>0</v>
      </c>
      <c r="AU58" s="953">
        <f>RANK(AT58,$AT$54:$AT$59)</f>
        <v>3</v>
      </c>
      <c r="AV58" s="955" t="s">
        <v>670</v>
      </c>
      <c r="AW58" s="975">
        <f>AR58-AS58</f>
        <v>-4</v>
      </c>
      <c r="AX58" s="976"/>
      <c r="AY58" s="961">
        <f>RANK(AW58,$AW$54:$AW$59)</f>
        <v>3</v>
      </c>
      <c r="AZ58" s="977" t="s">
        <v>670</v>
      </c>
      <c r="BA58" s="966">
        <v>3</v>
      </c>
      <c r="BB58" s="967"/>
      <c r="BE58" s="970" t="str">
        <f>BN8</f>
        <v>鶴見ジュニアサッカークラブ</v>
      </c>
      <c r="BF58" s="971" t="s">
        <v>669</v>
      </c>
      <c r="BG58" s="972"/>
      <c r="BH58" s="383"/>
      <c r="BI58" s="383" t="str">
        <f>IF(BH59="","",IF(BH59&gt;BJ59,"○",IF(BH59&lt;BJ59,"●",IF(BH59=BJ59,"△"))))</f>
        <v>●</v>
      </c>
      <c r="BJ58" s="384"/>
      <c r="BK58" s="388"/>
      <c r="BL58" s="383" t="str">
        <f>IF(BK59="","",IF(BK59&gt;BM59,"○",IF(BK59&lt;BM59,"●",IF(BK59=BM59,"△"))))</f>
        <v>●</v>
      </c>
      <c r="BM58" s="384"/>
      <c r="BN58" s="385"/>
      <c r="BO58" s="386"/>
      <c r="BP58" s="387"/>
      <c r="BQ58" s="973">
        <f>COUNTIF(BH58:BP58,"○")</f>
        <v>0</v>
      </c>
      <c r="BR58" s="974">
        <f>COUNTIF(BH58:BP58,"△")+COUNTIF(BH58:BP58,"▲")</f>
        <v>0</v>
      </c>
      <c r="BS58" s="974">
        <f>COUNTIF(BH58:BP58,"●")</f>
        <v>2</v>
      </c>
      <c r="BT58" s="974">
        <f>SUM(BH59,BK59,BN59)</f>
        <v>0</v>
      </c>
      <c r="BU58" s="974">
        <f>SUM(BJ59,BM59,BP59)</f>
        <v>10</v>
      </c>
      <c r="BV58" s="974">
        <f>(BQ58*3)+(BR58*1)</f>
        <v>0</v>
      </c>
      <c r="BW58" s="953">
        <f>RANK(BV58,$BV$54:$BV$59)</f>
        <v>3</v>
      </c>
      <c r="BX58" s="955" t="s">
        <v>670</v>
      </c>
      <c r="BY58" s="975">
        <f>BT58-BU58</f>
        <v>-10</v>
      </c>
      <c r="BZ58" s="976"/>
      <c r="CA58" s="961">
        <f>RANK(BY58,$BY$54:$BY$59)</f>
        <v>3</v>
      </c>
      <c r="CB58" s="977" t="s">
        <v>670</v>
      </c>
      <c r="CC58" s="966">
        <v>3</v>
      </c>
      <c r="CD58" s="967"/>
    </row>
    <row r="59" spans="1:82" ht="26.25" customHeight="1">
      <c r="A59" s="978"/>
      <c r="B59" s="989" t="s">
        <v>655</v>
      </c>
      <c r="C59" s="990"/>
      <c r="D59" s="394">
        <f>L55</f>
        <v>1</v>
      </c>
      <c r="E59" s="395" t="s">
        <v>654</v>
      </c>
      <c r="F59" s="396">
        <f>J55</f>
        <v>1</v>
      </c>
      <c r="G59" s="397">
        <f>L57</f>
        <v>2</v>
      </c>
      <c r="H59" s="395" t="s">
        <v>654</v>
      </c>
      <c r="I59" s="398">
        <f>J57</f>
        <v>5</v>
      </c>
      <c r="J59" s="399"/>
      <c r="K59" s="400"/>
      <c r="L59" s="401"/>
      <c r="M59" s="979"/>
      <c r="N59" s="980"/>
      <c r="O59" s="980"/>
      <c r="P59" s="980"/>
      <c r="Q59" s="980"/>
      <c r="R59" s="980"/>
      <c r="S59" s="981"/>
      <c r="T59" s="982"/>
      <c r="U59" s="983"/>
      <c r="V59" s="984"/>
      <c r="W59" s="985"/>
      <c r="X59" s="986"/>
      <c r="Y59" s="987"/>
      <c r="Z59" s="988"/>
      <c r="AA59" s="370"/>
      <c r="AC59" s="978"/>
      <c r="AD59" s="989" t="s">
        <v>655</v>
      </c>
      <c r="AE59" s="990"/>
      <c r="AF59" s="394">
        <f>AN55</f>
        <v>0</v>
      </c>
      <c r="AG59" s="395" t="s">
        <v>654</v>
      </c>
      <c r="AH59" s="396">
        <f>AL55</f>
        <v>3</v>
      </c>
      <c r="AI59" s="397">
        <f>AN57</f>
        <v>1</v>
      </c>
      <c r="AJ59" s="395" t="s">
        <v>654</v>
      </c>
      <c r="AK59" s="398">
        <f>AL57</f>
        <v>2</v>
      </c>
      <c r="AL59" s="399"/>
      <c r="AM59" s="400"/>
      <c r="AN59" s="401"/>
      <c r="AO59" s="979"/>
      <c r="AP59" s="980"/>
      <c r="AQ59" s="980"/>
      <c r="AR59" s="980"/>
      <c r="AS59" s="980"/>
      <c r="AT59" s="980"/>
      <c r="AU59" s="981"/>
      <c r="AV59" s="982"/>
      <c r="AW59" s="983"/>
      <c r="AX59" s="984"/>
      <c r="AY59" s="985"/>
      <c r="AZ59" s="986"/>
      <c r="BA59" s="987"/>
      <c r="BB59" s="988"/>
      <c r="BE59" s="978"/>
      <c r="BF59" s="989" t="s">
        <v>655</v>
      </c>
      <c r="BG59" s="990"/>
      <c r="BH59" s="394">
        <f>BP55</f>
        <v>0</v>
      </c>
      <c r="BI59" s="395" t="s">
        <v>654</v>
      </c>
      <c r="BJ59" s="396">
        <f>BN55</f>
        <v>7</v>
      </c>
      <c r="BK59" s="397">
        <f>BP57</f>
        <v>0</v>
      </c>
      <c r="BL59" s="395" t="s">
        <v>654</v>
      </c>
      <c r="BM59" s="398">
        <f>BN57</f>
        <v>3</v>
      </c>
      <c r="BN59" s="399"/>
      <c r="BO59" s="400"/>
      <c r="BP59" s="401"/>
      <c r="BQ59" s="979"/>
      <c r="BR59" s="980"/>
      <c r="BS59" s="980"/>
      <c r="BT59" s="980"/>
      <c r="BU59" s="980"/>
      <c r="BV59" s="980"/>
      <c r="BW59" s="981"/>
      <c r="BX59" s="982"/>
      <c r="BY59" s="983"/>
      <c r="BZ59" s="984"/>
      <c r="CA59" s="985"/>
      <c r="CB59" s="986"/>
      <c r="CC59" s="987"/>
      <c r="CD59" s="988"/>
    </row>
    <row r="60" spans="1:82" ht="13.5">
      <c r="A60" s="359"/>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70"/>
      <c r="Z60" s="370"/>
      <c r="AA60" s="402"/>
      <c r="AC60" s="359"/>
      <c r="AD60" s="359"/>
      <c r="AE60" s="359"/>
      <c r="AF60" s="402"/>
      <c r="AG60" s="402"/>
      <c r="AH60" s="402"/>
      <c r="AI60" s="402"/>
      <c r="AJ60" s="402"/>
      <c r="AK60" s="402"/>
      <c r="AL60" s="402"/>
      <c r="AM60" s="402"/>
      <c r="AN60" s="402"/>
      <c r="AO60" s="370"/>
      <c r="AP60" s="370"/>
      <c r="AQ60" s="370"/>
      <c r="AR60" s="370"/>
      <c r="AS60" s="370"/>
      <c r="AT60" s="370"/>
      <c r="AU60" s="359"/>
      <c r="AV60" s="359"/>
      <c r="AW60" s="359"/>
      <c r="AX60" s="359"/>
      <c r="AY60" s="359"/>
      <c r="AZ60" s="359"/>
      <c r="BA60" s="370"/>
      <c r="BB60" s="370"/>
      <c r="BE60" s="359"/>
      <c r="BF60" s="359"/>
      <c r="BG60" s="359"/>
      <c r="BH60" s="402"/>
      <c r="BI60" s="402"/>
      <c r="BJ60" s="402"/>
      <c r="BK60" s="402"/>
      <c r="BL60" s="402"/>
      <c r="BM60" s="402"/>
      <c r="BN60" s="402"/>
      <c r="BO60" s="402"/>
      <c r="BP60" s="402"/>
      <c r="BQ60" s="370"/>
      <c r="BR60" s="370"/>
      <c r="BS60" s="370"/>
      <c r="BT60" s="370"/>
      <c r="BU60" s="370"/>
      <c r="BV60" s="370"/>
      <c r="BW60" s="359"/>
      <c r="BX60" s="359"/>
      <c r="BY60" s="359"/>
      <c r="BZ60" s="359"/>
      <c r="CA60" s="359"/>
      <c r="CB60" s="359"/>
      <c r="CC60" s="370"/>
      <c r="CD60" s="370"/>
    </row>
    <row r="61" spans="1:82" ht="54" customHeight="1">
      <c r="A61" s="934" t="str">
        <f>P4</f>
        <v>B</v>
      </c>
      <c r="B61" s="935"/>
      <c r="C61" s="936"/>
      <c r="D61" s="937" t="str">
        <f>A62</f>
        <v>別府フットボールクラブ．ミネルバＵ－１２</v>
      </c>
      <c r="E61" s="938"/>
      <c r="F61" s="938"/>
      <c r="G61" s="938" t="str">
        <f>A64</f>
        <v>Ｍ．Ｓ．Ｓ</v>
      </c>
      <c r="H61" s="938"/>
      <c r="I61" s="938"/>
      <c r="J61" s="938" t="str">
        <f>A66</f>
        <v>ＦＣ中津ジュニア</v>
      </c>
      <c r="K61" s="938"/>
      <c r="L61" s="938"/>
      <c r="M61" s="367" t="s">
        <v>657</v>
      </c>
      <c r="N61" s="368" t="s">
        <v>660</v>
      </c>
      <c r="O61" s="369" t="s">
        <v>661</v>
      </c>
      <c r="P61" s="368" t="s">
        <v>662</v>
      </c>
      <c r="Q61" s="368" t="s">
        <v>663</v>
      </c>
      <c r="R61" s="368" t="s">
        <v>664</v>
      </c>
      <c r="S61" s="939" t="s">
        <v>665</v>
      </c>
      <c r="T61" s="940"/>
      <c r="U61" s="941" t="s">
        <v>666</v>
      </c>
      <c r="V61" s="942"/>
      <c r="W61" s="941" t="s">
        <v>667</v>
      </c>
      <c r="X61" s="942"/>
      <c r="Y61" s="943" t="s">
        <v>668</v>
      </c>
      <c r="Z61" s="944"/>
      <c r="AA61" s="370"/>
      <c r="AC61" s="934" t="str">
        <f>AR4</f>
        <v>C</v>
      </c>
      <c r="AD61" s="935"/>
      <c r="AE61" s="936"/>
      <c r="AF61" s="937" t="str">
        <f>AC62</f>
        <v>ドリームキッズフットボールクラブ</v>
      </c>
      <c r="AG61" s="938"/>
      <c r="AH61" s="938"/>
      <c r="AI61" s="938" t="str">
        <f>AC64</f>
        <v>寒田．敷戸ＦＣ</v>
      </c>
      <c r="AJ61" s="938"/>
      <c r="AK61" s="938"/>
      <c r="AL61" s="938" t="str">
        <f>AC66</f>
        <v>国東ジュニアサッカークラブ</v>
      </c>
      <c r="AM61" s="938"/>
      <c r="AN61" s="938"/>
      <c r="AO61" s="367" t="s">
        <v>657</v>
      </c>
      <c r="AP61" s="368" t="s">
        <v>660</v>
      </c>
      <c r="AQ61" s="369" t="s">
        <v>661</v>
      </c>
      <c r="AR61" s="368" t="s">
        <v>662</v>
      </c>
      <c r="AS61" s="368" t="s">
        <v>663</v>
      </c>
      <c r="AT61" s="368" t="s">
        <v>664</v>
      </c>
      <c r="AU61" s="939" t="s">
        <v>665</v>
      </c>
      <c r="AV61" s="940"/>
      <c r="AW61" s="941" t="s">
        <v>666</v>
      </c>
      <c r="AX61" s="942"/>
      <c r="AY61" s="941" t="s">
        <v>667</v>
      </c>
      <c r="AZ61" s="942"/>
      <c r="BA61" s="943" t="s">
        <v>668</v>
      </c>
      <c r="BB61" s="944"/>
      <c r="BE61" s="934" t="str">
        <f>BT4</f>
        <v>E</v>
      </c>
      <c r="BF61" s="935"/>
      <c r="BG61" s="936"/>
      <c r="BH61" s="937" t="str">
        <f>BE62</f>
        <v>臼杵ＳＳＳ</v>
      </c>
      <c r="BI61" s="938"/>
      <c r="BJ61" s="938"/>
      <c r="BK61" s="938" t="str">
        <f>BE64</f>
        <v>大分トリニータＵ－１２</v>
      </c>
      <c r="BL61" s="938"/>
      <c r="BM61" s="938"/>
      <c r="BN61" s="938" t="str">
        <f>BE66</f>
        <v>渡町台サッカークラブ</v>
      </c>
      <c r="BO61" s="938"/>
      <c r="BP61" s="938"/>
      <c r="BQ61" s="367" t="s">
        <v>657</v>
      </c>
      <c r="BR61" s="368" t="s">
        <v>660</v>
      </c>
      <c r="BS61" s="369" t="s">
        <v>661</v>
      </c>
      <c r="BT61" s="368" t="s">
        <v>662</v>
      </c>
      <c r="BU61" s="368" t="s">
        <v>663</v>
      </c>
      <c r="BV61" s="368" t="s">
        <v>664</v>
      </c>
      <c r="BW61" s="939" t="s">
        <v>665</v>
      </c>
      <c r="BX61" s="940"/>
      <c r="BY61" s="941" t="s">
        <v>666</v>
      </c>
      <c r="BZ61" s="942"/>
      <c r="CA61" s="941" t="s">
        <v>667</v>
      </c>
      <c r="CB61" s="942"/>
      <c r="CC61" s="943" t="s">
        <v>668</v>
      </c>
      <c r="CD61" s="944"/>
    </row>
    <row r="62" spans="1:82" ht="26.25" customHeight="1">
      <c r="A62" s="945" t="str">
        <f>P6</f>
        <v>別府フットボールクラブ．ミネルバＵ－１２</v>
      </c>
      <c r="B62" s="946" t="s">
        <v>669</v>
      </c>
      <c r="C62" s="947"/>
      <c r="D62" s="371"/>
      <c r="E62" s="371"/>
      <c r="F62" s="372"/>
      <c r="G62" s="373"/>
      <c r="H62" s="353" t="str">
        <f>IF(G63="","",IF(G63&gt;I63,"○",IF(G63&lt;I63,"●",IF(G63=I63,"△"))))</f>
        <v>○</v>
      </c>
      <c r="I62" s="374"/>
      <c r="J62" s="353"/>
      <c r="K62" s="353" t="str">
        <f>IF(J63="","",IF(J63&gt;L63,"○",IF(J63&lt;L63,"●",IF(J63=L63,"△"))))</f>
        <v>○</v>
      </c>
      <c r="L62" s="374"/>
      <c r="M62" s="948">
        <f>COUNTIF(D62:L62,"○")</f>
        <v>2</v>
      </c>
      <c r="N62" s="950">
        <f>COUNTIF(D62:L62,"△")+COUNTIF(D62:L62,"▲")</f>
        <v>0</v>
      </c>
      <c r="O62" s="950">
        <f>COUNTIF(D62:L62,"●")</f>
        <v>0</v>
      </c>
      <c r="P62" s="950">
        <f>SUM(D63,G63,J63)</f>
        <v>5</v>
      </c>
      <c r="Q62" s="950">
        <f>SUM(F63,I63,L63)</f>
        <v>2</v>
      </c>
      <c r="R62" s="950">
        <f>(M62*3)+(N62*1)</f>
        <v>6</v>
      </c>
      <c r="S62" s="952">
        <f>RANK(R62,$R$62:$R$67)</f>
        <v>1</v>
      </c>
      <c r="T62" s="954" t="s">
        <v>670</v>
      </c>
      <c r="U62" s="956">
        <f>P62-Q62</f>
        <v>3</v>
      </c>
      <c r="V62" s="957"/>
      <c r="W62" s="960">
        <f>RANK(U62,$U$62:$V$67)</f>
        <v>1</v>
      </c>
      <c r="X62" s="962" t="s">
        <v>670</v>
      </c>
      <c r="Y62" s="964">
        <v>1</v>
      </c>
      <c r="Z62" s="965"/>
      <c r="AA62" s="370"/>
      <c r="AC62" s="945" t="str">
        <f>AR6</f>
        <v>ドリームキッズフットボールクラブ</v>
      </c>
      <c r="AD62" s="946" t="s">
        <v>669</v>
      </c>
      <c r="AE62" s="947"/>
      <c r="AF62" s="371"/>
      <c r="AG62" s="371"/>
      <c r="AH62" s="372"/>
      <c r="AI62" s="373"/>
      <c r="AJ62" s="353" t="str">
        <f>IF(AI63="","",IF(AI63&gt;AK63,"○",IF(AI63&lt;AK63,"●",IF(AI63=AK63,"△"))))</f>
        <v>○</v>
      </c>
      <c r="AK62" s="374"/>
      <c r="AL62" s="353"/>
      <c r="AM62" s="353" t="str">
        <f>IF(AL63="","",IF(AL63&gt;AN63,"○",IF(AL63&lt;AN63,"●",IF(AL63=AN63,"△"))))</f>
        <v>○</v>
      </c>
      <c r="AN62" s="374"/>
      <c r="AO62" s="948">
        <f>COUNTIF(AF62:AN62,"○")</f>
        <v>2</v>
      </c>
      <c r="AP62" s="950">
        <f>COUNTIF(AF62:AN62,"△")+COUNTIF(AF62:AN62,"▲")</f>
        <v>0</v>
      </c>
      <c r="AQ62" s="950">
        <f>COUNTIF(AF62:AN62,"●")</f>
        <v>0</v>
      </c>
      <c r="AR62" s="950">
        <f>SUM(AF63,AI63,AL63)</f>
        <v>16</v>
      </c>
      <c r="AS62" s="950">
        <f>SUM(AH63,AK63,AN63)</f>
        <v>0</v>
      </c>
      <c r="AT62" s="950">
        <f>(AO62*3)+(AP62*1)</f>
        <v>6</v>
      </c>
      <c r="AU62" s="952">
        <f>RANK(AT62,$AT$62:$AT$67)</f>
        <v>1</v>
      </c>
      <c r="AV62" s="954" t="s">
        <v>670</v>
      </c>
      <c r="AW62" s="956">
        <f>AR62-AS62</f>
        <v>16</v>
      </c>
      <c r="AX62" s="957"/>
      <c r="AY62" s="960">
        <f>RANK(AW62,$AW$62:$AW$67)</f>
        <v>1</v>
      </c>
      <c r="AZ62" s="962" t="s">
        <v>670</v>
      </c>
      <c r="BA62" s="964">
        <v>1</v>
      </c>
      <c r="BB62" s="965"/>
      <c r="BE62" s="945" t="str">
        <f>BT6</f>
        <v>臼杵ＳＳＳ</v>
      </c>
      <c r="BF62" s="946" t="s">
        <v>669</v>
      </c>
      <c r="BG62" s="947"/>
      <c r="BH62" s="371"/>
      <c r="BI62" s="371"/>
      <c r="BJ62" s="372"/>
      <c r="BK62" s="373"/>
      <c r="BL62" s="353" t="str">
        <f>IF(BK63="","",IF(BK63&gt;BM63,"○",IF(BK63&lt;BM63,"●",IF(BK63=BM63,"△"))))</f>
        <v>●</v>
      </c>
      <c r="BM62" s="374"/>
      <c r="BN62" s="353"/>
      <c r="BO62" s="353" t="str">
        <f>IF(BN63="","",IF(BN63&gt;BP63,"○",IF(BN63&lt;BP63,"●",IF(BN63=BP63,"△"))))</f>
        <v>○</v>
      </c>
      <c r="BP62" s="374"/>
      <c r="BQ62" s="948">
        <f>COUNTIF(BH62:BP62,"○")</f>
        <v>1</v>
      </c>
      <c r="BR62" s="950">
        <f>COUNTIF(BH62:BP62,"△")+COUNTIF(BH62:BP62,"▲")</f>
        <v>0</v>
      </c>
      <c r="BS62" s="950">
        <f>COUNTIF(BH62:BP62,"●")</f>
        <v>1</v>
      </c>
      <c r="BT62" s="950">
        <f>SUM(BH63,BK63,BN63)</f>
        <v>1</v>
      </c>
      <c r="BU62" s="950">
        <f>SUM(BJ63,BM63,BP63)</f>
        <v>4</v>
      </c>
      <c r="BV62" s="950">
        <f>(BQ62*3)+(BR62*1)</f>
        <v>3</v>
      </c>
      <c r="BW62" s="952">
        <f>RANK(BV62,$BV$62:$BV$67)</f>
        <v>2</v>
      </c>
      <c r="BX62" s="954" t="s">
        <v>670</v>
      </c>
      <c r="BY62" s="956">
        <f>BT62-BU62</f>
        <v>-3</v>
      </c>
      <c r="BZ62" s="957"/>
      <c r="CA62" s="960">
        <f>RANK(BY62,$BY$62:$BY$67)</f>
        <v>3</v>
      </c>
      <c r="CB62" s="962" t="s">
        <v>670</v>
      </c>
      <c r="CC62" s="964">
        <v>2</v>
      </c>
      <c r="CD62" s="965"/>
    </row>
    <row r="63" spans="1:82" ht="26.25" customHeight="1">
      <c r="A63" s="890"/>
      <c r="B63" s="968" t="s">
        <v>655</v>
      </c>
      <c r="C63" s="969"/>
      <c r="D63" s="376"/>
      <c r="E63" s="377"/>
      <c r="F63" s="378"/>
      <c r="G63" s="375">
        <f>R14</f>
        <v>3</v>
      </c>
      <c r="H63" s="379" t="s">
        <v>654</v>
      </c>
      <c r="I63" s="380">
        <f>V14</f>
        <v>1</v>
      </c>
      <c r="J63" s="381">
        <f>V22</f>
        <v>2</v>
      </c>
      <c r="K63" s="382" t="s">
        <v>654</v>
      </c>
      <c r="L63" s="380">
        <f>R22</f>
        <v>1</v>
      </c>
      <c r="M63" s="949"/>
      <c r="N63" s="951"/>
      <c r="O63" s="951"/>
      <c r="P63" s="951"/>
      <c r="Q63" s="951"/>
      <c r="R63" s="951"/>
      <c r="S63" s="953"/>
      <c r="T63" s="955"/>
      <c r="U63" s="958"/>
      <c r="V63" s="959"/>
      <c r="W63" s="961"/>
      <c r="X63" s="963"/>
      <c r="Y63" s="966"/>
      <c r="Z63" s="967"/>
      <c r="AA63" s="370"/>
      <c r="AC63" s="890"/>
      <c r="AD63" s="968" t="s">
        <v>655</v>
      </c>
      <c r="AE63" s="969"/>
      <c r="AF63" s="376"/>
      <c r="AG63" s="377"/>
      <c r="AH63" s="378"/>
      <c r="AI63" s="375">
        <f>AT14</f>
        <v>7</v>
      </c>
      <c r="AJ63" s="379" t="s">
        <v>654</v>
      </c>
      <c r="AK63" s="380">
        <f>AX14</f>
        <v>0</v>
      </c>
      <c r="AL63" s="381">
        <f>AX22</f>
        <v>9</v>
      </c>
      <c r="AM63" s="382" t="s">
        <v>654</v>
      </c>
      <c r="AN63" s="380">
        <f>AT22</f>
        <v>0</v>
      </c>
      <c r="AO63" s="949"/>
      <c r="AP63" s="951"/>
      <c r="AQ63" s="951"/>
      <c r="AR63" s="951"/>
      <c r="AS63" s="951"/>
      <c r="AT63" s="951"/>
      <c r="AU63" s="953"/>
      <c r="AV63" s="955"/>
      <c r="AW63" s="958"/>
      <c r="AX63" s="959"/>
      <c r="AY63" s="961"/>
      <c r="AZ63" s="963"/>
      <c r="BA63" s="966"/>
      <c r="BB63" s="967"/>
      <c r="BE63" s="890"/>
      <c r="BF63" s="968" t="s">
        <v>655</v>
      </c>
      <c r="BG63" s="969"/>
      <c r="BH63" s="376"/>
      <c r="BI63" s="377"/>
      <c r="BJ63" s="378"/>
      <c r="BK63" s="375">
        <f>BV14</f>
        <v>0</v>
      </c>
      <c r="BL63" s="379" t="s">
        <v>654</v>
      </c>
      <c r="BM63" s="380">
        <f>BZ14</f>
        <v>4</v>
      </c>
      <c r="BN63" s="381">
        <f>BZ22</f>
        <v>1</v>
      </c>
      <c r="BO63" s="382" t="s">
        <v>654</v>
      </c>
      <c r="BP63" s="380">
        <f>BV22</f>
        <v>0</v>
      </c>
      <c r="BQ63" s="949"/>
      <c r="BR63" s="951"/>
      <c r="BS63" s="951"/>
      <c r="BT63" s="951"/>
      <c r="BU63" s="951"/>
      <c r="BV63" s="951"/>
      <c r="BW63" s="953"/>
      <c r="BX63" s="955"/>
      <c r="BY63" s="958"/>
      <c r="BZ63" s="959"/>
      <c r="CA63" s="961"/>
      <c r="CB63" s="963"/>
      <c r="CC63" s="966"/>
      <c r="CD63" s="967"/>
    </row>
    <row r="64" spans="1:82" ht="26.25" customHeight="1">
      <c r="A64" s="970" t="str">
        <f>P7</f>
        <v>Ｍ．Ｓ．Ｓ</v>
      </c>
      <c r="B64" s="971" t="s">
        <v>669</v>
      </c>
      <c r="C64" s="972"/>
      <c r="D64" s="383"/>
      <c r="E64" s="383" t="str">
        <f>IF(D65="","",IF(D65&gt;F65,"○",IF(D65&lt;F65,"●",IF(D65=F65,"△"))))</f>
        <v>●</v>
      </c>
      <c r="F64" s="384"/>
      <c r="G64" s="385"/>
      <c r="H64" s="386"/>
      <c r="I64" s="387"/>
      <c r="J64" s="388"/>
      <c r="K64" s="389" t="str">
        <f>IF(J65="","",IF(J65&gt;L65,"○",IF(J65&lt;L65,"●",IF(J65=L65,"△"))))</f>
        <v>○</v>
      </c>
      <c r="L64" s="384"/>
      <c r="M64" s="973">
        <f>COUNTIF(D64:L64,"○")</f>
        <v>1</v>
      </c>
      <c r="N64" s="974">
        <f>COUNTIF(D64:L64,"△")+COUNTIF(D64:L64,"▲")</f>
        <v>0</v>
      </c>
      <c r="O64" s="974">
        <f>COUNTIF(D64:L64,"●")</f>
        <v>1</v>
      </c>
      <c r="P64" s="974">
        <f>SUM(D65,G65,J65)</f>
        <v>2</v>
      </c>
      <c r="Q64" s="974">
        <f>SUM(F65,I65,L65)</f>
        <v>3</v>
      </c>
      <c r="R64" s="974">
        <f>(M64*3)+(N64*1)</f>
        <v>3</v>
      </c>
      <c r="S64" s="953">
        <f>RANK(R64,$R$62:$R$67)</f>
        <v>2</v>
      </c>
      <c r="T64" s="955" t="s">
        <v>670</v>
      </c>
      <c r="U64" s="975">
        <f>P64-Q64</f>
        <v>-1</v>
      </c>
      <c r="V64" s="976"/>
      <c r="W64" s="961">
        <f>RANK(U64,$U$62:$V$67)</f>
        <v>2</v>
      </c>
      <c r="X64" s="977" t="s">
        <v>670</v>
      </c>
      <c r="Y64" s="966">
        <v>2</v>
      </c>
      <c r="Z64" s="967"/>
      <c r="AA64" s="370"/>
      <c r="AC64" s="970" t="str">
        <f>AR7</f>
        <v>寒田．敷戸ＦＣ</v>
      </c>
      <c r="AD64" s="971" t="s">
        <v>669</v>
      </c>
      <c r="AE64" s="972"/>
      <c r="AF64" s="383"/>
      <c r="AG64" s="383" t="str">
        <f>IF(AF65="","",IF(AF65&gt;AH65,"○",IF(AF65&lt;AH65,"●",IF(AF65=AH65,"△"))))</f>
        <v>●</v>
      </c>
      <c r="AH64" s="384"/>
      <c r="AI64" s="385"/>
      <c r="AJ64" s="386"/>
      <c r="AK64" s="387"/>
      <c r="AL64" s="388"/>
      <c r="AM64" s="389" t="str">
        <f>IF(AL65="","",IF(AL65&gt;AN65,"○",IF(AL65&lt;AN65,"●",IF(AL65=AN65,"△"))))</f>
        <v>●</v>
      </c>
      <c r="AN64" s="384"/>
      <c r="AO64" s="973">
        <f>COUNTIF(AF64:AN64,"○")</f>
        <v>0</v>
      </c>
      <c r="AP64" s="974">
        <f>COUNTIF(AF64:AN64,"△")+COUNTIF(AF64:AN64,"▲")</f>
        <v>0</v>
      </c>
      <c r="AQ64" s="974">
        <f>COUNTIF(AF64:AN64,"●")</f>
        <v>2</v>
      </c>
      <c r="AR64" s="974">
        <f>SUM(AF65,AI65,AL65)</f>
        <v>0</v>
      </c>
      <c r="AS64" s="974">
        <f>SUM(AH65,AK65,AN65)</f>
        <v>9</v>
      </c>
      <c r="AT64" s="974">
        <f>(AO64*3)+(AP64*1)</f>
        <v>0</v>
      </c>
      <c r="AU64" s="953">
        <f>RANK(AT64,$AT$62:$AT$67)</f>
        <v>3</v>
      </c>
      <c r="AV64" s="955" t="s">
        <v>670</v>
      </c>
      <c r="AW64" s="975">
        <f>AR64-AS64</f>
        <v>-9</v>
      </c>
      <c r="AX64" s="976"/>
      <c r="AY64" s="961">
        <f>RANK(AW64,$AW$62:$AW$67)</f>
        <v>3</v>
      </c>
      <c r="AZ64" s="977" t="s">
        <v>670</v>
      </c>
      <c r="BA64" s="966">
        <v>3</v>
      </c>
      <c r="BB64" s="967"/>
      <c r="BE64" s="970" t="str">
        <f>BT7</f>
        <v>大分トリニータＵ－１２</v>
      </c>
      <c r="BF64" s="971" t="s">
        <v>669</v>
      </c>
      <c r="BG64" s="972"/>
      <c r="BH64" s="383"/>
      <c r="BI64" s="383" t="str">
        <f>IF(BH65="","",IF(BH65&gt;BJ65,"○",IF(BH65&lt;BJ65,"●",IF(BH65=BJ65,"△"))))</f>
        <v>○</v>
      </c>
      <c r="BJ64" s="384"/>
      <c r="BK64" s="385"/>
      <c r="BL64" s="386"/>
      <c r="BM64" s="387"/>
      <c r="BN64" s="388"/>
      <c r="BO64" s="389" t="str">
        <f>IF(BN65="","",IF(BN65&gt;BP65,"○",IF(BN65&lt;BP65,"●",IF(BN65=BP65,"△"))))</f>
        <v>○</v>
      </c>
      <c r="BP64" s="384"/>
      <c r="BQ64" s="973">
        <f>COUNTIF(BH64:BP64,"○")</f>
        <v>2</v>
      </c>
      <c r="BR64" s="974">
        <f>COUNTIF(BH64:BP64,"△")+COUNTIF(BH64:BP64,"▲")</f>
        <v>0</v>
      </c>
      <c r="BS64" s="974">
        <f>COUNTIF(BH64:BP64,"●")</f>
        <v>0</v>
      </c>
      <c r="BT64" s="974">
        <f>SUM(BH65,BK65,BN65)</f>
        <v>5</v>
      </c>
      <c r="BU64" s="974">
        <f>SUM(BJ65,BM65,BP65)</f>
        <v>0</v>
      </c>
      <c r="BV64" s="974">
        <f>(BQ64*3)+(BR64*1)</f>
        <v>6</v>
      </c>
      <c r="BW64" s="953">
        <f>RANK(BV64,$BV$62:$BV$67)</f>
        <v>1</v>
      </c>
      <c r="BX64" s="955" t="s">
        <v>670</v>
      </c>
      <c r="BY64" s="975">
        <f>BT64-BU64</f>
        <v>5</v>
      </c>
      <c r="BZ64" s="976"/>
      <c r="CA64" s="961">
        <f>RANK(BY64,$BY$62:$BY$67)</f>
        <v>1</v>
      </c>
      <c r="CB64" s="977" t="s">
        <v>670</v>
      </c>
      <c r="CC64" s="966">
        <v>1</v>
      </c>
      <c r="CD64" s="967"/>
    </row>
    <row r="65" spans="1:82" ht="26.25" customHeight="1">
      <c r="A65" s="890"/>
      <c r="B65" s="968" t="s">
        <v>655</v>
      </c>
      <c r="C65" s="969"/>
      <c r="D65" s="381">
        <f>I63</f>
        <v>1</v>
      </c>
      <c r="E65" s="379" t="s">
        <v>654</v>
      </c>
      <c r="F65" s="380">
        <f>G63</f>
        <v>3</v>
      </c>
      <c r="G65" s="390"/>
      <c r="H65" s="377"/>
      <c r="I65" s="391"/>
      <c r="J65" s="392">
        <f>R18</f>
        <v>1</v>
      </c>
      <c r="K65" s="379" t="s">
        <v>654</v>
      </c>
      <c r="L65" s="393">
        <f>V18</f>
        <v>0</v>
      </c>
      <c r="M65" s="949"/>
      <c r="N65" s="951"/>
      <c r="O65" s="951"/>
      <c r="P65" s="951"/>
      <c r="Q65" s="951"/>
      <c r="R65" s="951"/>
      <c r="S65" s="953"/>
      <c r="T65" s="955"/>
      <c r="U65" s="958"/>
      <c r="V65" s="959"/>
      <c r="W65" s="961"/>
      <c r="X65" s="963"/>
      <c r="Y65" s="966"/>
      <c r="Z65" s="967"/>
      <c r="AA65" s="370"/>
      <c r="AC65" s="890"/>
      <c r="AD65" s="968" t="s">
        <v>655</v>
      </c>
      <c r="AE65" s="969"/>
      <c r="AF65" s="381">
        <f>AK63</f>
        <v>0</v>
      </c>
      <c r="AG65" s="379" t="s">
        <v>654</v>
      </c>
      <c r="AH65" s="380">
        <f>AI63</f>
        <v>7</v>
      </c>
      <c r="AI65" s="390"/>
      <c r="AJ65" s="377"/>
      <c r="AK65" s="391"/>
      <c r="AL65" s="392">
        <f>AT18</f>
        <v>0</v>
      </c>
      <c r="AM65" s="379" t="s">
        <v>654</v>
      </c>
      <c r="AN65" s="393">
        <f>AX18</f>
        <v>2</v>
      </c>
      <c r="AO65" s="949"/>
      <c r="AP65" s="951"/>
      <c r="AQ65" s="951"/>
      <c r="AR65" s="951"/>
      <c r="AS65" s="951"/>
      <c r="AT65" s="951"/>
      <c r="AU65" s="953"/>
      <c r="AV65" s="955"/>
      <c r="AW65" s="958"/>
      <c r="AX65" s="959"/>
      <c r="AY65" s="961"/>
      <c r="AZ65" s="963"/>
      <c r="BA65" s="966"/>
      <c r="BB65" s="967"/>
      <c r="BE65" s="890"/>
      <c r="BF65" s="968" t="s">
        <v>655</v>
      </c>
      <c r="BG65" s="969"/>
      <c r="BH65" s="381">
        <f>BM63</f>
        <v>4</v>
      </c>
      <c r="BI65" s="379" t="s">
        <v>654</v>
      </c>
      <c r="BJ65" s="380">
        <f>BK63</f>
        <v>0</v>
      </c>
      <c r="BK65" s="390"/>
      <c r="BL65" s="377"/>
      <c r="BM65" s="391"/>
      <c r="BN65" s="392">
        <f>BV18</f>
        <v>1</v>
      </c>
      <c r="BO65" s="379" t="s">
        <v>654</v>
      </c>
      <c r="BP65" s="393">
        <f>BZ18</f>
        <v>0</v>
      </c>
      <c r="BQ65" s="949"/>
      <c r="BR65" s="951"/>
      <c r="BS65" s="951"/>
      <c r="BT65" s="951"/>
      <c r="BU65" s="951"/>
      <c r="BV65" s="951"/>
      <c r="BW65" s="953"/>
      <c r="BX65" s="955"/>
      <c r="BY65" s="958"/>
      <c r="BZ65" s="959"/>
      <c r="CA65" s="961"/>
      <c r="CB65" s="963"/>
      <c r="CC65" s="966"/>
      <c r="CD65" s="967"/>
    </row>
    <row r="66" spans="1:82" ht="26.25" customHeight="1">
      <c r="A66" s="970" t="str">
        <f>P8</f>
        <v>ＦＣ中津ジュニア</v>
      </c>
      <c r="B66" s="971" t="s">
        <v>669</v>
      </c>
      <c r="C66" s="972"/>
      <c r="D66" s="383"/>
      <c r="E66" s="383" t="str">
        <f>IF(D67="","",IF(D67&gt;F67,"○",IF(D67&lt;F67,"●",IF(D67=F67,"△"))))</f>
        <v>●</v>
      </c>
      <c r="F66" s="384"/>
      <c r="G66" s="388"/>
      <c r="H66" s="383" t="str">
        <f>IF(G67="","",IF(G67&gt;I67,"○",IF(G67&lt;I67,"●",IF(G67=I67,"△"))))</f>
        <v>●</v>
      </c>
      <c r="I66" s="384"/>
      <c r="J66" s="385"/>
      <c r="K66" s="386"/>
      <c r="L66" s="387"/>
      <c r="M66" s="973">
        <f>COUNTIF(D66:L66,"○")</f>
        <v>0</v>
      </c>
      <c r="N66" s="974">
        <f>COUNTIF(D66:L66,"△")+COUNTIF(D66:L66,"▲")</f>
        <v>0</v>
      </c>
      <c r="O66" s="974">
        <f>COUNTIF(D66:L66,"●")</f>
        <v>2</v>
      </c>
      <c r="P66" s="974">
        <f>SUM(D67,G67,J67)</f>
        <v>1</v>
      </c>
      <c r="Q66" s="974">
        <f>SUM(F67,I67,L67)</f>
        <v>3</v>
      </c>
      <c r="R66" s="974">
        <f>(M66*3)+(N66*1)</f>
        <v>0</v>
      </c>
      <c r="S66" s="953">
        <f>RANK(R66,$R$62:$R$67)</f>
        <v>3</v>
      </c>
      <c r="T66" s="955" t="s">
        <v>670</v>
      </c>
      <c r="U66" s="975">
        <f>P66-Q66</f>
        <v>-2</v>
      </c>
      <c r="V66" s="976"/>
      <c r="W66" s="961">
        <f>RANK(U66,$U$62:$V$67)</f>
        <v>3</v>
      </c>
      <c r="X66" s="977" t="s">
        <v>670</v>
      </c>
      <c r="Y66" s="966">
        <v>3</v>
      </c>
      <c r="Z66" s="967"/>
      <c r="AA66" s="370"/>
      <c r="AC66" s="970" t="str">
        <f>AR8</f>
        <v>国東ジュニアサッカークラブ</v>
      </c>
      <c r="AD66" s="971" t="s">
        <v>669</v>
      </c>
      <c r="AE66" s="972"/>
      <c r="AF66" s="383"/>
      <c r="AG66" s="383" t="str">
        <f>IF(AF67="","",IF(AF67&gt;AH67,"○",IF(AF67&lt;AH67,"●",IF(AF67=AH67,"△"))))</f>
        <v>●</v>
      </c>
      <c r="AH66" s="384"/>
      <c r="AI66" s="388"/>
      <c r="AJ66" s="383" t="str">
        <f>IF(AI67="","",IF(AI67&gt;AK67,"○",IF(AI67&lt;AK67,"●",IF(AI67=AK67,"△"))))</f>
        <v>○</v>
      </c>
      <c r="AK66" s="384"/>
      <c r="AL66" s="385"/>
      <c r="AM66" s="386"/>
      <c r="AN66" s="387"/>
      <c r="AO66" s="973">
        <f>COUNTIF(AF66:AN66,"○")</f>
        <v>1</v>
      </c>
      <c r="AP66" s="974">
        <f>COUNTIF(AF66:AN66,"△")+COUNTIF(AF66:AN66,"▲")</f>
        <v>0</v>
      </c>
      <c r="AQ66" s="974">
        <f>COUNTIF(AF66:AN66,"●")</f>
        <v>1</v>
      </c>
      <c r="AR66" s="974">
        <f>SUM(AF67,AI67,AL67)</f>
        <v>2</v>
      </c>
      <c r="AS66" s="974">
        <f>SUM(AH67,AK67,AN67)</f>
        <v>9</v>
      </c>
      <c r="AT66" s="974">
        <f>(AO66*3)+(AP66*1)</f>
        <v>3</v>
      </c>
      <c r="AU66" s="953">
        <f>RANK(AT66,$AT$62:$AT$67)</f>
        <v>2</v>
      </c>
      <c r="AV66" s="955" t="s">
        <v>670</v>
      </c>
      <c r="AW66" s="975">
        <f>AR66-AS66</f>
        <v>-7</v>
      </c>
      <c r="AX66" s="976"/>
      <c r="AY66" s="961">
        <f>RANK(AW66,$AW$62:$AW$67)</f>
        <v>2</v>
      </c>
      <c r="AZ66" s="977" t="s">
        <v>670</v>
      </c>
      <c r="BA66" s="966">
        <v>2</v>
      </c>
      <c r="BB66" s="967"/>
      <c r="BE66" s="970" t="str">
        <f>BT8</f>
        <v>渡町台サッカークラブ</v>
      </c>
      <c r="BF66" s="971" t="s">
        <v>669</v>
      </c>
      <c r="BG66" s="972"/>
      <c r="BH66" s="383"/>
      <c r="BI66" s="383" t="str">
        <f>IF(BH67="","",IF(BH67&gt;BJ67,"○",IF(BH67&lt;BJ67,"●",IF(BH67=BJ67,"△"))))</f>
        <v>●</v>
      </c>
      <c r="BJ66" s="384"/>
      <c r="BK66" s="388"/>
      <c r="BL66" s="383" t="str">
        <f>IF(BK67="","",IF(BK67&gt;BM67,"○",IF(BK67&lt;BM67,"●",IF(BK67=BM67,"△"))))</f>
        <v>●</v>
      </c>
      <c r="BM66" s="384"/>
      <c r="BN66" s="385"/>
      <c r="BO66" s="386"/>
      <c r="BP66" s="387"/>
      <c r="BQ66" s="973">
        <f>COUNTIF(BH66:BP66,"○")</f>
        <v>0</v>
      </c>
      <c r="BR66" s="974">
        <f>COUNTIF(BH66:BP66,"△")+COUNTIF(BH66:BP66,"▲")</f>
        <v>0</v>
      </c>
      <c r="BS66" s="974">
        <f>COUNTIF(BH66:BP66,"●")</f>
        <v>2</v>
      </c>
      <c r="BT66" s="974">
        <f>SUM(BH67,BK67,BN67)</f>
        <v>0</v>
      </c>
      <c r="BU66" s="974">
        <f>SUM(BJ67,BM67,BP67)</f>
        <v>2</v>
      </c>
      <c r="BV66" s="974">
        <f>(BQ66*3)+(BR66*1)</f>
        <v>0</v>
      </c>
      <c r="BW66" s="953">
        <f>RANK(BV66,$BV$62:$BV$67)</f>
        <v>3</v>
      </c>
      <c r="BX66" s="955" t="s">
        <v>670</v>
      </c>
      <c r="BY66" s="975">
        <f>BT66-BU66</f>
        <v>-2</v>
      </c>
      <c r="BZ66" s="976"/>
      <c r="CA66" s="961">
        <f>RANK(BY66,$BY$62:$BY$67)</f>
        <v>2</v>
      </c>
      <c r="CB66" s="977" t="s">
        <v>670</v>
      </c>
      <c r="CC66" s="966">
        <v>3</v>
      </c>
      <c r="CD66" s="967"/>
    </row>
    <row r="67" spans="1:82" ht="26.25" customHeight="1">
      <c r="A67" s="978"/>
      <c r="B67" s="989" t="s">
        <v>655</v>
      </c>
      <c r="C67" s="990"/>
      <c r="D67" s="394">
        <f>L63</f>
        <v>1</v>
      </c>
      <c r="E67" s="395" t="s">
        <v>654</v>
      </c>
      <c r="F67" s="396">
        <f>J63</f>
        <v>2</v>
      </c>
      <c r="G67" s="397">
        <f>L65</f>
        <v>0</v>
      </c>
      <c r="H67" s="395" t="s">
        <v>654</v>
      </c>
      <c r="I67" s="398">
        <f>J65</f>
        <v>1</v>
      </c>
      <c r="J67" s="399"/>
      <c r="K67" s="400"/>
      <c r="L67" s="401"/>
      <c r="M67" s="979"/>
      <c r="N67" s="980"/>
      <c r="O67" s="980"/>
      <c r="P67" s="980"/>
      <c r="Q67" s="980"/>
      <c r="R67" s="980"/>
      <c r="S67" s="981"/>
      <c r="T67" s="982"/>
      <c r="U67" s="983"/>
      <c r="V67" s="984"/>
      <c r="W67" s="985"/>
      <c r="X67" s="986"/>
      <c r="Y67" s="987"/>
      <c r="Z67" s="988"/>
      <c r="AA67" s="370"/>
      <c r="AC67" s="978"/>
      <c r="AD67" s="989" t="s">
        <v>655</v>
      </c>
      <c r="AE67" s="990"/>
      <c r="AF67" s="394">
        <f>AN63</f>
        <v>0</v>
      </c>
      <c r="AG67" s="395" t="s">
        <v>654</v>
      </c>
      <c r="AH67" s="396">
        <f>AL63</f>
        <v>9</v>
      </c>
      <c r="AI67" s="397">
        <f>AN65</f>
        <v>2</v>
      </c>
      <c r="AJ67" s="395" t="s">
        <v>654</v>
      </c>
      <c r="AK67" s="398">
        <f>AL65</f>
        <v>0</v>
      </c>
      <c r="AL67" s="399"/>
      <c r="AM67" s="400"/>
      <c r="AN67" s="401"/>
      <c r="AO67" s="979"/>
      <c r="AP67" s="980"/>
      <c r="AQ67" s="980"/>
      <c r="AR67" s="980"/>
      <c r="AS67" s="980"/>
      <c r="AT67" s="980"/>
      <c r="AU67" s="981"/>
      <c r="AV67" s="982"/>
      <c r="AW67" s="983"/>
      <c r="AX67" s="984"/>
      <c r="AY67" s="985"/>
      <c r="AZ67" s="986"/>
      <c r="BA67" s="987"/>
      <c r="BB67" s="988"/>
      <c r="BE67" s="978"/>
      <c r="BF67" s="989" t="s">
        <v>655</v>
      </c>
      <c r="BG67" s="990"/>
      <c r="BH67" s="394">
        <f>BP63</f>
        <v>0</v>
      </c>
      <c r="BI67" s="395" t="s">
        <v>654</v>
      </c>
      <c r="BJ67" s="396">
        <f>BN63</f>
        <v>1</v>
      </c>
      <c r="BK67" s="397">
        <f>BP65</f>
        <v>0</v>
      </c>
      <c r="BL67" s="395" t="s">
        <v>654</v>
      </c>
      <c r="BM67" s="398">
        <f>BN65</f>
        <v>1</v>
      </c>
      <c r="BN67" s="399"/>
      <c r="BO67" s="400"/>
      <c r="BP67" s="401"/>
      <c r="BQ67" s="979"/>
      <c r="BR67" s="980"/>
      <c r="BS67" s="980"/>
      <c r="BT67" s="980"/>
      <c r="BU67" s="980"/>
      <c r="BV67" s="980"/>
      <c r="BW67" s="981"/>
      <c r="BX67" s="982"/>
      <c r="BY67" s="983"/>
      <c r="BZ67" s="984"/>
      <c r="CA67" s="985"/>
      <c r="CB67" s="986"/>
      <c r="CC67" s="987"/>
      <c r="CD67" s="988"/>
    </row>
    <row r="68" spans="1:82" ht="13.5">
      <c r="A68" s="359"/>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70"/>
      <c r="Z68" s="370"/>
      <c r="AA68" s="402"/>
      <c r="AC68" s="359"/>
      <c r="AD68" s="359"/>
      <c r="AE68" s="359"/>
      <c r="AF68" s="402"/>
      <c r="AG68" s="402"/>
      <c r="AH68" s="402"/>
      <c r="AI68" s="402"/>
      <c r="AJ68" s="402"/>
      <c r="AK68" s="402"/>
      <c r="AL68" s="402"/>
      <c r="AM68" s="402"/>
      <c r="AN68" s="402"/>
      <c r="AO68" s="370"/>
      <c r="AP68" s="370"/>
      <c r="AQ68" s="370"/>
      <c r="AR68" s="370"/>
      <c r="AS68" s="370"/>
      <c r="AT68" s="370"/>
      <c r="AU68" s="359"/>
      <c r="AV68" s="359"/>
      <c r="AW68" s="359"/>
      <c r="AX68" s="359"/>
      <c r="AY68" s="359"/>
      <c r="AZ68" s="359"/>
      <c r="BA68" s="370"/>
      <c r="BB68" s="370"/>
      <c r="BE68" s="359"/>
      <c r="BF68" s="359"/>
      <c r="BG68" s="359"/>
      <c r="BH68" s="402"/>
      <c r="BI68" s="402"/>
      <c r="BJ68" s="402"/>
      <c r="BK68" s="402"/>
      <c r="BL68" s="402"/>
      <c r="BM68" s="402"/>
      <c r="BN68" s="402"/>
      <c r="BO68" s="402"/>
      <c r="BP68" s="402"/>
      <c r="BQ68" s="370"/>
      <c r="BR68" s="370"/>
      <c r="BS68" s="370"/>
      <c r="BT68" s="370"/>
      <c r="BU68" s="370"/>
      <c r="BV68" s="370"/>
      <c r="BW68" s="359"/>
      <c r="BX68" s="359"/>
      <c r="BY68" s="359"/>
      <c r="BZ68" s="359"/>
      <c r="CA68" s="359"/>
      <c r="CB68" s="359"/>
      <c r="CC68" s="370"/>
      <c r="CD68" s="370"/>
    </row>
    <row r="69" spans="1:82" ht="54" customHeight="1">
      <c r="A69" s="934" t="str">
        <f>V4</f>
        <v>L</v>
      </c>
      <c r="B69" s="935"/>
      <c r="C69" s="936"/>
      <c r="D69" s="937" t="str">
        <f>A70</f>
        <v>スマイス・セレソン</v>
      </c>
      <c r="E69" s="938"/>
      <c r="F69" s="938"/>
      <c r="G69" s="938" t="str">
        <f>A72</f>
        <v>大道サッカースポーツ少年団</v>
      </c>
      <c r="H69" s="938"/>
      <c r="I69" s="938"/>
      <c r="J69" s="938" t="str">
        <f>A74</f>
        <v>鶴岡Ｓ―ｐｌａｙ・ＭＩＮＡＭＩ</v>
      </c>
      <c r="K69" s="938"/>
      <c r="L69" s="938"/>
      <c r="M69" s="367" t="s">
        <v>657</v>
      </c>
      <c r="N69" s="368" t="s">
        <v>660</v>
      </c>
      <c r="O69" s="369" t="s">
        <v>661</v>
      </c>
      <c r="P69" s="368" t="s">
        <v>662</v>
      </c>
      <c r="Q69" s="368" t="s">
        <v>663</v>
      </c>
      <c r="R69" s="368" t="s">
        <v>664</v>
      </c>
      <c r="S69" s="939" t="s">
        <v>665</v>
      </c>
      <c r="T69" s="940"/>
      <c r="U69" s="941" t="s">
        <v>666</v>
      </c>
      <c r="V69" s="942"/>
      <c r="W69" s="941" t="s">
        <v>667</v>
      </c>
      <c r="X69" s="942"/>
      <c r="Y69" s="943" t="s">
        <v>668</v>
      </c>
      <c r="Z69" s="944"/>
      <c r="AA69" s="370"/>
      <c r="AC69" s="934" t="str">
        <f>AX4</f>
        <v>J</v>
      </c>
      <c r="AD69" s="935"/>
      <c r="AE69" s="936"/>
      <c r="AF69" s="937" t="str">
        <f>AC70</f>
        <v>リノスフットボールクラブ　Ｕ－１２</v>
      </c>
      <c r="AG69" s="938"/>
      <c r="AH69" s="938"/>
      <c r="AI69" s="938" t="str">
        <f>AC72</f>
        <v>東陽フットボールクラブ</v>
      </c>
      <c r="AJ69" s="938"/>
      <c r="AK69" s="938"/>
      <c r="AL69" s="938" t="str">
        <f>AC74</f>
        <v>ＦＣ　ＪＵＮＩＯＲＳ</v>
      </c>
      <c r="AM69" s="938"/>
      <c r="AN69" s="938"/>
      <c r="AO69" s="367" t="s">
        <v>657</v>
      </c>
      <c r="AP69" s="368" t="s">
        <v>660</v>
      </c>
      <c r="AQ69" s="369" t="s">
        <v>661</v>
      </c>
      <c r="AR69" s="368" t="s">
        <v>662</v>
      </c>
      <c r="AS69" s="368" t="s">
        <v>663</v>
      </c>
      <c r="AT69" s="368" t="s">
        <v>664</v>
      </c>
      <c r="AU69" s="939" t="s">
        <v>665</v>
      </c>
      <c r="AV69" s="940"/>
      <c r="AW69" s="941" t="s">
        <v>666</v>
      </c>
      <c r="AX69" s="942"/>
      <c r="AY69" s="941" t="s">
        <v>667</v>
      </c>
      <c r="AZ69" s="942"/>
      <c r="BA69" s="943" t="s">
        <v>668</v>
      </c>
      <c r="BB69" s="944"/>
      <c r="BE69" s="934" t="str">
        <f>BZ4</f>
        <v>K</v>
      </c>
      <c r="BF69" s="935"/>
      <c r="BG69" s="936"/>
      <c r="BH69" s="937" t="str">
        <f>BE70</f>
        <v>きつきＦＣ</v>
      </c>
      <c r="BI69" s="938"/>
      <c r="BJ69" s="938"/>
      <c r="BK69" s="938" t="str">
        <f>BE72</f>
        <v>宗方サッカークラブ</v>
      </c>
      <c r="BL69" s="938"/>
      <c r="BM69" s="938"/>
      <c r="BN69" s="938" t="str">
        <f>BE74</f>
        <v>三芳少年サッカースクール</v>
      </c>
      <c r="BO69" s="938"/>
      <c r="BP69" s="938"/>
      <c r="BQ69" s="367" t="s">
        <v>657</v>
      </c>
      <c r="BR69" s="368" t="s">
        <v>660</v>
      </c>
      <c r="BS69" s="369" t="s">
        <v>661</v>
      </c>
      <c r="BT69" s="368" t="s">
        <v>662</v>
      </c>
      <c r="BU69" s="368" t="s">
        <v>663</v>
      </c>
      <c r="BV69" s="368" t="s">
        <v>664</v>
      </c>
      <c r="BW69" s="939" t="s">
        <v>665</v>
      </c>
      <c r="BX69" s="940"/>
      <c r="BY69" s="941" t="s">
        <v>666</v>
      </c>
      <c r="BZ69" s="942"/>
      <c r="CA69" s="941" t="s">
        <v>667</v>
      </c>
      <c r="CB69" s="942"/>
      <c r="CC69" s="943" t="s">
        <v>668</v>
      </c>
      <c r="CD69" s="944"/>
    </row>
    <row r="70" spans="1:82" ht="26.25" customHeight="1">
      <c r="A70" s="945" t="str">
        <f>V6</f>
        <v>スマイス・セレソン</v>
      </c>
      <c r="B70" s="946" t="s">
        <v>669</v>
      </c>
      <c r="C70" s="947"/>
      <c r="D70" s="371"/>
      <c r="E70" s="371"/>
      <c r="F70" s="372"/>
      <c r="G70" s="373"/>
      <c r="H70" s="353" t="str">
        <f>IF(G71="","",IF(G71&gt;I71,"○",IF(G71&lt;I71,"●",IF(G71=I71,"△"))))</f>
        <v>○</v>
      </c>
      <c r="I70" s="374"/>
      <c r="J70" s="353"/>
      <c r="K70" s="353" t="str">
        <f>IF(J71="","",IF(J71&gt;L71,"○",IF(J71&lt;L71,"●",IF(J71=L71,"△"))))</f>
        <v>○</v>
      </c>
      <c r="L70" s="374"/>
      <c r="M70" s="948">
        <f>COUNTIF(D70:L70,"○")</f>
        <v>2</v>
      </c>
      <c r="N70" s="950">
        <f>COUNTIF(D70:L70,"△")+COUNTIF(D70:L70,"▲")</f>
        <v>0</v>
      </c>
      <c r="O70" s="950">
        <f>COUNTIF(D70:L70,"●")</f>
        <v>0</v>
      </c>
      <c r="P70" s="950">
        <f>SUM(D71,G71,J71)</f>
        <v>7</v>
      </c>
      <c r="Q70" s="950">
        <f>SUM(F71,I71,L71)</f>
        <v>0</v>
      </c>
      <c r="R70" s="950">
        <f>(M70*3)+(N70*1)</f>
        <v>6</v>
      </c>
      <c r="S70" s="952">
        <f>RANK(R70,$R$70:$R$75)</f>
        <v>1</v>
      </c>
      <c r="T70" s="954" t="s">
        <v>670</v>
      </c>
      <c r="U70" s="956">
        <f>P70-Q70</f>
        <v>7</v>
      </c>
      <c r="V70" s="957"/>
      <c r="W70" s="960">
        <f>RANK(U70,$U$70:$V$75)</f>
        <v>1</v>
      </c>
      <c r="X70" s="962" t="s">
        <v>670</v>
      </c>
      <c r="Y70" s="964">
        <v>1</v>
      </c>
      <c r="Z70" s="965"/>
      <c r="AA70" s="370"/>
      <c r="AC70" s="945" t="str">
        <f>AX6</f>
        <v>リノスフットボールクラブ　Ｕ－１２</v>
      </c>
      <c r="AD70" s="946" t="s">
        <v>669</v>
      </c>
      <c r="AE70" s="947"/>
      <c r="AF70" s="371"/>
      <c r="AG70" s="371"/>
      <c r="AH70" s="372"/>
      <c r="AI70" s="373"/>
      <c r="AJ70" s="353" t="str">
        <f>IF(AI71="","",IF(AI71&gt;AK71,"○",IF(AI71&lt;AK71,"●",IF(AI71=AK71,"△"))))</f>
        <v>○</v>
      </c>
      <c r="AK70" s="374"/>
      <c r="AL70" s="353"/>
      <c r="AM70" s="353" t="str">
        <f>IF(AL71="","",IF(AL71&gt;AN71,"○",IF(AL71&lt;AN71,"●",IF(AL71=AN71,"△"))))</f>
        <v>△</v>
      </c>
      <c r="AN70" s="374"/>
      <c r="AO70" s="948">
        <f>COUNTIF(AF70:AN70,"○")</f>
        <v>1</v>
      </c>
      <c r="AP70" s="950">
        <f>COUNTIF(AF70:AN70,"△")+COUNTIF(AF70:AN70,"▲")</f>
        <v>1</v>
      </c>
      <c r="AQ70" s="950">
        <f>COUNTIF(AF70:AN70,"●")</f>
        <v>0</v>
      </c>
      <c r="AR70" s="950">
        <f>SUM(AF71,AI71,AL71)</f>
        <v>3</v>
      </c>
      <c r="AS70" s="950">
        <f>SUM(AH71,AK71,AN71)</f>
        <v>0</v>
      </c>
      <c r="AT70" s="950">
        <f>(AO70*3)+(AP70*1)</f>
        <v>4</v>
      </c>
      <c r="AU70" s="952">
        <f>RANK(AT70,$AT$70:$AT$75)</f>
        <v>1</v>
      </c>
      <c r="AV70" s="954" t="s">
        <v>670</v>
      </c>
      <c r="AW70" s="956">
        <f>AR70-AS70</f>
        <v>3</v>
      </c>
      <c r="AX70" s="957"/>
      <c r="AY70" s="960">
        <f>RANK(AW70,$AW$70:$AW$75)</f>
        <v>2</v>
      </c>
      <c r="AZ70" s="962" t="s">
        <v>670</v>
      </c>
      <c r="BA70" s="1012" t="s">
        <v>674</v>
      </c>
      <c r="BB70" s="1013"/>
      <c r="BE70" s="945" t="str">
        <f>BZ6</f>
        <v>きつきＦＣ</v>
      </c>
      <c r="BF70" s="946" t="s">
        <v>669</v>
      </c>
      <c r="BG70" s="947"/>
      <c r="BH70" s="371"/>
      <c r="BI70" s="371"/>
      <c r="BJ70" s="372"/>
      <c r="BK70" s="373"/>
      <c r="BL70" s="353" t="str">
        <f>IF(BK71="","",IF(BK71&gt;BM71,"○",IF(BK71&lt;BM71,"●",IF(BK71=BM71,"△"))))</f>
        <v>○</v>
      </c>
      <c r="BM70" s="374"/>
      <c r="BN70" s="353"/>
      <c r="BO70" s="353" t="str">
        <f>IF(BN71="","",IF(BN71&gt;BP71,"○",IF(BN71&lt;BP71,"●",IF(BN71=BP71,"△"))))</f>
        <v>○</v>
      </c>
      <c r="BP70" s="374"/>
      <c r="BQ70" s="948">
        <f>COUNTIF(BH70:BP70,"○")</f>
        <v>2</v>
      </c>
      <c r="BR70" s="950">
        <f>COUNTIF(BH70:BP70,"△")+COUNTIF(BH70:BP70,"▲")</f>
        <v>0</v>
      </c>
      <c r="BS70" s="950">
        <f>COUNTIF(BH70:BP70,"●")</f>
        <v>0</v>
      </c>
      <c r="BT70" s="950">
        <f>SUM(BH71,BK71,BN71)</f>
        <v>7</v>
      </c>
      <c r="BU70" s="950">
        <f>SUM(BJ71,BM71,BP71)</f>
        <v>1</v>
      </c>
      <c r="BV70" s="950">
        <f>(BQ70*3)+(BR70*1)</f>
        <v>6</v>
      </c>
      <c r="BW70" s="952">
        <f>RANK(BV70,$BV$70:$BV$75)</f>
        <v>1</v>
      </c>
      <c r="BX70" s="954" t="s">
        <v>670</v>
      </c>
      <c r="BY70" s="956">
        <f>BT70-BU70</f>
        <v>6</v>
      </c>
      <c r="BZ70" s="957"/>
      <c r="CA70" s="960">
        <f>RANK(BY70,$BY$70:$BY$75)</f>
        <v>1</v>
      </c>
      <c r="CB70" s="962" t="s">
        <v>670</v>
      </c>
      <c r="CC70" s="964">
        <v>1</v>
      </c>
      <c r="CD70" s="965"/>
    </row>
    <row r="71" spans="1:82" ht="26.25" customHeight="1">
      <c r="A71" s="890"/>
      <c r="B71" s="968" t="s">
        <v>655</v>
      </c>
      <c r="C71" s="969"/>
      <c r="D71" s="376"/>
      <c r="E71" s="377"/>
      <c r="F71" s="378"/>
      <c r="G71" s="375">
        <f>R16</f>
        <v>4</v>
      </c>
      <c r="H71" s="379" t="s">
        <v>654</v>
      </c>
      <c r="I71" s="380">
        <f>V16</f>
        <v>0</v>
      </c>
      <c r="J71" s="381">
        <f>V24</f>
        <v>3</v>
      </c>
      <c r="K71" s="382" t="s">
        <v>654</v>
      </c>
      <c r="L71" s="380">
        <f>R24</f>
        <v>0</v>
      </c>
      <c r="M71" s="949"/>
      <c r="N71" s="951"/>
      <c r="O71" s="951"/>
      <c r="P71" s="951"/>
      <c r="Q71" s="951"/>
      <c r="R71" s="951"/>
      <c r="S71" s="953"/>
      <c r="T71" s="955"/>
      <c r="U71" s="958"/>
      <c r="V71" s="959"/>
      <c r="W71" s="961"/>
      <c r="X71" s="963"/>
      <c r="Y71" s="966"/>
      <c r="Z71" s="967"/>
      <c r="AA71" s="370"/>
      <c r="AC71" s="890"/>
      <c r="AD71" s="968" t="s">
        <v>655</v>
      </c>
      <c r="AE71" s="969"/>
      <c r="AF71" s="376"/>
      <c r="AG71" s="377"/>
      <c r="AH71" s="378"/>
      <c r="AI71" s="375">
        <f>AT16</f>
        <v>3</v>
      </c>
      <c r="AJ71" s="379" t="s">
        <v>654</v>
      </c>
      <c r="AK71" s="380">
        <f>AX16</f>
        <v>0</v>
      </c>
      <c r="AL71" s="381">
        <f>AX24</f>
        <v>0</v>
      </c>
      <c r="AM71" s="382" t="s">
        <v>654</v>
      </c>
      <c r="AN71" s="380">
        <f>AT24</f>
        <v>0</v>
      </c>
      <c r="AO71" s="949"/>
      <c r="AP71" s="951"/>
      <c r="AQ71" s="951"/>
      <c r="AR71" s="951"/>
      <c r="AS71" s="951"/>
      <c r="AT71" s="951"/>
      <c r="AU71" s="953"/>
      <c r="AV71" s="955"/>
      <c r="AW71" s="958"/>
      <c r="AX71" s="959"/>
      <c r="AY71" s="961"/>
      <c r="AZ71" s="963"/>
      <c r="BA71" s="1014"/>
      <c r="BB71" s="1015"/>
      <c r="BE71" s="890"/>
      <c r="BF71" s="968" t="s">
        <v>655</v>
      </c>
      <c r="BG71" s="969"/>
      <c r="BH71" s="376"/>
      <c r="BI71" s="377"/>
      <c r="BJ71" s="378"/>
      <c r="BK71" s="375">
        <f>BV16</f>
        <v>4</v>
      </c>
      <c r="BL71" s="379" t="s">
        <v>654</v>
      </c>
      <c r="BM71" s="380">
        <f>BZ16</f>
        <v>0</v>
      </c>
      <c r="BN71" s="381">
        <f>BZ24</f>
        <v>3</v>
      </c>
      <c r="BO71" s="382" t="s">
        <v>654</v>
      </c>
      <c r="BP71" s="380">
        <f>BV24</f>
        <v>1</v>
      </c>
      <c r="BQ71" s="949"/>
      <c r="BR71" s="951"/>
      <c r="BS71" s="951"/>
      <c r="BT71" s="951"/>
      <c r="BU71" s="951"/>
      <c r="BV71" s="951"/>
      <c r="BW71" s="953"/>
      <c r="BX71" s="955"/>
      <c r="BY71" s="958"/>
      <c r="BZ71" s="959"/>
      <c r="CA71" s="961"/>
      <c r="CB71" s="963"/>
      <c r="CC71" s="966"/>
      <c r="CD71" s="967"/>
    </row>
    <row r="72" spans="1:82" ht="26.25" customHeight="1">
      <c r="A72" s="970" t="str">
        <f>V7</f>
        <v>大道サッカースポーツ少年団</v>
      </c>
      <c r="B72" s="971" t="s">
        <v>669</v>
      </c>
      <c r="C72" s="972"/>
      <c r="D72" s="383"/>
      <c r="E72" s="383" t="str">
        <f>IF(D73="","",IF(D73&gt;F73,"○",IF(D73&lt;F73,"●",IF(D73=F73,"△"))))</f>
        <v>●</v>
      </c>
      <c r="F72" s="384"/>
      <c r="G72" s="385"/>
      <c r="H72" s="386"/>
      <c r="I72" s="387"/>
      <c r="J72" s="388"/>
      <c r="K72" s="389" t="str">
        <f>IF(J73="","",IF(J73&gt;L73,"○",IF(J73&lt;L73,"●",IF(J73=L73,"△"))))</f>
        <v>●</v>
      </c>
      <c r="L72" s="384"/>
      <c r="M72" s="973">
        <f>COUNTIF(D72:L72,"○")</f>
        <v>0</v>
      </c>
      <c r="N72" s="974">
        <f>COUNTIF(D72:L72,"△")+COUNTIF(D72:L72,"▲")</f>
        <v>0</v>
      </c>
      <c r="O72" s="974">
        <f>COUNTIF(D72:L72,"●")</f>
        <v>2</v>
      </c>
      <c r="P72" s="974">
        <f>SUM(D73,G73,J73)</f>
        <v>0</v>
      </c>
      <c r="Q72" s="974">
        <f>SUM(F73,I73,L73)</f>
        <v>8</v>
      </c>
      <c r="R72" s="974">
        <f>(M72*3)+(N72*1)</f>
        <v>0</v>
      </c>
      <c r="S72" s="953">
        <f>RANK(R72,$R$70:$R$75)</f>
        <v>3</v>
      </c>
      <c r="T72" s="955" t="s">
        <v>670</v>
      </c>
      <c r="U72" s="975">
        <f>P72-Q72</f>
        <v>-8</v>
      </c>
      <c r="V72" s="976"/>
      <c r="W72" s="961">
        <f>RANK(U72,$U$70:$V$75)</f>
        <v>3</v>
      </c>
      <c r="X72" s="977" t="s">
        <v>670</v>
      </c>
      <c r="Y72" s="966">
        <v>3</v>
      </c>
      <c r="Z72" s="967"/>
      <c r="AA72" s="370"/>
      <c r="AC72" s="970" t="str">
        <f>AX7</f>
        <v>東陽フットボールクラブ</v>
      </c>
      <c r="AD72" s="971" t="s">
        <v>669</v>
      </c>
      <c r="AE72" s="972"/>
      <c r="AF72" s="383"/>
      <c r="AG72" s="383" t="str">
        <f>IF(AF73="","",IF(AF73&gt;AH73,"○",IF(AF73&lt;AH73,"●",IF(AF73=AH73,"△"))))</f>
        <v>●</v>
      </c>
      <c r="AH72" s="384"/>
      <c r="AI72" s="385"/>
      <c r="AJ72" s="386"/>
      <c r="AK72" s="387"/>
      <c r="AL72" s="388"/>
      <c r="AM72" s="389" t="str">
        <f>IF(AL73="","",IF(AL73&gt;AN73,"○",IF(AL73&lt;AN73,"●",IF(AL73=AN73,"△"))))</f>
        <v>●</v>
      </c>
      <c r="AN72" s="384"/>
      <c r="AO72" s="973">
        <f>COUNTIF(AF72:AN72,"○")</f>
        <v>0</v>
      </c>
      <c r="AP72" s="974">
        <f>COUNTIF(AF72:AN72,"△")+COUNTIF(AF72:AN72,"▲")</f>
        <v>0</v>
      </c>
      <c r="AQ72" s="974">
        <f>COUNTIF(AF72:AN72,"●")</f>
        <v>2</v>
      </c>
      <c r="AR72" s="974">
        <f>SUM(AF73,AI73,AL73)</f>
        <v>0</v>
      </c>
      <c r="AS72" s="974">
        <f>SUM(AH73,AK73,AN73)</f>
        <v>7</v>
      </c>
      <c r="AT72" s="974">
        <f>(AO72*3)+(AP72*1)</f>
        <v>0</v>
      </c>
      <c r="AU72" s="953">
        <f>RANK(AT72,$AT$70:$AT$75)</f>
        <v>3</v>
      </c>
      <c r="AV72" s="955" t="s">
        <v>670</v>
      </c>
      <c r="AW72" s="975">
        <f>AR72-AS72</f>
        <v>-7</v>
      </c>
      <c r="AX72" s="976"/>
      <c r="AY72" s="961">
        <f>RANK(AW72,$AW$70:$AW$75)</f>
        <v>3</v>
      </c>
      <c r="AZ72" s="977" t="s">
        <v>670</v>
      </c>
      <c r="BA72" s="966">
        <v>3</v>
      </c>
      <c r="BB72" s="967"/>
      <c r="BE72" s="970" t="str">
        <f>BZ7</f>
        <v>宗方サッカークラブ</v>
      </c>
      <c r="BF72" s="971" t="s">
        <v>669</v>
      </c>
      <c r="BG72" s="972"/>
      <c r="BH72" s="383"/>
      <c r="BI72" s="383" t="str">
        <f>IF(BH73="","",IF(BH73&gt;BJ73,"○",IF(BH73&lt;BJ73,"●",IF(BH73=BJ73,"△"))))</f>
        <v>●</v>
      </c>
      <c r="BJ72" s="384"/>
      <c r="BK72" s="385"/>
      <c r="BL72" s="386"/>
      <c r="BM72" s="387"/>
      <c r="BN72" s="388"/>
      <c r="BO72" s="389" t="str">
        <f>IF(BN73="","",IF(BN73&gt;BP73,"○",IF(BN73&lt;BP73,"●",IF(BN73=BP73,"△"))))</f>
        <v>●</v>
      </c>
      <c r="BP72" s="384"/>
      <c r="BQ72" s="973">
        <f>COUNTIF(BH72:BP72,"○")</f>
        <v>0</v>
      </c>
      <c r="BR72" s="974">
        <f>COUNTIF(BH72:BP72,"△")+COUNTIF(BH72:BP72,"▲")</f>
        <v>0</v>
      </c>
      <c r="BS72" s="974">
        <f>COUNTIF(BH72:BP72,"●")</f>
        <v>2</v>
      </c>
      <c r="BT72" s="974">
        <f>SUM(BH73,BK73,BN73)</f>
        <v>0</v>
      </c>
      <c r="BU72" s="974">
        <f>SUM(BJ73,BM73,BP73)</f>
        <v>8</v>
      </c>
      <c r="BV72" s="974">
        <f>(BQ72*3)+(BR72*1)</f>
        <v>0</v>
      </c>
      <c r="BW72" s="953">
        <f>RANK(BV72,$BV$70:$BV$75)</f>
        <v>3</v>
      </c>
      <c r="BX72" s="955" t="s">
        <v>670</v>
      </c>
      <c r="BY72" s="975">
        <f>BT72-BU72</f>
        <v>-8</v>
      </c>
      <c r="BZ72" s="976"/>
      <c r="CA72" s="961">
        <f>RANK(BY72,$BY$70:$BY$75)</f>
        <v>3</v>
      </c>
      <c r="CB72" s="977" t="s">
        <v>670</v>
      </c>
      <c r="CC72" s="966">
        <v>3</v>
      </c>
      <c r="CD72" s="967"/>
    </row>
    <row r="73" spans="1:82" ht="26.25" customHeight="1">
      <c r="A73" s="890"/>
      <c r="B73" s="968" t="s">
        <v>655</v>
      </c>
      <c r="C73" s="969"/>
      <c r="D73" s="381">
        <f>I71</f>
        <v>0</v>
      </c>
      <c r="E73" s="379" t="s">
        <v>654</v>
      </c>
      <c r="F73" s="380">
        <f>G71</f>
        <v>4</v>
      </c>
      <c r="G73" s="390"/>
      <c r="H73" s="377"/>
      <c r="I73" s="391"/>
      <c r="J73" s="392">
        <f>R20</f>
        <v>0</v>
      </c>
      <c r="K73" s="379" t="s">
        <v>654</v>
      </c>
      <c r="L73" s="393">
        <f>V20</f>
        <v>4</v>
      </c>
      <c r="M73" s="949"/>
      <c r="N73" s="951"/>
      <c r="O73" s="951"/>
      <c r="P73" s="951"/>
      <c r="Q73" s="951"/>
      <c r="R73" s="951"/>
      <c r="S73" s="953"/>
      <c r="T73" s="955"/>
      <c r="U73" s="958"/>
      <c r="V73" s="959"/>
      <c r="W73" s="961"/>
      <c r="X73" s="963"/>
      <c r="Y73" s="966"/>
      <c r="Z73" s="967"/>
      <c r="AA73" s="370"/>
      <c r="AC73" s="890"/>
      <c r="AD73" s="968" t="s">
        <v>655</v>
      </c>
      <c r="AE73" s="969"/>
      <c r="AF73" s="381">
        <f>AK71</f>
        <v>0</v>
      </c>
      <c r="AG73" s="379" t="s">
        <v>654</v>
      </c>
      <c r="AH73" s="380">
        <f>AI71</f>
        <v>3</v>
      </c>
      <c r="AI73" s="390"/>
      <c r="AJ73" s="377"/>
      <c r="AK73" s="391"/>
      <c r="AL73" s="392">
        <f>AT20</f>
        <v>0</v>
      </c>
      <c r="AM73" s="379" t="s">
        <v>654</v>
      </c>
      <c r="AN73" s="393">
        <f>AX20</f>
        <v>4</v>
      </c>
      <c r="AO73" s="949"/>
      <c r="AP73" s="951"/>
      <c r="AQ73" s="951"/>
      <c r="AR73" s="951"/>
      <c r="AS73" s="951"/>
      <c r="AT73" s="951"/>
      <c r="AU73" s="953"/>
      <c r="AV73" s="955"/>
      <c r="AW73" s="958"/>
      <c r="AX73" s="959"/>
      <c r="AY73" s="961"/>
      <c r="AZ73" s="963"/>
      <c r="BA73" s="966"/>
      <c r="BB73" s="967"/>
      <c r="BE73" s="890"/>
      <c r="BF73" s="968" t="s">
        <v>655</v>
      </c>
      <c r="BG73" s="969"/>
      <c r="BH73" s="381">
        <f>BM71</f>
        <v>0</v>
      </c>
      <c r="BI73" s="379" t="s">
        <v>654</v>
      </c>
      <c r="BJ73" s="380">
        <f>BK71</f>
        <v>4</v>
      </c>
      <c r="BK73" s="390"/>
      <c r="BL73" s="377"/>
      <c r="BM73" s="391"/>
      <c r="BN73" s="392">
        <f>BV20</f>
        <v>0</v>
      </c>
      <c r="BO73" s="379" t="s">
        <v>654</v>
      </c>
      <c r="BP73" s="393">
        <f>BZ20</f>
        <v>4</v>
      </c>
      <c r="BQ73" s="949"/>
      <c r="BR73" s="951"/>
      <c r="BS73" s="951"/>
      <c r="BT73" s="951"/>
      <c r="BU73" s="951"/>
      <c r="BV73" s="951"/>
      <c r="BW73" s="953"/>
      <c r="BX73" s="955"/>
      <c r="BY73" s="958"/>
      <c r="BZ73" s="959"/>
      <c r="CA73" s="961"/>
      <c r="CB73" s="963"/>
      <c r="CC73" s="966"/>
      <c r="CD73" s="967"/>
    </row>
    <row r="74" spans="1:82" ht="26.25" customHeight="1">
      <c r="A74" s="970" t="str">
        <f>V8</f>
        <v>鶴岡Ｓ―ｐｌａｙ・ＭＩＮＡＭＩ</v>
      </c>
      <c r="B74" s="971" t="s">
        <v>669</v>
      </c>
      <c r="C74" s="972"/>
      <c r="D74" s="383"/>
      <c r="E74" s="383" t="str">
        <f>IF(D75="","",IF(D75&gt;F75,"○",IF(D75&lt;F75,"●",IF(D75=F75,"△"))))</f>
        <v>●</v>
      </c>
      <c r="F74" s="384"/>
      <c r="G74" s="388"/>
      <c r="H74" s="383" t="str">
        <f>IF(G75="","",IF(G75&gt;I75,"○",IF(G75&lt;I75,"●",IF(G75=I75,"△"))))</f>
        <v>○</v>
      </c>
      <c r="I74" s="384"/>
      <c r="J74" s="385"/>
      <c r="K74" s="386"/>
      <c r="L74" s="387"/>
      <c r="M74" s="973">
        <f>COUNTIF(D74:L74,"○")</f>
        <v>1</v>
      </c>
      <c r="N74" s="974">
        <f>COUNTIF(D74:L74,"△")+COUNTIF(D74:L74,"▲")</f>
        <v>0</v>
      </c>
      <c r="O74" s="974">
        <f>COUNTIF(D74:L74,"●")</f>
        <v>1</v>
      </c>
      <c r="P74" s="974">
        <f>SUM(D75,G75,J75)</f>
        <v>4</v>
      </c>
      <c r="Q74" s="974">
        <f>SUM(F75,I75,L75)</f>
        <v>3</v>
      </c>
      <c r="R74" s="974">
        <f>(M74*3)+(N74*1)</f>
        <v>3</v>
      </c>
      <c r="S74" s="953">
        <f>RANK(R74,$R$70:$R$75)</f>
        <v>2</v>
      </c>
      <c r="T74" s="955" t="s">
        <v>670</v>
      </c>
      <c r="U74" s="975">
        <f>P74-Q74</f>
        <v>1</v>
      </c>
      <c r="V74" s="976"/>
      <c r="W74" s="961">
        <f>RANK(U74,$U$70:$V$75)</f>
        <v>2</v>
      </c>
      <c r="X74" s="977" t="s">
        <v>670</v>
      </c>
      <c r="Y74" s="966">
        <v>2</v>
      </c>
      <c r="Z74" s="967"/>
      <c r="AA74" s="370"/>
      <c r="AC74" s="970" t="str">
        <f>AX8</f>
        <v>ＦＣ　ＪＵＮＩＯＲＳ</v>
      </c>
      <c r="AD74" s="971" t="s">
        <v>669</v>
      </c>
      <c r="AE74" s="972"/>
      <c r="AF74" s="383"/>
      <c r="AG74" s="383" t="str">
        <f>IF(AF75="","",IF(AF75&gt;AH75,"○",IF(AF75&lt;AH75,"●",IF(AF75=AH75,"△"))))</f>
        <v>△</v>
      </c>
      <c r="AH74" s="384"/>
      <c r="AI74" s="388"/>
      <c r="AJ74" s="383" t="str">
        <f>IF(AI75="","",IF(AI75&gt;AK75,"○",IF(AI75&lt;AK75,"●",IF(AI75=AK75,"△"))))</f>
        <v>○</v>
      </c>
      <c r="AK74" s="384"/>
      <c r="AL74" s="385"/>
      <c r="AM74" s="386"/>
      <c r="AN74" s="387"/>
      <c r="AO74" s="973">
        <f>COUNTIF(AF74:AN74,"○")</f>
        <v>1</v>
      </c>
      <c r="AP74" s="974">
        <f>COUNTIF(AF74:AN74,"△")+COUNTIF(AF74:AN74,"▲")</f>
        <v>1</v>
      </c>
      <c r="AQ74" s="974">
        <f>COUNTIF(AF74:AN74,"●")</f>
        <v>0</v>
      </c>
      <c r="AR74" s="974">
        <f>SUM(AF75,AI75,AL75)</f>
        <v>4</v>
      </c>
      <c r="AS74" s="974">
        <f>SUM(AH75,AK75,AN75)</f>
        <v>0</v>
      </c>
      <c r="AT74" s="974">
        <f>(AO74*3)+(AP74*1)</f>
        <v>4</v>
      </c>
      <c r="AU74" s="953">
        <f>RANK(AT74,$AT$70:$AT$75)</f>
        <v>1</v>
      </c>
      <c r="AV74" s="955" t="s">
        <v>670</v>
      </c>
      <c r="AW74" s="975">
        <f>AR74-AS74</f>
        <v>4</v>
      </c>
      <c r="AX74" s="976"/>
      <c r="AY74" s="961">
        <f>RANK(AW74,$AW$70:$AW$75)</f>
        <v>1</v>
      </c>
      <c r="AZ74" s="977" t="s">
        <v>670</v>
      </c>
      <c r="BA74" s="1014" t="s">
        <v>673</v>
      </c>
      <c r="BB74" s="1015"/>
      <c r="BE74" s="970" t="str">
        <f>BZ8</f>
        <v>三芳少年サッカースクール</v>
      </c>
      <c r="BF74" s="971" t="s">
        <v>669</v>
      </c>
      <c r="BG74" s="972"/>
      <c r="BH74" s="383"/>
      <c r="BI74" s="383" t="str">
        <f>IF(BH75="","",IF(BH75&gt;BJ75,"○",IF(BH75&lt;BJ75,"●",IF(BH75=BJ75,"△"))))</f>
        <v>●</v>
      </c>
      <c r="BJ74" s="384"/>
      <c r="BK74" s="388"/>
      <c r="BL74" s="383" t="str">
        <f>IF(BK75="","",IF(BK75&gt;BM75,"○",IF(BK75&lt;BM75,"●",IF(BK75=BM75,"△"))))</f>
        <v>○</v>
      </c>
      <c r="BM74" s="384"/>
      <c r="BN74" s="385"/>
      <c r="BO74" s="386"/>
      <c r="BP74" s="387"/>
      <c r="BQ74" s="973">
        <f>COUNTIF(BH74:BP74,"○")</f>
        <v>1</v>
      </c>
      <c r="BR74" s="974">
        <f>COUNTIF(BH74:BP74,"△")+COUNTIF(BH74:BP74,"▲")</f>
        <v>0</v>
      </c>
      <c r="BS74" s="974">
        <f>COUNTIF(BH74:BP74,"●")</f>
        <v>1</v>
      </c>
      <c r="BT74" s="974">
        <f>SUM(BH75,BK75,BN75)</f>
        <v>5</v>
      </c>
      <c r="BU74" s="974">
        <f>SUM(BJ75,BM75,BP75)</f>
        <v>3</v>
      </c>
      <c r="BV74" s="974">
        <f>(BQ74*3)+(BR74*1)</f>
        <v>3</v>
      </c>
      <c r="BW74" s="953">
        <f>RANK(BV74,$BV$70:$BV$75)</f>
        <v>2</v>
      </c>
      <c r="BX74" s="955" t="s">
        <v>670</v>
      </c>
      <c r="BY74" s="975">
        <f>BT74-BU74</f>
        <v>2</v>
      </c>
      <c r="BZ74" s="976"/>
      <c r="CA74" s="961">
        <f>RANK(BY74,$BY$70:$BY$75)</f>
        <v>2</v>
      </c>
      <c r="CB74" s="977" t="s">
        <v>670</v>
      </c>
      <c r="CC74" s="966">
        <v>2</v>
      </c>
      <c r="CD74" s="967"/>
    </row>
    <row r="75" spans="1:82" ht="26.25" customHeight="1">
      <c r="A75" s="978"/>
      <c r="B75" s="989" t="s">
        <v>655</v>
      </c>
      <c r="C75" s="990"/>
      <c r="D75" s="394">
        <f>L71</f>
        <v>0</v>
      </c>
      <c r="E75" s="395" t="s">
        <v>654</v>
      </c>
      <c r="F75" s="396">
        <f>J71</f>
        <v>3</v>
      </c>
      <c r="G75" s="397">
        <f>L73</f>
        <v>4</v>
      </c>
      <c r="H75" s="395" t="s">
        <v>654</v>
      </c>
      <c r="I75" s="398">
        <f>J73</f>
        <v>0</v>
      </c>
      <c r="J75" s="399"/>
      <c r="K75" s="400"/>
      <c r="L75" s="401"/>
      <c r="M75" s="979"/>
      <c r="N75" s="980"/>
      <c r="O75" s="980"/>
      <c r="P75" s="980"/>
      <c r="Q75" s="980"/>
      <c r="R75" s="980"/>
      <c r="S75" s="981"/>
      <c r="T75" s="982"/>
      <c r="U75" s="983"/>
      <c r="V75" s="984"/>
      <c r="W75" s="985"/>
      <c r="X75" s="986"/>
      <c r="Y75" s="987"/>
      <c r="Z75" s="988"/>
      <c r="AA75" s="370"/>
      <c r="AC75" s="978"/>
      <c r="AD75" s="989" t="s">
        <v>655</v>
      </c>
      <c r="AE75" s="990"/>
      <c r="AF75" s="394">
        <f>AN71</f>
        <v>0</v>
      </c>
      <c r="AG75" s="395" t="s">
        <v>654</v>
      </c>
      <c r="AH75" s="396">
        <f>AL71</f>
        <v>0</v>
      </c>
      <c r="AI75" s="397">
        <f>AN73</f>
        <v>4</v>
      </c>
      <c r="AJ75" s="395" t="s">
        <v>654</v>
      </c>
      <c r="AK75" s="398">
        <f>AL73</f>
        <v>0</v>
      </c>
      <c r="AL75" s="399"/>
      <c r="AM75" s="400"/>
      <c r="AN75" s="401"/>
      <c r="AO75" s="979"/>
      <c r="AP75" s="980"/>
      <c r="AQ75" s="980"/>
      <c r="AR75" s="980"/>
      <c r="AS75" s="980"/>
      <c r="AT75" s="980"/>
      <c r="AU75" s="981"/>
      <c r="AV75" s="982"/>
      <c r="AW75" s="983"/>
      <c r="AX75" s="984"/>
      <c r="AY75" s="985"/>
      <c r="AZ75" s="986"/>
      <c r="BA75" s="1016"/>
      <c r="BB75" s="1017"/>
      <c r="BE75" s="978"/>
      <c r="BF75" s="989" t="s">
        <v>655</v>
      </c>
      <c r="BG75" s="990"/>
      <c r="BH75" s="394">
        <f>BP71</f>
        <v>1</v>
      </c>
      <c r="BI75" s="395" t="s">
        <v>654</v>
      </c>
      <c r="BJ75" s="396">
        <f>BN71</f>
        <v>3</v>
      </c>
      <c r="BK75" s="397">
        <f>BP73</f>
        <v>4</v>
      </c>
      <c r="BL75" s="395" t="s">
        <v>654</v>
      </c>
      <c r="BM75" s="398">
        <f>BN73</f>
        <v>0</v>
      </c>
      <c r="BN75" s="399"/>
      <c r="BO75" s="400"/>
      <c r="BP75" s="401"/>
      <c r="BQ75" s="979"/>
      <c r="BR75" s="980"/>
      <c r="BS75" s="980"/>
      <c r="BT75" s="980"/>
      <c r="BU75" s="980"/>
      <c r="BV75" s="980"/>
      <c r="BW75" s="981"/>
      <c r="BX75" s="982"/>
      <c r="BY75" s="983"/>
      <c r="BZ75" s="984"/>
      <c r="CA75" s="985"/>
      <c r="CB75" s="986"/>
      <c r="CC75" s="987"/>
      <c r="CD75" s="988"/>
    </row>
    <row r="76" spans="25:70" ht="13.5">
      <c r="Y76" s="198"/>
      <c r="Z76" s="198"/>
      <c r="AA76" s="342"/>
      <c r="AC76" s="198"/>
      <c r="AD76" s="198"/>
      <c r="AE76" s="198"/>
      <c r="AF76" s="198"/>
      <c r="AG76" s="198"/>
      <c r="AH76" s="198"/>
      <c r="AI76" s="198"/>
      <c r="AJ76" s="198"/>
      <c r="AK76" s="198"/>
      <c r="AL76" s="198"/>
      <c r="AM76" s="198"/>
      <c r="AN76" s="198"/>
      <c r="AO76" s="198"/>
      <c r="AP76" s="198"/>
      <c r="BE76" s="198"/>
      <c r="BF76" s="198"/>
      <c r="BG76" s="198"/>
      <c r="BH76" s="198"/>
      <c r="BI76" s="198"/>
      <c r="BJ76" s="198"/>
      <c r="BK76" s="198"/>
      <c r="BL76" s="198"/>
      <c r="BM76" s="198"/>
      <c r="BN76" s="198"/>
      <c r="BO76" s="198"/>
      <c r="BP76" s="198"/>
      <c r="BQ76" s="198"/>
      <c r="BR76" s="198"/>
    </row>
  </sheetData>
  <mergeCells count="1053">
    <mergeCell ref="B75:C75"/>
    <mergeCell ref="AD75:AE75"/>
    <mergeCell ref="BF75:BG75"/>
    <mergeCell ref="AY74:AY75"/>
    <mergeCell ref="AZ74:AZ75"/>
    <mergeCell ref="BA74:BB75"/>
    <mergeCell ref="BE74:BE75"/>
    <mergeCell ref="BF74:BG74"/>
    <mergeCell ref="BQ74:BQ75"/>
    <mergeCell ref="BR74:BR75"/>
    <mergeCell ref="BS74:BS75"/>
    <mergeCell ref="BT74:BT75"/>
    <mergeCell ref="BU74:BU75"/>
    <mergeCell ref="BV74:BV75"/>
    <mergeCell ref="BW74:BW75"/>
    <mergeCell ref="BX74:BX75"/>
    <mergeCell ref="BY74:BZ75"/>
    <mergeCell ref="AU74:AU75"/>
    <mergeCell ref="AV74:AV75"/>
    <mergeCell ref="AW74:AX75"/>
    <mergeCell ref="CA74:CA75"/>
    <mergeCell ref="CB74:CB75"/>
    <mergeCell ref="CC74:CD75"/>
    <mergeCell ref="BY72:BZ73"/>
    <mergeCell ref="CA72:CA73"/>
    <mergeCell ref="CB72:CB73"/>
    <mergeCell ref="CC72:CD73"/>
    <mergeCell ref="B73:C73"/>
    <mergeCell ref="AD73:AE73"/>
    <mergeCell ref="BF73:BG73"/>
    <mergeCell ref="A74:A75"/>
    <mergeCell ref="B74:C74"/>
    <mergeCell ref="M74:M75"/>
    <mergeCell ref="N74:N75"/>
    <mergeCell ref="O74:O75"/>
    <mergeCell ref="P74:P75"/>
    <mergeCell ref="Q74:Q75"/>
    <mergeCell ref="R74:R75"/>
    <mergeCell ref="S74:S75"/>
    <mergeCell ref="T74:T75"/>
    <mergeCell ref="U74:V75"/>
    <mergeCell ref="W74:W75"/>
    <mergeCell ref="X74:X75"/>
    <mergeCell ref="Y74:Z75"/>
    <mergeCell ref="AC74:AC75"/>
    <mergeCell ref="AD74:AE74"/>
    <mergeCell ref="AO74:AO75"/>
    <mergeCell ref="AP74:AP75"/>
    <mergeCell ref="AQ74:AQ75"/>
    <mergeCell ref="AR74:AR75"/>
    <mergeCell ref="AS74:AS75"/>
    <mergeCell ref="AT74:AT75"/>
    <mergeCell ref="AT72:AT73"/>
    <mergeCell ref="AU72:AU73"/>
    <mergeCell ref="AV72:AV73"/>
    <mergeCell ref="AW72:AX73"/>
    <mergeCell ref="AY72:AY73"/>
    <mergeCell ref="AZ72:AZ73"/>
    <mergeCell ref="BA72:BB73"/>
    <mergeCell ref="BE72:BE73"/>
    <mergeCell ref="BF72:BG72"/>
    <mergeCell ref="BQ72:BQ73"/>
    <mergeCell ref="BR72:BR73"/>
    <mergeCell ref="BS72:BS73"/>
    <mergeCell ref="BT72:BT73"/>
    <mergeCell ref="BU72:BU73"/>
    <mergeCell ref="BV72:BV73"/>
    <mergeCell ref="BW72:BW73"/>
    <mergeCell ref="BX72:BX73"/>
    <mergeCell ref="BU70:BU71"/>
    <mergeCell ref="BV70:BV71"/>
    <mergeCell ref="BW70:BW71"/>
    <mergeCell ref="BX70:BX71"/>
    <mergeCell ref="BY70:BZ71"/>
    <mergeCell ref="CA70:CA71"/>
    <mergeCell ref="CB70:CB71"/>
    <mergeCell ref="CC70:CD71"/>
    <mergeCell ref="B71:C71"/>
    <mergeCell ref="AD71:AE71"/>
    <mergeCell ref="BF71:BG71"/>
    <mergeCell ref="A72:A73"/>
    <mergeCell ref="B72:C72"/>
    <mergeCell ref="M72:M73"/>
    <mergeCell ref="N72:N73"/>
    <mergeCell ref="O72:O73"/>
    <mergeCell ref="P72:P73"/>
    <mergeCell ref="Q72:Q73"/>
    <mergeCell ref="R72:R73"/>
    <mergeCell ref="S72:S73"/>
    <mergeCell ref="T72:T73"/>
    <mergeCell ref="U72:V73"/>
    <mergeCell ref="W72:W73"/>
    <mergeCell ref="X72:X73"/>
    <mergeCell ref="Y72:Z73"/>
    <mergeCell ref="AC72:AC73"/>
    <mergeCell ref="AD72:AE72"/>
    <mergeCell ref="AO72:AO73"/>
    <mergeCell ref="AP72:AP73"/>
    <mergeCell ref="AQ72:AQ73"/>
    <mergeCell ref="AR72:AR73"/>
    <mergeCell ref="AS72:AS73"/>
    <mergeCell ref="AP70:AP71"/>
    <mergeCell ref="AQ70:AQ71"/>
    <mergeCell ref="AR70:AR71"/>
    <mergeCell ref="AS70:AS71"/>
    <mergeCell ref="AT70:AT71"/>
    <mergeCell ref="AU70:AU71"/>
    <mergeCell ref="AV70:AV71"/>
    <mergeCell ref="AW70:AX71"/>
    <mergeCell ref="AY70:AY71"/>
    <mergeCell ref="AZ70:AZ71"/>
    <mergeCell ref="BA70:BB71"/>
    <mergeCell ref="BE70:BE71"/>
    <mergeCell ref="BF70:BG70"/>
    <mergeCell ref="BQ70:BQ71"/>
    <mergeCell ref="BR70:BR71"/>
    <mergeCell ref="BS70:BS71"/>
    <mergeCell ref="BT70:BT71"/>
    <mergeCell ref="A70:A71"/>
    <mergeCell ref="B70:C70"/>
    <mergeCell ref="M70:M71"/>
    <mergeCell ref="N70:N71"/>
    <mergeCell ref="O70:O71"/>
    <mergeCell ref="P70:P71"/>
    <mergeCell ref="Q70:Q71"/>
    <mergeCell ref="R70:R71"/>
    <mergeCell ref="S70:S71"/>
    <mergeCell ref="T70:T71"/>
    <mergeCell ref="U70:V71"/>
    <mergeCell ref="W70:W71"/>
    <mergeCell ref="X70:X71"/>
    <mergeCell ref="Y70:Z71"/>
    <mergeCell ref="AC70:AC71"/>
    <mergeCell ref="AD70:AE70"/>
    <mergeCell ref="AO70:AO71"/>
    <mergeCell ref="BY66:BZ67"/>
    <mergeCell ref="CA66:CA67"/>
    <mergeCell ref="CB66:CB67"/>
    <mergeCell ref="CC66:CD67"/>
    <mergeCell ref="B67:C67"/>
    <mergeCell ref="AD67:AE67"/>
    <mergeCell ref="BF67:BG67"/>
    <mergeCell ref="A69:C69"/>
    <mergeCell ref="D69:F69"/>
    <mergeCell ref="G69:I69"/>
    <mergeCell ref="J69:L69"/>
    <mergeCell ref="S69:T69"/>
    <mergeCell ref="U69:V69"/>
    <mergeCell ref="W69:X69"/>
    <mergeCell ref="Y69:Z69"/>
    <mergeCell ref="AC69:AE69"/>
    <mergeCell ref="AF69:AH69"/>
    <mergeCell ref="AI69:AK69"/>
    <mergeCell ref="AL69:AN69"/>
    <mergeCell ref="AU69:AV69"/>
    <mergeCell ref="AW69:AX69"/>
    <mergeCell ref="AY69:AZ69"/>
    <mergeCell ref="BA69:BB69"/>
    <mergeCell ref="BE69:BG69"/>
    <mergeCell ref="BH69:BJ69"/>
    <mergeCell ref="BK69:BM69"/>
    <mergeCell ref="BN69:BP69"/>
    <mergeCell ref="BW69:BX69"/>
    <mergeCell ref="BY69:BZ69"/>
    <mergeCell ref="CA69:CB69"/>
    <mergeCell ref="CC69:CD69"/>
    <mergeCell ref="AT66:AT67"/>
    <mergeCell ref="AS64:AS65"/>
    <mergeCell ref="AU66:AU67"/>
    <mergeCell ref="AV66:AV67"/>
    <mergeCell ref="AW66:AX67"/>
    <mergeCell ref="AY66:AY67"/>
    <mergeCell ref="AZ66:AZ67"/>
    <mergeCell ref="BA66:BB67"/>
    <mergeCell ref="BE66:BE67"/>
    <mergeCell ref="BF66:BG66"/>
    <mergeCell ref="BQ66:BQ67"/>
    <mergeCell ref="BR66:BR67"/>
    <mergeCell ref="BS66:BS67"/>
    <mergeCell ref="BT66:BT67"/>
    <mergeCell ref="BU66:BU67"/>
    <mergeCell ref="BV66:BV67"/>
    <mergeCell ref="BW66:BW67"/>
    <mergeCell ref="BX66:BX67"/>
    <mergeCell ref="BU64:BU65"/>
    <mergeCell ref="BV64:BV65"/>
    <mergeCell ref="BW64:BW65"/>
    <mergeCell ref="BX64:BX65"/>
    <mergeCell ref="AO64:AO65"/>
    <mergeCell ref="BY64:BZ65"/>
    <mergeCell ref="CA64:CA65"/>
    <mergeCell ref="CB64:CB65"/>
    <mergeCell ref="CC64:CD65"/>
    <mergeCell ref="B65:C65"/>
    <mergeCell ref="AD65:AE65"/>
    <mergeCell ref="BF65:BG65"/>
    <mergeCell ref="A66:A67"/>
    <mergeCell ref="B66:C66"/>
    <mergeCell ref="M66:M67"/>
    <mergeCell ref="N66:N67"/>
    <mergeCell ref="O66:O67"/>
    <mergeCell ref="P66:P67"/>
    <mergeCell ref="Q66:Q67"/>
    <mergeCell ref="R66:R67"/>
    <mergeCell ref="S66:S67"/>
    <mergeCell ref="T66:T67"/>
    <mergeCell ref="U66:V67"/>
    <mergeCell ref="W66:W67"/>
    <mergeCell ref="X66:X67"/>
    <mergeCell ref="Y66:Z67"/>
    <mergeCell ref="AC66:AC67"/>
    <mergeCell ref="AD66:AE66"/>
    <mergeCell ref="AO66:AO67"/>
    <mergeCell ref="AP66:AP67"/>
    <mergeCell ref="AQ66:AQ67"/>
    <mergeCell ref="AR66:AR67"/>
    <mergeCell ref="AS66:AS67"/>
    <mergeCell ref="AP64:AP65"/>
    <mergeCell ref="AQ64:AQ65"/>
    <mergeCell ref="AR64:AR65"/>
    <mergeCell ref="B63:C63"/>
    <mergeCell ref="AD63:AE63"/>
    <mergeCell ref="BF63:BG63"/>
    <mergeCell ref="AT64:AT65"/>
    <mergeCell ref="AU64:AU65"/>
    <mergeCell ref="AV64:AV65"/>
    <mergeCell ref="AW64:AX65"/>
    <mergeCell ref="AY64:AY65"/>
    <mergeCell ref="AZ64:AZ65"/>
    <mergeCell ref="BA64:BB65"/>
    <mergeCell ref="BE64:BE65"/>
    <mergeCell ref="BF64:BG64"/>
    <mergeCell ref="BQ64:BQ65"/>
    <mergeCell ref="BR64:BR65"/>
    <mergeCell ref="BS64:BS65"/>
    <mergeCell ref="BT64:BT65"/>
    <mergeCell ref="A64:A65"/>
    <mergeCell ref="B64:C64"/>
    <mergeCell ref="M64:M65"/>
    <mergeCell ref="N64:N65"/>
    <mergeCell ref="O64:O65"/>
    <mergeCell ref="P64:P65"/>
    <mergeCell ref="Q64:Q65"/>
    <mergeCell ref="R64:R65"/>
    <mergeCell ref="S64:S65"/>
    <mergeCell ref="T64:T65"/>
    <mergeCell ref="U64:V65"/>
    <mergeCell ref="W64:W65"/>
    <mergeCell ref="X64:X65"/>
    <mergeCell ref="Y64:Z65"/>
    <mergeCell ref="AC64:AC65"/>
    <mergeCell ref="AD64:AE64"/>
    <mergeCell ref="AY62:AY63"/>
    <mergeCell ref="AZ62:AZ63"/>
    <mergeCell ref="BA62:BB63"/>
    <mergeCell ref="BE62:BE63"/>
    <mergeCell ref="BF62:BG62"/>
    <mergeCell ref="BQ62:BQ63"/>
    <mergeCell ref="BR62:BR63"/>
    <mergeCell ref="BS62:BS63"/>
    <mergeCell ref="BT62:BT63"/>
    <mergeCell ref="BU62:BU63"/>
    <mergeCell ref="BV62:BV63"/>
    <mergeCell ref="BW62:BW63"/>
    <mergeCell ref="BX62:BX63"/>
    <mergeCell ref="BY62:BZ63"/>
    <mergeCell ref="CA62:CA63"/>
    <mergeCell ref="CB62:CB63"/>
    <mergeCell ref="CC62:CD63"/>
    <mergeCell ref="BH61:BJ61"/>
    <mergeCell ref="BK61:BM61"/>
    <mergeCell ref="BN61:BP61"/>
    <mergeCell ref="BW61:BX61"/>
    <mergeCell ref="BY61:BZ61"/>
    <mergeCell ref="CA61:CB61"/>
    <mergeCell ref="CC61:CD61"/>
    <mergeCell ref="A62:A63"/>
    <mergeCell ref="B62:C62"/>
    <mergeCell ref="M62:M63"/>
    <mergeCell ref="N62:N63"/>
    <mergeCell ref="O62:O63"/>
    <mergeCell ref="P62:P63"/>
    <mergeCell ref="Q62:Q63"/>
    <mergeCell ref="R62:R63"/>
    <mergeCell ref="S62:S63"/>
    <mergeCell ref="T62:T63"/>
    <mergeCell ref="U62:V63"/>
    <mergeCell ref="W62:W63"/>
    <mergeCell ref="X62:X63"/>
    <mergeCell ref="Y62:Z63"/>
    <mergeCell ref="AC62:AC63"/>
    <mergeCell ref="AD62:AE62"/>
    <mergeCell ref="AO62:AO63"/>
    <mergeCell ref="AP62:AP63"/>
    <mergeCell ref="AQ62:AQ63"/>
    <mergeCell ref="AR62:AR63"/>
    <mergeCell ref="AS62:AS63"/>
    <mergeCell ref="AT62:AT63"/>
    <mergeCell ref="AU62:AU63"/>
    <mergeCell ref="AV62:AV63"/>
    <mergeCell ref="AW62:AX63"/>
    <mergeCell ref="A61:C61"/>
    <mergeCell ref="D61:F61"/>
    <mergeCell ref="G61:I61"/>
    <mergeCell ref="J61:L61"/>
    <mergeCell ref="S61:T61"/>
    <mergeCell ref="U61:V61"/>
    <mergeCell ref="W61:X61"/>
    <mergeCell ref="Y61:Z61"/>
    <mergeCell ref="AC61:AE61"/>
    <mergeCell ref="AF61:AH61"/>
    <mergeCell ref="AI61:AK61"/>
    <mergeCell ref="AL61:AN61"/>
    <mergeCell ref="AU61:AV61"/>
    <mergeCell ref="AW61:AX61"/>
    <mergeCell ref="AY61:AZ61"/>
    <mergeCell ref="BA61:BB61"/>
    <mergeCell ref="BE61:BG61"/>
    <mergeCell ref="AZ58:AZ59"/>
    <mergeCell ref="BA58:BB59"/>
    <mergeCell ref="BE58:BE59"/>
    <mergeCell ref="BF58:BG58"/>
    <mergeCell ref="BQ58:BQ59"/>
    <mergeCell ref="BR58:BR59"/>
    <mergeCell ref="BS58:BS59"/>
    <mergeCell ref="BT58:BT59"/>
    <mergeCell ref="BU58:BU59"/>
    <mergeCell ref="BV58:BV59"/>
    <mergeCell ref="BW58:BW59"/>
    <mergeCell ref="BX58:BX59"/>
    <mergeCell ref="BY58:BZ59"/>
    <mergeCell ref="CA58:CA59"/>
    <mergeCell ref="CB58:CB59"/>
    <mergeCell ref="CC58:CD59"/>
    <mergeCell ref="B59:C59"/>
    <mergeCell ref="AD59:AE59"/>
    <mergeCell ref="BF59:BG59"/>
    <mergeCell ref="CA56:CA57"/>
    <mergeCell ref="CB56:CB57"/>
    <mergeCell ref="CC56:CD57"/>
    <mergeCell ref="B57:C57"/>
    <mergeCell ref="AD57:AE57"/>
    <mergeCell ref="BF57:BG57"/>
    <mergeCell ref="A58:A59"/>
    <mergeCell ref="B58:C58"/>
    <mergeCell ref="M58:M59"/>
    <mergeCell ref="N58:N59"/>
    <mergeCell ref="O58:O59"/>
    <mergeCell ref="P58:P59"/>
    <mergeCell ref="Q58:Q59"/>
    <mergeCell ref="R58:R59"/>
    <mergeCell ref="S58:S59"/>
    <mergeCell ref="T58:T59"/>
    <mergeCell ref="U58:V59"/>
    <mergeCell ref="W58:W59"/>
    <mergeCell ref="X58:X59"/>
    <mergeCell ref="Y58:Z59"/>
    <mergeCell ref="AC58:AC59"/>
    <mergeCell ref="AD58:AE58"/>
    <mergeCell ref="AO58:AO59"/>
    <mergeCell ref="AP58:AP59"/>
    <mergeCell ref="AQ58:AQ59"/>
    <mergeCell ref="AR58:AR59"/>
    <mergeCell ref="AS58:AS59"/>
    <mergeCell ref="AT58:AT59"/>
    <mergeCell ref="AU58:AU59"/>
    <mergeCell ref="AV58:AV59"/>
    <mergeCell ref="AW58:AX59"/>
    <mergeCell ref="AY58:AY59"/>
    <mergeCell ref="AU56:AU57"/>
    <mergeCell ref="AV56:AV57"/>
    <mergeCell ref="AW56:AX57"/>
    <mergeCell ref="AY56:AY57"/>
    <mergeCell ref="AZ56:AZ57"/>
    <mergeCell ref="BA56:BB57"/>
    <mergeCell ref="BE56:BE57"/>
    <mergeCell ref="BF56:BG56"/>
    <mergeCell ref="BQ56:BQ57"/>
    <mergeCell ref="BR56:BR57"/>
    <mergeCell ref="BS56:BS57"/>
    <mergeCell ref="BT56:BT57"/>
    <mergeCell ref="BU56:BU57"/>
    <mergeCell ref="BV56:BV57"/>
    <mergeCell ref="BW56:BW57"/>
    <mergeCell ref="BX56:BX57"/>
    <mergeCell ref="BY56:BZ57"/>
    <mergeCell ref="BV54:BV55"/>
    <mergeCell ref="BW54:BW55"/>
    <mergeCell ref="BX54:BX55"/>
    <mergeCell ref="BY54:BZ55"/>
    <mergeCell ref="CA54:CA55"/>
    <mergeCell ref="CB54:CB55"/>
    <mergeCell ref="CC54:CD55"/>
    <mergeCell ref="B55:C55"/>
    <mergeCell ref="AD55:AE55"/>
    <mergeCell ref="BF55:BG55"/>
    <mergeCell ref="A56:A57"/>
    <mergeCell ref="B56:C56"/>
    <mergeCell ref="M56:M57"/>
    <mergeCell ref="N56:N57"/>
    <mergeCell ref="O56:O57"/>
    <mergeCell ref="P56:P57"/>
    <mergeCell ref="Q56:Q57"/>
    <mergeCell ref="R56:R57"/>
    <mergeCell ref="S56:S57"/>
    <mergeCell ref="T56:T57"/>
    <mergeCell ref="U56:V57"/>
    <mergeCell ref="W56:W57"/>
    <mergeCell ref="X56:X57"/>
    <mergeCell ref="Y56:Z57"/>
    <mergeCell ref="AC56:AC57"/>
    <mergeCell ref="AD56:AE56"/>
    <mergeCell ref="AO56:AO57"/>
    <mergeCell ref="AP56:AP57"/>
    <mergeCell ref="AQ56:AQ57"/>
    <mergeCell ref="AR56:AR57"/>
    <mergeCell ref="AS56:AS57"/>
    <mergeCell ref="AT56:AT57"/>
    <mergeCell ref="AQ54:AQ55"/>
    <mergeCell ref="AR54:AR55"/>
    <mergeCell ref="AS54:AS55"/>
    <mergeCell ref="AT54:AT55"/>
    <mergeCell ref="AU54:AU55"/>
    <mergeCell ref="AV54:AV55"/>
    <mergeCell ref="AW54:AX55"/>
    <mergeCell ref="AY54:AY55"/>
    <mergeCell ref="AZ54:AZ55"/>
    <mergeCell ref="BA54:BB55"/>
    <mergeCell ref="BE54:BE55"/>
    <mergeCell ref="BF54:BG54"/>
    <mergeCell ref="BQ54:BQ55"/>
    <mergeCell ref="BR54:BR55"/>
    <mergeCell ref="BS54:BS55"/>
    <mergeCell ref="BT54:BT55"/>
    <mergeCell ref="BU54:BU55"/>
    <mergeCell ref="A50:A51"/>
    <mergeCell ref="AC50:AC51"/>
    <mergeCell ref="AD50:AE50"/>
    <mergeCell ref="AO50:AO51"/>
    <mergeCell ref="AP50:AP51"/>
    <mergeCell ref="AQ50:AQ51"/>
    <mergeCell ref="AR50:AR51"/>
    <mergeCell ref="BH53:BJ53"/>
    <mergeCell ref="BK53:BM53"/>
    <mergeCell ref="BN53:BP53"/>
    <mergeCell ref="BW53:BX53"/>
    <mergeCell ref="BY53:BZ53"/>
    <mergeCell ref="CA53:CB53"/>
    <mergeCell ref="CC53:CD53"/>
    <mergeCell ref="A54:A55"/>
    <mergeCell ref="B54:C54"/>
    <mergeCell ref="M54:M55"/>
    <mergeCell ref="N54:N55"/>
    <mergeCell ref="O54:O55"/>
    <mergeCell ref="P54:P55"/>
    <mergeCell ref="Q54:Q55"/>
    <mergeCell ref="R54:R55"/>
    <mergeCell ref="S54:S55"/>
    <mergeCell ref="T54:T55"/>
    <mergeCell ref="U54:V55"/>
    <mergeCell ref="W54:W55"/>
    <mergeCell ref="X54:X55"/>
    <mergeCell ref="Y54:Z55"/>
    <mergeCell ref="AC54:AC55"/>
    <mergeCell ref="AD54:AE54"/>
    <mergeCell ref="AO54:AO55"/>
    <mergeCell ref="AP54:AP55"/>
    <mergeCell ref="A53:C53"/>
    <mergeCell ref="D53:F53"/>
    <mergeCell ref="G53:I53"/>
    <mergeCell ref="J53:L53"/>
    <mergeCell ref="S53:T53"/>
    <mergeCell ref="U53:V53"/>
    <mergeCell ref="W53:X53"/>
    <mergeCell ref="Y53:Z53"/>
    <mergeCell ref="AC53:AE53"/>
    <mergeCell ref="AF53:AH53"/>
    <mergeCell ref="AI53:AK53"/>
    <mergeCell ref="AL53:AN53"/>
    <mergeCell ref="AU53:AV53"/>
    <mergeCell ref="AW53:AX53"/>
    <mergeCell ref="AY53:AZ53"/>
    <mergeCell ref="BA53:BB53"/>
    <mergeCell ref="BE53:BG53"/>
    <mergeCell ref="BT50:BT51"/>
    <mergeCell ref="BU50:BU51"/>
    <mergeCell ref="BV50:BV51"/>
    <mergeCell ref="BW50:BW51"/>
    <mergeCell ref="BX50:BX51"/>
    <mergeCell ref="BY50:BZ51"/>
    <mergeCell ref="CA50:CA51"/>
    <mergeCell ref="CB50:CB51"/>
    <mergeCell ref="CC50:CD51"/>
    <mergeCell ref="BY48:BZ49"/>
    <mergeCell ref="CA48:CA49"/>
    <mergeCell ref="CB48:CB49"/>
    <mergeCell ref="CC48:CD49"/>
    <mergeCell ref="B49:C49"/>
    <mergeCell ref="AD49:AE49"/>
    <mergeCell ref="BF49:BG49"/>
    <mergeCell ref="B50:C50"/>
    <mergeCell ref="M50:M51"/>
    <mergeCell ref="N50:N51"/>
    <mergeCell ref="O50:O51"/>
    <mergeCell ref="P50:P51"/>
    <mergeCell ref="Q50:Q51"/>
    <mergeCell ref="R50:R51"/>
    <mergeCell ref="S50:S51"/>
    <mergeCell ref="T50:T51"/>
    <mergeCell ref="U50:V51"/>
    <mergeCell ref="W50:W51"/>
    <mergeCell ref="X50:X51"/>
    <mergeCell ref="Y50:Z51"/>
    <mergeCell ref="B51:C51"/>
    <mergeCell ref="AD51:AE51"/>
    <mergeCell ref="BF51:BG51"/>
    <mergeCell ref="AS50:AS51"/>
    <mergeCell ref="AT50:AT51"/>
    <mergeCell ref="AU50:AU51"/>
    <mergeCell ref="AV50:AV51"/>
    <mergeCell ref="AW50:AX51"/>
    <mergeCell ref="AT48:AT49"/>
    <mergeCell ref="AU48:AU49"/>
    <mergeCell ref="AV48:AV49"/>
    <mergeCell ref="AW48:AX49"/>
    <mergeCell ref="AY48:AY49"/>
    <mergeCell ref="AZ48:AZ49"/>
    <mergeCell ref="BA48:BB49"/>
    <mergeCell ref="BE48:BE49"/>
    <mergeCell ref="BF48:BG48"/>
    <mergeCell ref="BQ48:BQ49"/>
    <mergeCell ref="BR48:BR49"/>
    <mergeCell ref="BS48:BS49"/>
    <mergeCell ref="BQ50:BQ51"/>
    <mergeCell ref="BR50:BR51"/>
    <mergeCell ref="BS50:BS51"/>
    <mergeCell ref="AY50:AY51"/>
    <mergeCell ref="AZ50:AZ51"/>
    <mergeCell ref="BA50:BB51"/>
    <mergeCell ref="BE50:BE51"/>
    <mergeCell ref="BF50:BG50"/>
    <mergeCell ref="BT48:BT49"/>
    <mergeCell ref="BU48:BU49"/>
    <mergeCell ref="BV48:BV49"/>
    <mergeCell ref="BW48:BW49"/>
    <mergeCell ref="BX48:BX49"/>
    <mergeCell ref="BU46:BU47"/>
    <mergeCell ref="BV46:BV47"/>
    <mergeCell ref="BW46:BW47"/>
    <mergeCell ref="BX46:BX47"/>
    <mergeCell ref="BY46:BZ47"/>
    <mergeCell ref="CA46:CA47"/>
    <mergeCell ref="CB46:CB47"/>
    <mergeCell ref="CC46:CD47"/>
    <mergeCell ref="B47:C47"/>
    <mergeCell ref="AD47:AE47"/>
    <mergeCell ref="BF47:BG47"/>
    <mergeCell ref="A48:A49"/>
    <mergeCell ref="B48:C48"/>
    <mergeCell ref="M48:M49"/>
    <mergeCell ref="N48:N49"/>
    <mergeCell ref="O48:O49"/>
    <mergeCell ref="P48:P49"/>
    <mergeCell ref="Q48:Q49"/>
    <mergeCell ref="R48:R49"/>
    <mergeCell ref="S48:S49"/>
    <mergeCell ref="T48:T49"/>
    <mergeCell ref="U48:V49"/>
    <mergeCell ref="W48:W49"/>
    <mergeCell ref="X48:X49"/>
    <mergeCell ref="Y48:Z49"/>
    <mergeCell ref="AC48:AC49"/>
    <mergeCell ref="AD48:AE48"/>
    <mergeCell ref="AO48:AO49"/>
    <mergeCell ref="AP48:AP49"/>
    <mergeCell ref="AQ48:AQ49"/>
    <mergeCell ref="AR48:AR49"/>
    <mergeCell ref="AS48:AS49"/>
    <mergeCell ref="AP46:AP47"/>
    <mergeCell ref="AQ46:AQ47"/>
    <mergeCell ref="AR46:AR47"/>
    <mergeCell ref="AS46:AS47"/>
    <mergeCell ref="AT46:AT47"/>
    <mergeCell ref="AU46:AU47"/>
    <mergeCell ref="AV46:AV47"/>
    <mergeCell ref="AW46:AX47"/>
    <mergeCell ref="AY46:AY47"/>
    <mergeCell ref="AZ46:AZ47"/>
    <mergeCell ref="BA46:BB47"/>
    <mergeCell ref="BE46:BE47"/>
    <mergeCell ref="BW45:BX45"/>
    <mergeCell ref="BY45:BZ45"/>
    <mergeCell ref="CA45:CB45"/>
    <mergeCell ref="CC45:CD45"/>
    <mergeCell ref="A23:A24"/>
    <mergeCell ref="B23:C24"/>
    <mergeCell ref="D23:E23"/>
    <mergeCell ref="BF46:BG46"/>
    <mergeCell ref="BQ46:BQ47"/>
    <mergeCell ref="BR46:BR47"/>
    <mergeCell ref="BS46:BS47"/>
    <mergeCell ref="BT46:BT47"/>
    <mergeCell ref="A46:A47"/>
    <mergeCell ref="B46:C46"/>
    <mergeCell ref="M46:M47"/>
    <mergeCell ref="N46:N47"/>
    <mergeCell ref="O46:O47"/>
    <mergeCell ref="P46:P47"/>
    <mergeCell ref="Q46:Q47"/>
    <mergeCell ref="R46:R47"/>
    <mergeCell ref="S46:S47"/>
    <mergeCell ref="T46:T47"/>
    <mergeCell ref="U46:V47"/>
    <mergeCell ref="W46:W47"/>
    <mergeCell ref="X46:X47"/>
    <mergeCell ref="Y46:Z47"/>
    <mergeCell ref="AC46:AC47"/>
    <mergeCell ref="AD46:AE46"/>
    <mergeCell ref="AO46:AO47"/>
    <mergeCell ref="BN24:BP24"/>
    <mergeCell ref="BQ24:BS24"/>
    <mergeCell ref="BT24:BU24"/>
    <mergeCell ref="BV24:BX24"/>
    <mergeCell ref="BZ24:CB24"/>
    <mergeCell ref="CC24:CE24"/>
    <mergeCell ref="F23:H23"/>
    <mergeCell ref="J23:L23"/>
    <mergeCell ref="M23:O23"/>
    <mergeCell ref="P23:Q23"/>
    <mergeCell ref="R23:T23"/>
    <mergeCell ref="V23:X23"/>
    <mergeCell ref="A45:C45"/>
    <mergeCell ref="D45:F45"/>
    <mergeCell ref="G45:I45"/>
    <mergeCell ref="J45:L45"/>
    <mergeCell ref="S45:T45"/>
    <mergeCell ref="U45:V45"/>
    <mergeCell ref="W45:X45"/>
    <mergeCell ref="Y45:Z45"/>
    <mergeCell ref="AC45:AE45"/>
    <mergeCell ref="AF45:AH45"/>
    <mergeCell ref="AI45:AK45"/>
    <mergeCell ref="AL45:AN45"/>
    <mergeCell ref="AU45:AV45"/>
    <mergeCell ref="AW45:AX45"/>
    <mergeCell ref="AY45:AZ45"/>
    <mergeCell ref="BA45:BB45"/>
    <mergeCell ref="BE45:BG45"/>
    <mergeCell ref="BH45:BJ45"/>
    <mergeCell ref="BK45:BM45"/>
    <mergeCell ref="BN45:BP45"/>
    <mergeCell ref="D24:E24"/>
    <mergeCell ref="F24:H24"/>
    <mergeCell ref="J24:L24"/>
    <mergeCell ref="M24:O24"/>
    <mergeCell ref="P24:Q24"/>
    <mergeCell ref="R24:T24"/>
    <mergeCell ref="V24:X24"/>
    <mergeCell ref="Y24:AA24"/>
    <mergeCell ref="AF24:AG24"/>
    <mergeCell ref="AH24:AJ24"/>
    <mergeCell ref="AL24:AN24"/>
    <mergeCell ref="AO24:AQ24"/>
    <mergeCell ref="AR24:AS24"/>
    <mergeCell ref="AT24:AV24"/>
    <mergeCell ref="AX24:AZ24"/>
    <mergeCell ref="BA24:BC24"/>
    <mergeCell ref="BH24:BI24"/>
    <mergeCell ref="Y23:AA23"/>
    <mergeCell ref="AC23:AC24"/>
    <mergeCell ref="AD23:AE24"/>
    <mergeCell ref="AF23:AG23"/>
    <mergeCell ref="AH23:AJ23"/>
    <mergeCell ref="AL23:AN23"/>
    <mergeCell ref="AO23:AQ23"/>
    <mergeCell ref="AR23:AS23"/>
    <mergeCell ref="BV21:BX21"/>
    <mergeCell ref="BZ21:CB21"/>
    <mergeCell ref="CC21:CE21"/>
    <mergeCell ref="BJ22:BL22"/>
    <mergeCell ref="BN22:BP22"/>
    <mergeCell ref="BQ22:BS22"/>
    <mergeCell ref="BT22:BU22"/>
    <mergeCell ref="BV22:BX22"/>
    <mergeCell ref="BZ22:CB22"/>
    <mergeCell ref="CC22:CE22"/>
    <mergeCell ref="AT23:AV23"/>
    <mergeCell ref="AX23:AZ23"/>
    <mergeCell ref="BA23:BC23"/>
    <mergeCell ref="BE23:BE24"/>
    <mergeCell ref="BF23:BG24"/>
    <mergeCell ref="BH23:BI23"/>
    <mergeCell ref="BJ23:BL23"/>
    <mergeCell ref="BN23:BP23"/>
    <mergeCell ref="BQ23:BS23"/>
    <mergeCell ref="BT23:BU23"/>
    <mergeCell ref="BV23:BX23"/>
    <mergeCell ref="BZ23:CB23"/>
    <mergeCell ref="CC23:CE23"/>
    <mergeCell ref="BJ24:BL24"/>
    <mergeCell ref="D22:E22"/>
    <mergeCell ref="F22:H22"/>
    <mergeCell ref="J22:L22"/>
    <mergeCell ref="M22:O22"/>
    <mergeCell ref="P22:Q22"/>
    <mergeCell ref="R22:T22"/>
    <mergeCell ref="V22:X22"/>
    <mergeCell ref="Y22:AA22"/>
    <mergeCell ref="AF22:AG22"/>
    <mergeCell ref="AH22:AJ22"/>
    <mergeCell ref="AL22:AN22"/>
    <mergeCell ref="AO22:AQ22"/>
    <mergeCell ref="AR22:AS22"/>
    <mergeCell ref="AT22:AV22"/>
    <mergeCell ref="AX22:AZ22"/>
    <mergeCell ref="BA22:BC22"/>
    <mergeCell ref="BH22:BI22"/>
    <mergeCell ref="BQ20:BS20"/>
    <mergeCell ref="BT20:BU20"/>
    <mergeCell ref="BV20:BX20"/>
    <mergeCell ref="BZ20:CB20"/>
    <mergeCell ref="CC20:CE20"/>
    <mergeCell ref="A21:A22"/>
    <mergeCell ref="B21:C22"/>
    <mergeCell ref="D21:E21"/>
    <mergeCell ref="F21:H21"/>
    <mergeCell ref="J21:L21"/>
    <mergeCell ref="M21:O21"/>
    <mergeCell ref="P21:Q21"/>
    <mergeCell ref="R21:T21"/>
    <mergeCell ref="V21:X21"/>
    <mergeCell ref="Y21:AA21"/>
    <mergeCell ref="AC21:AC22"/>
    <mergeCell ref="AD21:AE22"/>
    <mergeCell ref="AF21:AG21"/>
    <mergeCell ref="AH21:AJ21"/>
    <mergeCell ref="AL21:AN21"/>
    <mergeCell ref="AO21:AQ21"/>
    <mergeCell ref="AR21:AS21"/>
    <mergeCell ref="AT21:AV21"/>
    <mergeCell ref="AX21:AZ21"/>
    <mergeCell ref="BA21:BC21"/>
    <mergeCell ref="BE21:BE22"/>
    <mergeCell ref="BF21:BG22"/>
    <mergeCell ref="BH21:BI21"/>
    <mergeCell ref="BJ21:BL21"/>
    <mergeCell ref="BN21:BP21"/>
    <mergeCell ref="BQ21:BS21"/>
    <mergeCell ref="BT21:BU21"/>
    <mergeCell ref="AT19:AV19"/>
    <mergeCell ref="AX19:AZ19"/>
    <mergeCell ref="BA19:BC19"/>
    <mergeCell ref="BE19:BE20"/>
    <mergeCell ref="BF19:BG20"/>
    <mergeCell ref="BH19:BI19"/>
    <mergeCell ref="BJ19:BL19"/>
    <mergeCell ref="BN19:BP19"/>
    <mergeCell ref="BQ19:BS19"/>
    <mergeCell ref="BT19:BU19"/>
    <mergeCell ref="BV19:BX19"/>
    <mergeCell ref="BZ19:CB19"/>
    <mergeCell ref="CC19:CE19"/>
    <mergeCell ref="D20:E20"/>
    <mergeCell ref="F20:H20"/>
    <mergeCell ref="J20:L20"/>
    <mergeCell ref="M20:O20"/>
    <mergeCell ref="P20:Q20"/>
    <mergeCell ref="R20:T20"/>
    <mergeCell ref="V20:X20"/>
    <mergeCell ref="Y20:AA20"/>
    <mergeCell ref="AF20:AG20"/>
    <mergeCell ref="AH20:AJ20"/>
    <mergeCell ref="AL20:AN20"/>
    <mergeCell ref="AO20:AQ20"/>
    <mergeCell ref="AR20:AS20"/>
    <mergeCell ref="AT20:AV20"/>
    <mergeCell ref="AX20:AZ20"/>
    <mergeCell ref="BA20:BC20"/>
    <mergeCell ref="BH20:BI20"/>
    <mergeCell ref="BJ20:BL20"/>
    <mergeCell ref="BN20:BP20"/>
    <mergeCell ref="A19:A20"/>
    <mergeCell ref="B19:C20"/>
    <mergeCell ref="D19:E19"/>
    <mergeCell ref="F19:H19"/>
    <mergeCell ref="J19:L19"/>
    <mergeCell ref="M19:O19"/>
    <mergeCell ref="P19:Q19"/>
    <mergeCell ref="R19:T19"/>
    <mergeCell ref="V19:X19"/>
    <mergeCell ref="Y19:AA19"/>
    <mergeCell ref="AC19:AC20"/>
    <mergeCell ref="AD19:AE20"/>
    <mergeCell ref="AF19:AG19"/>
    <mergeCell ref="AH19:AJ19"/>
    <mergeCell ref="AL19:AN19"/>
    <mergeCell ref="AO19:AQ19"/>
    <mergeCell ref="AR19:AS19"/>
    <mergeCell ref="BQ17:BS17"/>
    <mergeCell ref="BT17:BU17"/>
    <mergeCell ref="BV17:BX17"/>
    <mergeCell ref="BZ17:CB17"/>
    <mergeCell ref="CC17:CE17"/>
    <mergeCell ref="D18:E18"/>
    <mergeCell ref="F18:H18"/>
    <mergeCell ref="J18:L18"/>
    <mergeCell ref="M18:O18"/>
    <mergeCell ref="P18:Q18"/>
    <mergeCell ref="R18:T18"/>
    <mergeCell ref="V18:X18"/>
    <mergeCell ref="Y18:AA18"/>
    <mergeCell ref="AF18:AG18"/>
    <mergeCell ref="AH18:AJ18"/>
    <mergeCell ref="AL18:AN18"/>
    <mergeCell ref="AO18:AQ18"/>
    <mergeCell ref="AR18:AS18"/>
    <mergeCell ref="AT18:AV18"/>
    <mergeCell ref="AX18:AZ18"/>
    <mergeCell ref="BA18:BC18"/>
    <mergeCell ref="BH18:BI18"/>
    <mergeCell ref="BJ18:BL18"/>
    <mergeCell ref="BN18:BP18"/>
    <mergeCell ref="BQ18:BS18"/>
    <mergeCell ref="BT18:BU18"/>
    <mergeCell ref="BV18:BX18"/>
    <mergeCell ref="BZ18:CB18"/>
    <mergeCell ref="CC18:CE18"/>
    <mergeCell ref="BJ16:BL16"/>
    <mergeCell ref="BN16:BP16"/>
    <mergeCell ref="BQ16:BS16"/>
    <mergeCell ref="BT16:BU16"/>
    <mergeCell ref="BV16:BX16"/>
    <mergeCell ref="BZ16:CB16"/>
    <mergeCell ref="CC16:CE16"/>
    <mergeCell ref="A17:A18"/>
    <mergeCell ref="B17:C18"/>
    <mergeCell ref="D17:E17"/>
    <mergeCell ref="F17:H17"/>
    <mergeCell ref="J17:L17"/>
    <mergeCell ref="M17:O17"/>
    <mergeCell ref="P17:Q17"/>
    <mergeCell ref="R17:T17"/>
    <mergeCell ref="V17:X17"/>
    <mergeCell ref="Y17:AA17"/>
    <mergeCell ref="AC17:AC18"/>
    <mergeCell ref="AD17:AE18"/>
    <mergeCell ref="AF17:AG17"/>
    <mergeCell ref="AH17:AJ17"/>
    <mergeCell ref="AL17:AN17"/>
    <mergeCell ref="AO17:AQ17"/>
    <mergeCell ref="AR17:AS17"/>
    <mergeCell ref="AT17:AV17"/>
    <mergeCell ref="AX17:AZ17"/>
    <mergeCell ref="BA17:BC17"/>
    <mergeCell ref="BE17:BE18"/>
    <mergeCell ref="BF17:BG18"/>
    <mergeCell ref="BH17:BI17"/>
    <mergeCell ref="BJ17:BL17"/>
    <mergeCell ref="BN17:BP17"/>
    <mergeCell ref="D16:E16"/>
    <mergeCell ref="F16:H16"/>
    <mergeCell ref="J16:L16"/>
    <mergeCell ref="M16:O16"/>
    <mergeCell ref="P16:Q16"/>
    <mergeCell ref="R16:T16"/>
    <mergeCell ref="V16:X16"/>
    <mergeCell ref="Y16:AA16"/>
    <mergeCell ref="AF16:AG16"/>
    <mergeCell ref="AH16:AJ16"/>
    <mergeCell ref="AL16:AN16"/>
    <mergeCell ref="AO16:AQ16"/>
    <mergeCell ref="AR16:AS16"/>
    <mergeCell ref="AT16:AV16"/>
    <mergeCell ref="AX16:AZ16"/>
    <mergeCell ref="BA16:BC16"/>
    <mergeCell ref="BH16:BI16"/>
    <mergeCell ref="BZ14:CB14"/>
    <mergeCell ref="CC14:CE14"/>
    <mergeCell ref="A15:A16"/>
    <mergeCell ref="B15:C16"/>
    <mergeCell ref="D15:E15"/>
    <mergeCell ref="F15:H15"/>
    <mergeCell ref="J15:L15"/>
    <mergeCell ref="M15:O15"/>
    <mergeCell ref="P15:Q15"/>
    <mergeCell ref="R15:T15"/>
    <mergeCell ref="V15:X15"/>
    <mergeCell ref="Y15:AA15"/>
    <mergeCell ref="AC15:AC16"/>
    <mergeCell ref="AD15:AE16"/>
    <mergeCell ref="AF15:AG15"/>
    <mergeCell ref="AH15:AJ15"/>
    <mergeCell ref="AL15:AN15"/>
    <mergeCell ref="AO15:AQ15"/>
    <mergeCell ref="AR15:AS15"/>
    <mergeCell ref="AT15:AV15"/>
    <mergeCell ref="AX15:AZ15"/>
    <mergeCell ref="BA15:BC15"/>
    <mergeCell ref="BE15:BE16"/>
    <mergeCell ref="BF15:BG16"/>
    <mergeCell ref="BH15:BI15"/>
    <mergeCell ref="BJ15:BL15"/>
    <mergeCell ref="BN15:BP15"/>
    <mergeCell ref="BQ15:BS15"/>
    <mergeCell ref="BT15:BU15"/>
    <mergeCell ref="BV15:BX15"/>
    <mergeCell ref="BZ15:CB15"/>
    <mergeCell ref="CC15:CE15"/>
    <mergeCell ref="BE13:BE14"/>
    <mergeCell ref="BF13:BG14"/>
    <mergeCell ref="BH13:BI13"/>
    <mergeCell ref="BJ13:BL13"/>
    <mergeCell ref="BN13:BP13"/>
    <mergeCell ref="BQ13:BS13"/>
    <mergeCell ref="BT13:BU13"/>
    <mergeCell ref="BV13:BX13"/>
    <mergeCell ref="BZ13:CB13"/>
    <mergeCell ref="CC13:CE13"/>
    <mergeCell ref="D14:E14"/>
    <mergeCell ref="F14:H14"/>
    <mergeCell ref="J14:L14"/>
    <mergeCell ref="M14:O14"/>
    <mergeCell ref="P14:Q14"/>
    <mergeCell ref="R14:T14"/>
    <mergeCell ref="V14:X14"/>
    <mergeCell ref="Y14:AA14"/>
    <mergeCell ref="AF14:AG14"/>
    <mergeCell ref="AH14:AJ14"/>
    <mergeCell ref="AL14:AN14"/>
    <mergeCell ref="AO14:AQ14"/>
    <mergeCell ref="AR14:AS14"/>
    <mergeCell ref="AT14:AV14"/>
    <mergeCell ref="AX14:AZ14"/>
    <mergeCell ref="BA14:BC14"/>
    <mergeCell ref="BH14:BI14"/>
    <mergeCell ref="BJ14:BL14"/>
    <mergeCell ref="BN14:BP14"/>
    <mergeCell ref="BQ14:BS14"/>
    <mergeCell ref="BT14:BU14"/>
    <mergeCell ref="BV14:BX14"/>
    <mergeCell ref="A11:C11"/>
    <mergeCell ref="AC11:AE11"/>
    <mergeCell ref="BE11:BG11"/>
    <mergeCell ref="A12:C12"/>
    <mergeCell ref="M12:O12"/>
    <mergeCell ref="Y12:AA12"/>
    <mergeCell ref="AC12:AE12"/>
    <mergeCell ref="AO12:AQ12"/>
    <mergeCell ref="BA12:BC12"/>
    <mergeCell ref="BE12:BG12"/>
    <mergeCell ref="BQ12:BS12"/>
    <mergeCell ref="CC12:CE12"/>
    <mergeCell ref="A13:A14"/>
    <mergeCell ref="B13:C14"/>
    <mergeCell ref="D13:E13"/>
    <mergeCell ref="F13:H13"/>
    <mergeCell ref="J13:L13"/>
    <mergeCell ref="M13:O13"/>
    <mergeCell ref="P13:Q13"/>
    <mergeCell ref="R13:T13"/>
    <mergeCell ref="V13:X13"/>
    <mergeCell ref="Y13:AA13"/>
    <mergeCell ref="AC13:AC14"/>
    <mergeCell ref="AD13:AE14"/>
    <mergeCell ref="AF13:AG13"/>
    <mergeCell ref="AH13:AJ13"/>
    <mergeCell ref="AL13:AN13"/>
    <mergeCell ref="AO13:AQ13"/>
    <mergeCell ref="AR13:AS13"/>
    <mergeCell ref="AT13:AV13"/>
    <mergeCell ref="AX13:AZ13"/>
    <mergeCell ref="BA13:BC13"/>
    <mergeCell ref="P7:U7"/>
    <mergeCell ref="V7:AA7"/>
    <mergeCell ref="AF7:AK7"/>
    <mergeCell ref="AL7:AQ7"/>
    <mergeCell ref="AR7:AW7"/>
    <mergeCell ref="AX7:BC7"/>
    <mergeCell ref="BH7:BM7"/>
    <mergeCell ref="BN7:BS7"/>
    <mergeCell ref="BT7:BY7"/>
    <mergeCell ref="BZ7:CE7"/>
    <mergeCell ref="D8:I8"/>
    <mergeCell ref="J8:O8"/>
    <mergeCell ref="P8:U8"/>
    <mergeCell ref="V8:AA8"/>
    <mergeCell ref="AF8:AK8"/>
    <mergeCell ref="AL8:AQ8"/>
    <mergeCell ref="AR8:AW8"/>
    <mergeCell ref="AX8:BC8"/>
    <mergeCell ref="BH8:BM8"/>
    <mergeCell ref="BN8:BS8"/>
    <mergeCell ref="BT8:BY8"/>
    <mergeCell ref="BZ8:CE8"/>
    <mergeCell ref="A5:C5"/>
    <mergeCell ref="D5:I5"/>
    <mergeCell ref="J5:O5"/>
    <mergeCell ref="P5:U5"/>
    <mergeCell ref="V5:AA5"/>
    <mergeCell ref="AC5:AE5"/>
    <mergeCell ref="AF5:AK5"/>
    <mergeCell ref="AL5:AQ5"/>
    <mergeCell ref="AR5:AW5"/>
    <mergeCell ref="AX5:BC5"/>
    <mergeCell ref="BE5:BG5"/>
    <mergeCell ref="BH5:BM5"/>
    <mergeCell ref="BN5:BS5"/>
    <mergeCell ref="BT5:BY5"/>
    <mergeCell ref="BZ5:CE5"/>
    <mergeCell ref="A6:C8"/>
    <mergeCell ref="D6:I6"/>
    <mergeCell ref="J6:O6"/>
    <mergeCell ref="P6:U6"/>
    <mergeCell ref="V6:AA6"/>
    <mergeCell ref="AC6:AE8"/>
    <mergeCell ref="AF6:AK6"/>
    <mergeCell ref="AL6:AQ6"/>
    <mergeCell ref="AR6:AW6"/>
    <mergeCell ref="AX6:BC6"/>
    <mergeCell ref="BE6:BG8"/>
    <mergeCell ref="BH6:BM6"/>
    <mergeCell ref="BN6:BS6"/>
    <mergeCell ref="BT6:BY6"/>
    <mergeCell ref="BZ6:CE6"/>
    <mergeCell ref="D7:I7"/>
    <mergeCell ref="J7:O7"/>
    <mergeCell ref="A1:AA1"/>
    <mergeCell ref="AC1:BC1"/>
    <mergeCell ref="BE1:CE1"/>
    <mergeCell ref="A3:C3"/>
    <mergeCell ref="D3:O3"/>
    <mergeCell ref="P3:AA3"/>
    <mergeCell ref="AC3:AE3"/>
    <mergeCell ref="AF3:AQ3"/>
    <mergeCell ref="AR3:BC3"/>
    <mergeCell ref="BE3:BG3"/>
    <mergeCell ref="BH3:BS3"/>
    <mergeCell ref="BT3:CE3"/>
    <mergeCell ref="A4:C4"/>
    <mergeCell ref="D4:I4"/>
    <mergeCell ref="J4:O4"/>
    <mergeCell ref="P4:U4"/>
    <mergeCell ref="V4:AA4"/>
    <mergeCell ref="AC4:AE4"/>
    <mergeCell ref="AF4:AK4"/>
    <mergeCell ref="AL4:AQ4"/>
    <mergeCell ref="AR4:AW4"/>
    <mergeCell ref="AX4:BC4"/>
    <mergeCell ref="BE4:BG4"/>
    <mergeCell ref="BH4:BM4"/>
    <mergeCell ref="BN4:BS4"/>
    <mergeCell ref="BT4:BY4"/>
    <mergeCell ref="BZ4:CE4"/>
  </mergeCells>
  <printOptions/>
  <pageMargins left="0.39370078740157477" right="0.39370078740157477" top="0.39370078740157477" bottom="0.39370078740157477" header="0.5118110236220472" footer="0.5118110236220472"/>
  <pageSetup fitToHeight="1" fitToWidth="1" horizontalDpi="600" verticalDpi="600" orientation="portrait" paperSize="9" scale="43" copies="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99FF"/>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139" customWidth="1"/>
    <col min="2" max="2" width="39.875" style="139" customWidth="1"/>
    <col min="3" max="3" width="10.75390625" style="139" customWidth="1"/>
    <col min="4" max="4" width="4.50390625" style="139" customWidth="1"/>
    <col min="5" max="5" width="10.375" style="139" customWidth="1"/>
    <col min="6" max="6" width="5.75390625" style="139" bestFit="1" customWidth="1"/>
    <col min="7" max="7" width="10.375" style="139" customWidth="1"/>
    <col min="8" max="8" width="4.50390625" style="139" customWidth="1"/>
    <col min="9" max="9" width="10.75390625" style="139" bestFit="1" customWidth="1"/>
    <col min="10" max="10" width="39.875" style="139" customWidth="1"/>
    <col min="11" max="11" width="15.75390625" style="139" customWidth="1"/>
    <col min="12" max="12" width="3.625" style="139" customWidth="1"/>
    <col min="13" max="13" width="19.50390625" style="139" customWidth="1"/>
    <col min="14" max="14" width="39.875" style="139" customWidth="1"/>
    <col min="15" max="15" width="10.75390625" style="139" customWidth="1"/>
    <col min="16" max="16" width="4.50390625" style="139" customWidth="1"/>
    <col min="17" max="17" width="10.375" style="139" customWidth="1"/>
    <col min="18" max="18" width="5.75390625" style="139" bestFit="1" customWidth="1"/>
    <col min="19" max="19" width="10.375" style="139" customWidth="1"/>
    <col min="20" max="20" width="4.50390625" style="139" customWidth="1"/>
    <col min="21" max="21" width="10.75390625" style="139" customWidth="1"/>
    <col min="22" max="22" width="39.875" style="139" customWidth="1"/>
    <col min="23" max="23" width="15.75390625" style="139" customWidth="1"/>
    <col min="24" max="24" width="9.00390625" style="139" customWidth="1"/>
    <col min="25" max="59" width="5.875" style="139" customWidth="1"/>
    <col min="60" max="16384" width="9.00390625" style="139" customWidth="1"/>
  </cols>
  <sheetData>
    <row r="1" spans="1:67" ht="28.25">
      <c r="A1" s="1018" t="str">
        <f>'抽選会資料'!A1</f>
        <v>OFA 第 55 回大分県U-12サッカー大会　兼　KYFA 九州U-12サッカー大会大分県大会</v>
      </c>
      <c r="B1" s="1018"/>
      <c r="C1" s="1018"/>
      <c r="D1" s="1018"/>
      <c r="E1" s="1018"/>
      <c r="F1" s="1018"/>
      <c r="G1" s="1018"/>
      <c r="H1" s="1018"/>
      <c r="I1" s="1018"/>
      <c r="J1" s="1018" t="s">
        <v>675</v>
      </c>
      <c r="K1" s="1018"/>
      <c r="L1" s="405"/>
      <c r="M1" s="1018" t="str">
        <f>'抽選会資料'!A1</f>
        <v>OFA 第 55 回大分県U-12サッカー大会　兼　KYFA 九州U-12サッカー大会大分県大会</v>
      </c>
      <c r="N1" s="1018"/>
      <c r="O1" s="1018"/>
      <c r="P1" s="1018"/>
      <c r="Q1" s="1018"/>
      <c r="R1" s="1018"/>
      <c r="S1" s="1018"/>
      <c r="T1" s="1018"/>
      <c r="U1" s="1018"/>
      <c r="V1" s="1018" t="s">
        <v>675</v>
      </c>
      <c r="W1" s="1018"/>
      <c r="Y1" s="1018" t="str">
        <f>$A$1</f>
        <v>OFA 第 55 回大分県U-12サッカー大会　兼　KYFA 九州U-12サッカー大会大分県大会</v>
      </c>
      <c r="Z1" s="1018"/>
      <c r="AA1" s="1018"/>
      <c r="AB1" s="1018"/>
      <c r="AC1" s="1018"/>
      <c r="AD1" s="1018"/>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c r="BE1" s="1018"/>
      <c r="BF1" s="1018"/>
      <c r="BG1" s="1018"/>
      <c r="BI1" s="1018" t="str">
        <f>$J$1</f>
        <v>２次リーグ結果　報告用紙</v>
      </c>
      <c r="BJ1" s="1018"/>
      <c r="BK1" s="1018"/>
      <c r="BL1" s="1018"/>
      <c r="BM1" s="1018"/>
      <c r="BN1" s="1018"/>
      <c r="BO1" s="1018"/>
    </row>
    <row r="2" spans="1:59" ht="37.5" customHeight="1">
      <c r="A2" s="1018" t="s">
        <v>676</v>
      </c>
      <c r="B2" s="1018"/>
      <c r="C2" s="1018"/>
      <c r="D2" s="1018"/>
      <c r="E2" s="1018"/>
      <c r="F2" s="1018"/>
      <c r="G2" s="1018"/>
      <c r="H2" s="1018"/>
      <c r="I2" s="1018"/>
      <c r="J2" s="1018"/>
      <c r="K2" s="1018"/>
      <c r="L2" s="404"/>
      <c r="M2" s="1018" t="s">
        <v>676</v>
      </c>
      <c r="N2" s="1018"/>
      <c r="O2" s="1018"/>
      <c r="P2" s="1018"/>
      <c r="Q2" s="1018"/>
      <c r="R2" s="1018"/>
      <c r="S2" s="1018"/>
      <c r="T2" s="1018"/>
      <c r="U2" s="1018"/>
      <c r="V2" s="1018"/>
      <c r="W2" s="1018"/>
      <c r="Y2" s="1018" t="s">
        <v>676</v>
      </c>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row>
    <row r="3" spans="1:35" ht="37.5" customHeight="1">
      <c r="A3" s="404"/>
      <c r="B3" s="404"/>
      <c r="C3" s="404"/>
      <c r="D3" s="404"/>
      <c r="E3" s="404"/>
      <c r="F3" s="404"/>
      <c r="G3" s="404"/>
      <c r="H3" s="404"/>
      <c r="I3" s="404"/>
      <c r="J3" s="404"/>
      <c r="K3" s="404"/>
      <c r="L3" s="404"/>
      <c r="M3" s="404"/>
      <c r="N3" s="404"/>
      <c r="O3" s="404"/>
      <c r="P3" s="404"/>
      <c r="Q3" s="404"/>
      <c r="R3" s="404"/>
      <c r="S3" s="404"/>
      <c r="T3" s="404"/>
      <c r="U3" s="404"/>
      <c r="V3" s="404"/>
      <c r="W3" s="404"/>
      <c r="Y3" s="404"/>
      <c r="Z3" s="404"/>
      <c r="AA3" s="404"/>
      <c r="AB3" s="404"/>
      <c r="AC3" s="404"/>
      <c r="AD3" s="404"/>
      <c r="AE3" s="404"/>
      <c r="AF3" s="404"/>
      <c r="AG3" s="404"/>
      <c r="AH3" s="404"/>
      <c r="AI3" s="404"/>
    </row>
    <row r="4" spans="1:49" ht="37.5" customHeight="1">
      <c r="A4" s="132" t="s">
        <v>75</v>
      </c>
      <c r="B4" s="406" t="str">
        <f>'組み合わせ'!D6</f>
        <v>豊肥</v>
      </c>
      <c r="C4" s="132" t="s">
        <v>677</v>
      </c>
      <c r="D4" s="1019" t="str">
        <f>VLOOKUP(B4,'抽選会資料'!$B$52:$F$60,2,FALSE)</f>
        <v>恵藤建設サン・スポーツランド(サン・スポーツランドみえ)</v>
      </c>
      <c r="E4" s="1019"/>
      <c r="F4" s="1019"/>
      <c r="G4" s="1019"/>
      <c r="H4" s="1019"/>
      <c r="I4" s="1019"/>
      <c r="J4" s="1019"/>
      <c r="K4" s="1019"/>
      <c r="L4" s="131"/>
      <c r="M4" s="132" t="s">
        <v>75</v>
      </c>
      <c r="N4" s="406" t="str">
        <f>'組み合わせ'!D6</f>
        <v>豊肥</v>
      </c>
      <c r="O4" s="132" t="s">
        <v>677</v>
      </c>
      <c r="P4" s="1019" t="str">
        <f>VLOOKUP(N4,'抽選会資料'!$B$52:$F$60,2,FALSE)</f>
        <v>恵藤建設サン・スポーツランド(サン・スポーツランドみえ)</v>
      </c>
      <c r="Q4" s="1019"/>
      <c r="R4" s="1019"/>
      <c r="S4" s="1019"/>
      <c r="T4" s="1019"/>
      <c r="U4" s="1019"/>
      <c r="V4" s="1019"/>
      <c r="W4" s="1019"/>
      <c r="X4" s="18"/>
      <c r="Y4" s="588" t="s">
        <v>75</v>
      </c>
      <c r="Z4" s="588"/>
      <c r="AA4" s="588"/>
      <c r="AB4" s="1020" t="str">
        <f>$B$4</f>
        <v>豊肥</v>
      </c>
      <c r="AC4" s="1020"/>
      <c r="AD4" s="1020"/>
      <c r="AE4" s="1020"/>
      <c r="AF4" s="1020"/>
      <c r="AG4" s="1020"/>
      <c r="AH4" s="132" t="s">
        <v>677</v>
      </c>
      <c r="AI4" s="1019" t="str">
        <f>$D$4</f>
        <v>恵藤建設サン・スポーツランド(サン・スポーツランドみえ)</v>
      </c>
      <c r="AJ4" s="1019"/>
      <c r="AK4" s="1019"/>
      <c r="AL4" s="1019"/>
      <c r="AM4" s="1019"/>
      <c r="AN4" s="1019"/>
      <c r="AO4" s="1019"/>
      <c r="AP4" s="1019"/>
      <c r="AQ4" s="1019"/>
      <c r="AR4" s="1019"/>
      <c r="AS4" s="1019"/>
      <c r="AT4" s="1019"/>
      <c r="AU4" s="1019"/>
      <c r="AV4" s="1019"/>
      <c r="AW4" s="1019"/>
    </row>
    <row r="5" spans="1:27" ht="37.5" customHeight="1">
      <c r="A5" s="408"/>
      <c r="B5" s="408"/>
      <c r="C5" s="408"/>
      <c r="D5" s="408"/>
      <c r="E5" s="408"/>
      <c r="F5" s="408"/>
      <c r="G5" s="408"/>
      <c r="H5" s="408"/>
      <c r="I5" s="408"/>
      <c r="J5" s="408"/>
      <c r="K5" s="408"/>
      <c r="L5" s="408"/>
      <c r="M5" s="408"/>
      <c r="N5" s="408"/>
      <c r="O5" s="408"/>
      <c r="P5" s="408"/>
      <c r="Q5" s="408"/>
      <c r="R5" s="408"/>
      <c r="S5" s="408"/>
      <c r="T5" s="408"/>
      <c r="U5" s="408"/>
      <c r="V5" s="408"/>
      <c r="W5" s="408"/>
      <c r="Y5" s="408"/>
      <c r="Z5" s="408"/>
      <c r="AA5" s="408"/>
    </row>
    <row r="6" spans="1:33" ht="37.5" customHeight="1">
      <c r="A6" s="132" t="s">
        <v>339</v>
      </c>
      <c r="B6" s="406" t="str">
        <f>'組み合わせ'!H33</f>
        <v>2次リーグ　Aパート</v>
      </c>
      <c r="C6" s="132"/>
      <c r="D6" s="132"/>
      <c r="M6" s="132" t="s">
        <v>339</v>
      </c>
      <c r="N6" s="406" t="str">
        <f>'組み合わせ'!CB33</f>
        <v>2次リーグ　Cパート</v>
      </c>
      <c r="O6" s="409"/>
      <c r="P6" s="409"/>
      <c r="Y6" s="588" t="s">
        <v>339</v>
      </c>
      <c r="Z6" s="588"/>
      <c r="AA6" s="588"/>
      <c r="AB6" s="1021" t="str">
        <f>$B$6</f>
        <v>2次リーグ　Aパート</v>
      </c>
      <c r="AC6" s="1021"/>
      <c r="AD6" s="1021"/>
      <c r="AE6" s="1021"/>
      <c r="AF6" s="1021"/>
      <c r="AG6" s="1021"/>
    </row>
    <row r="7" spans="1:45" ht="37.5" customHeight="1">
      <c r="A7" s="132"/>
      <c r="B7" s="410" t="str">
        <f>'組み合わせ'!$H$36</f>
        <v>A</v>
      </c>
      <c r="C7" s="1022" t="str">
        <f>'組み合わせ'!$L$36</f>
        <v>玖珠サッカースポーツ少年団</v>
      </c>
      <c r="D7" s="1022"/>
      <c r="E7" s="1022"/>
      <c r="F7" s="1022"/>
      <c r="G7" s="1022"/>
      <c r="H7" s="1022"/>
      <c r="I7" s="1022"/>
      <c r="J7" s="1022" t="str">
        <f>HLOOKUP(C7,'組み合わせ'!$B$49:$EO$86,31,FALSE)</f>
        <v>日田・玖珠</v>
      </c>
      <c r="K7" s="1023"/>
      <c r="M7" s="409"/>
      <c r="N7" s="410" t="str">
        <f>'組み合わせ'!$CB$36</f>
        <v>G</v>
      </c>
      <c r="O7" s="1022" t="str">
        <f>'組み合わせ'!$CF$36</f>
        <v>太陽スポーツクラブ大分西</v>
      </c>
      <c r="P7" s="1022"/>
      <c r="Q7" s="1022"/>
      <c r="R7" s="1022"/>
      <c r="S7" s="1022"/>
      <c r="T7" s="1022"/>
      <c r="U7" s="1022"/>
      <c r="V7" s="1022" t="str">
        <f>HLOOKUP(O7,'組み合わせ'!$B$49:$EO$86,31,FALSE)</f>
        <v>日田・玖珠</v>
      </c>
      <c r="W7" s="1023"/>
      <c r="Y7" s="132"/>
      <c r="Z7" s="844" t="str">
        <f aca="true" t="shared" si="0" ref="Z7:Z9">+B7</f>
        <v>A</v>
      </c>
      <c r="AA7" s="844"/>
      <c r="AB7" s="844"/>
      <c r="AC7" s="844" t="str">
        <f>$C$7</f>
        <v>玖珠サッカースポーツ少年団</v>
      </c>
      <c r="AD7" s="844"/>
      <c r="AE7" s="844"/>
      <c r="AF7" s="844"/>
      <c r="AG7" s="844"/>
      <c r="AH7" s="844"/>
      <c r="AI7" s="844"/>
      <c r="AJ7" s="844"/>
      <c r="AK7" s="844"/>
      <c r="AL7" s="844"/>
      <c r="AM7" s="844"/>
      <c r="AN7" s="844"/>
      <c r="AO7" s="844"/>
      <c r="AP7" s="844" t="str">
        <f>$J$7</f>
        <v>日田・玖珠</v>
      </c>
      <c r="AQ7" s="844"/>
      <c r="AR7" s="844"/>
      <c r="AS7" s="844"/>
    </row>
    <row r="8" spans="1:45" ht="37.5" customHeight="1">
      <c r="A8" s="132"/>
      <c r="B8" s="411" t="str">
        <f>'組み合わせ'!$H$38</f>
        <v>B</v>
      </c>
      <c r="C8" s="602" t="str">
        <f>'組み合わせ'!$L$38</f>
        <v>別府フットボールクラブ．ミネルバＵ－１２</v>
      </c>
      <c r="D8" s="602"/>
      <c r="E8" s="602"/>
      <c r="F8" s="602"/>
      <c r="G8" s="602"/>
      <c r="H8" s="602"/>
      <c r="I8" s="602"/>
      <c r="J8" s="602" t="str">
        <f>HLOOKUP(C8,'組み合わせ'!$B$49:$EO$86,31,FALSE)</f>
        <v>別府</v>
      </c>
      <c r="K8" s="1024"/>
      <c r="M8" s="409"/>
      <c r="N8" s="411" t="str">
        <f>'組み合わせ'!$CB$38</f>
        <v>H</v>
      </c>
      <c r="O8" s="602" t="str">
        <f>'組み合わせ'!$CF$38</f>
        <v>ＦＣ　ＷＡＹＳ</v>
      </c>
      <c r="P8" s="602"/>
      <c r="Q8" s="602"/>
      <c r="R8" s="602"/>
      <c r="S8" s="602"/>
      <c r="T8" s="602"/>
      <c r="U8" s="602"/>
      <c r="V8" s="602" t="str">
        <f>HLOOKUP(O8,'組み合わせ'!$B$49:$EO$86,31,FALSE)</f>
        <v>宇佐高田</v>
      </c>
      <c r="W8" s="1024"/>
      <c r="Y8" s="132"/>
      <c r="Z8" s="844" t="str">
        <f t="shared" si="0"/>
        <v>B</v>
      </c>
      <c r="AA8" s="844"/>
      <c r="AB8" s="844"/>
      <c r="AC8" s="844" t="str">
        <f>$C$8</f>
        <v>別府フットボールクラブ．ミネルバＵ－１２</v>
      </c>
      <c r="AD8" s="844"/>
      <c r="AE8" s="844"/>
      <c r="AF8" s="844"/>
      <c r="AG8" s="844"/>
      <c r="AH8" s="844"/>
      <c r="AI8" s="844"/>
      <c r="AJ8" s="844"/>
      <c r="AK8" s="844"/>
      <c r="AL8" s="844"/>
      <c r="AM8" s="844"/>
      <c r="AN8" s="844"/>
      <c r="AO8" s="844"/>
      <c r="AP8" s="844" t="str">
        <f>$J$8</f>
        <v>別府</v>
      </c>
      <c r="AQ8" s="844"/>
      <c r="AR8" s="844"/>
      <c r="AS8" s="844"/>
    </row>
    <row r="9" spans="1:45" ht="37.5" customHeight="1">
      <c r="A9" s="408"/>
      <c r="B9" s="412" t="str">
        <f>'組み合わせ'!$H$40</f>
        <v>C</v>
      </c>
      <c r="C9" s="1025" t="str">
        <f>'組み合わせ'!$L$40</f>
        <v>ドリームキッズフットボールクラブ</v>
      </c>
      <c r="D9" s="1025"/>
      <c r="E9" s="1025"/>
      <c r="F9" s="1025"/>
      <c r="G9" s="1025"/>
      <c r="H9" s="1025"/>
      <c r="I9" s="1025"/>
      <c r="J9" s="1025" t="str">
        <f>HLOOKUP(C9,'組み合わせ'!$B$49:$EO$86,31,FALSE)</f>
        <v>大分</v>
      </c>
      <c r="K9" s="1026"/>
      <c r="L9" s="408"/>
      <c r="M9" s="408"/>
      <c r="N9" s="412" t="str">
        <f>'組み合わせ'!$CB$40</f>
        <v>I</v>
      </c>
      <c r="O9" s="1025" t="str">
        <f>'組み合わせ'!$CF$40</f>
        <v>ブルーウイングフットボールクラブ</v>
      </c>
      <c r="P9" s="1025"/>
      <c r="Q9" s="1025"/>
      <c r="R9" s="1025"/>
      <c r="S9" s="1025"/>
      <c r="T9" s="1025"/>
      <c r="U9" s="1025"/>
      <c r="V9" s="1025" t="str">
        <f>HLOOKUP(O9,'組み合わせ'!$B$49:$EO$86,31,FALSE)</f>
        <v>大分</v>
      </c>
      <c r="W9" s="1026"/>
      <c r="Y9" s="408"/>
      <c r="Z9" s="844" t="str">
        <f t="shared" si="0"/>
        <v>C</v>
      </c>
      <c r="AA9" s="844"/>
      <c r="AB9" s="844"/>
      <c r="AC9" s="844" t="str">
        <f>$C$9</f>
        <v>ドリームキッズフットボールクラブ</v>
      </c>
      <c r="AD9" s="844"/>
      <c r="AE9" s="844"/>
      <c r="AF9" s="844"/>
      <c r="AG9" s="844"/>
      <c r="AH9" s="844"/>
      <c r="AI9" s="844"/>
      <c r="AJ9" s="844"/>
      <c r="AK9" s="844"/>
      <c r="AL9" s="844"/>
      <c r="AM9" s="844"/>
      <c r="AN9" s="844"/>
      <c r="AO9" s="844"/>
      <c r="AP9" s="844" t="str">
        <f>$J$9</f>
        <v>大分</v>
      </c>
      <c r="AQ9" s="844"/>
      <c r="AR9" s="844"/>
      <c r="AS9" s="844"/>
    </row>
    <row r="10" spans="1:23" ht="37.5" customHeight="1">
      <c r="A10" s="413" t="s">
        <v>678</v>
      </c>
      <c r="B10" s="404"/>
      <c r="C10" s="404"/>
      <c r="D10" s="404"/>
      <c r="E10" s="404"/>
      <c r="F10" s="404"/>
      <c r="G10" s="404"/>
      <c r="H10" s="404"/>
      <c r="I10" s="404"/>
      <c r="J10" s="404"/>
      <c r="K10" s="404"/>
      <c r="L10" s="404"/>
      <c r="M10" s="413" t="s">
        <v>679</v>
      </c>
      <c r="N10" s="404"/>
      <c r="O10" s="404"/>
      <c r="P10" s="404"/>
      <c r="Q10" s="404"/>
      <c r="R10" s="404"/>
      <c r="S10" s="404"/>
      <c r="T10" s="404"/>
      <c r="U10" s="404"/>
      <c r="V10" s="404"/>
      <c r="W10" s="404"/>
    </row>
    <row r="12" spans="1:22" ht="18.75" customHeight="1">
      <c r="A12" s="1027" t="s">
        <v>680</v>
      </c>
      <c r="B12" s="1029" t="str">
        <f>C7</f>
        <v>玖珠サッカースポーツ少年団</v>
      </c>
      <c r="C12" s="1032">
        <f>IF(E12="","",SUM(E12:E13))</f>
        <v>2</v>
      </c>
      <c r="D12" s="1034" t="s">
        <v>103</v>
      </c>
      <c r="E12" s="414">
        <v>2</v>
      </c>
      <c r="F12" s="414" t="s">
        <v>266</v>
      </c>
      <c r="G12" s="414">
        <v>0</v>
      </c>
      <c r="H12" s="1034" t="s">
        <v>120</v>
      </c>
      <c r="I12" s="1032">
        <f>IF(G12="","",SUM(G12:G13))</f>
        <v>0</v>
      </c>
      <c r="J12" s="1036" t="str">
        <f>C8</f>
        <v>別府フットボールクラブ．ミネルバＵ－１２</v>
      </c>
      <c r="K12" s="408"/>
      <c r="L12" s="408"/>
      <c r="M12" s="1039" t="s">
        <v>681</v>
      </c>
      <c r="N12" s="1042" t="str">
        <f>O7</f>
        <v>太陽スポーツクラブ大分西</v>
      </c>
      <c r="O12" s="1032">
        <f>IF(Q12="","",SUM(Q12:Q13))</f>
        <v>4</v>
      </c>
      <c r="P12" s="1034" t="s">
        <v>103</v>
      </c>
      <c r="Q12" s="414">
        <v>2</v>
      </c>
      <c r="R12" s="414" t="s">
        <v>266</v>
      </c>
      <c r="S12" s="414">
        <v>0</v>
      </c>
      <c r="T12" s="1034" t="s">
        <v>120</v>
      </c>
      <c r="U12" s="1032">
        <f>IF(S12="","",SUM(S12:S13))</f>
        <v>0</v>
      </c>
      <c r="V12" s="1036" t="str">
        <f>O8</f>
        <v>ＦＣ　ＷＡＹＳ</v>
      </c>
    </row>
    <row r="13" spans="1:22" ht="18.75" customHeight="1">
      <c r="A13" s="1028"/>
      <c r="B13" s="1030"/>
      <c r="C13" s="1033"/>
      <c r="D13" s="1035"/>
      <c r="E13" s="408">
        <v>0</v>
      </c>
      <c r="F13" s="408" t="s">
        <v>268</v>
      </c>
      <c r="G13" s="408">
        <v>0</v>
      </c>
      <c r="H13" s="1035"/>
      <c r="I13" s="1033"/>
      <c r="J13" s="1037"/>
      <c r="K13" s="408"/>
      <c r="L13" s="408"/>
      <c r="M13" s="1040"/>
      <c r="N13" s="1043"/>
      <c r="O13" s="1033"/>
      <c r="P13" s="1035"/>
      <c r="Q13" s="408">
        <v>2</v>
      </c>
      <c r="R13" s="408" t="s">
        <v>268</v>
      </c>
      <c r="S13" s="408">
        <v>0</v>
      </c>
      <c r="T13" s="1035"/>
      <c r="U13" s="1033"/>
      <c r="V13" s="1037"/>
    </row>
    <row r="14" spans="1:22" ht="19.5" customHeight="1">
      <c r="A14" s="1028"/>
      <c r="B14" s="1031"/>
      <c r="C14" s="1033"/>
      <c r="D14" s="1035"/>
      <c r="E14" s="408"/>
      <c r="F14" s="408" t="s">
        <v>270</v>
      </c>
      <c r="G14" s="408"/>
      <c r="H14" s="1035"/>
      <c r="I14" s="1033"/>
      <c r="J14" s="1038"/>
      <c r="K14" s="408"/>
      <c r="L14" s="408"/>
      <c r="M14" s="1041"/>
      <c r="N14" s="1044"/>
      <c r="O14" s="1045"/>
      <c r="P14" s="1046"/>
      <c r="Q14" s="408"/>
      <c r="R14" s="408" t="s">
        <v>270</v>
      </c>
      <c r="S14" s="408"/>
      <c r="T14" s="1046"/>
      <c r="U14" s="1045"/>
      <c r="V14" s="1047"/>
    </row>
    <row r="15" spans="1:67" ht="18.75" customHeight="1">
      <c r="A15" s="416" t="s">
        <v>682</v>
      </c>
      <c r="B15" s="1048" t="s">
        <v>683</v>
      </c>
      <c r="C15" s="1048"/>
      <c r="D15" s="1048"/>
      <c r="E15" s="1048"/>
      <c r="F15" s="1048"/>
      <c r="G15" s="1049" t="s">
        <v>684</v>
      </c>
      <c r="H15" s="1049"/>
      <c r="I15" s="1049"/>
      <c r="J15" s="1050" t="s">
        <v>685</v>
      </c>
      <c r="K15" s="1050"/>
      <c r="L15" s="408"/>
      <c r="M15" s="416" t="s">
        <v>682</v>
      </c>
      <c r="N15" s="1048" t="s">
        <v>686</v>
      </c>
      <c r="O15" s="1048"/>
      <c r="P15" s="1048"/>
      <c r="Q15" s="1048"/>
      <c r="R15" s="1048"/>
      <c r="S15" s="1049" t="s">
        <v>684</v>
      </c>
      <c r="T15" s="1049"/>
      <c r="U15" s="1049"/>
      <c r="V15" s="1050" t="s">
        <v>687</v>
      </c>
      <c r="W15" s="1050"/>
      <c r="Y15" s="1051" t="str">
        <f>$Y$6</f>
        <v>パート</v>
      </c>
      <c r="Z15" s="1052"/>
      <c r="AA15" s="1052"/>
      <c r="AB15" s="1052"/>
      <c r="AC15" s="1052" t="str">
        <f>$AB$6</f>
        <v>2次リーグ　Aパート</v>
      </c>
      <c r="AD15" s="1052"/>
      <c r="AE15" s="1056"/>
      <c r="AF15" s="1057" t="str">
        <f>$Y$21</f>
        <v>玖珠サッカースポーツ少年団</v>
      </c>
      <c r="AG15" s="1057"/>
      <c r="AH15" s="1057"/>
      <c r="AI15" s="1057"/>
      <c r="AJ15" s="1057"/>
      <c r="AK15" s="1057" t="str">
        <f>$Y$27</f>
        <v>別府フットボールクラブ．ミネルバＵ－１２</v>
      </c>
      <c r="AL15" s="1057"/>
      <c r="AM15" s="1057"/>
      <c r="AN15" s="1057"/>
      <c r="AO15" s="1057"/>
      <c r="AP15" s="1057" t="str">
        <f>$Y$33</f>
        <v>ドリームキッズフットボールクラブ</v>
      </c>
      <c r="AQ15" s="1057"/>
      <c r="AR15" s="1057"/>
      <c r="AS15" s="1057"/>
      <c r="AT15" s="1057"/>
      <c r="AU15" s="1057" t="s">
        <v>657</v>
      </c>
      <c r="AV15" s="1057"/>
      <c r="AW15" s="1058" t="s">
        <v>688</v>
      </c>
      <c r="AX15" s="1057"/>
      <c r="AY15" s="1058" t="s">
        <v>689</v>
      </c>
      <c r="AZ15" s="1057"/>
      <c r="BA15" s="1057" t="s">
        <v>659</v>
      </c>
      <c r="BB15" s="1057"/>
      <c r="BC15" s="1057" t="s">
        <v>690</v>
      </c>
      <c r="BD15" s="1057"/>
      <c r="BE15" s="1057" t="s">
        <v>691</v>
      </c>
      <c r="BF15" s="1057"/>
      <c r="BG15" s="1057" t="s">
        <v>692</v>
      </c>
      <c r="BH15" s="1057"/>
      <c r="BI15" s="1058" t="s">
        <v>665</v>
      </c>
      <c r="BJ15" s="1057"/>
      <c r="BK15" s="1058" t="s">
        <v>666</v>
      </c>
      <c r="BL15" s="1057"/>
      <c r="BM15" s="1058" t="s">
        <v>667</v>
      </c>
      <c r="BN15" s="1057"/>
      <c r="BO15" s="1059" t="s">
        <v>693</v>
      </c>
    </row>
    <row r="16" spans="1:67" ht="18.75" customHeight="1">
      <c r="A16" s="417" t="s">
        <v>694</v>
      </c>
      <c r="B16" s="1062" t="s">
        <v>683</v>
      </c>
      <c r="C16" s="1062"/>
      <c r="D16" s="1062"/>
      <c r="E16" s="1062"/>
      <c r="F16" s="1062"/>
      <c r="G16" s="1063" t="s">
        <v>684</v>
      </c>
      <c r="H16" s="1064"/>
      <c r="I16" s="1065"/>
      <c r="J16" s="1066" t="s">
        <v>685</v>
      </c>
      <c r="K16" s="1066"/>
      <c r="L16" s="408"/>
      <c r="M16" s="417" t="s">
        <v>694</v>
      </c>
      <c r="N16" s="1062" t="s">
        <v>686</v>
      </c>
      <c r="O16" s="1062"/>
      <c r="P16" s="1062"/>
      <c r="Q16" s="1062"/>
      <c r="R16" s="1062"/>
      <c r="S16" s="1063" t="s">
        <v>684</v>
      </c>
      <c r="T16" s="1064"/>
      <c r="U16" s="1065"/>
      <c r="V16" s="1066" t="s">
        <v>687</v>
      </c>
      <c r="W16" s="1066"/>
      <c r="Y16" s="1053"/>
      <c r="Z16" s="1035"/>
      <c r="AA16" s="1035"/>
      <c r="AB16" s="1035"/>
      <c r="AC16" s="1035"/>
      <c r="AD16" s="1035"/>
      <c r="AE16" s="1037"/>
      <c r="AF16" s="1028"/>
      <c r="AG16" s="1028"/>
      <c r="AH16" s="1028"/>
      <c r="AI16" s="1028"/>
      <c r="AJ16" s="1028"/>
      <c r="AK16" s="1028"/>
      <c r="AL16" s="1028"/>
      <c r="AM16" s="1028"/>
      <c r="AN16" s="1028"/>
      <c r="AO16" s="1028"/>
      <c r="AP16" s="1028"/>
      <c r="AQ16" s="1028"/>
      <c r="AR16" s="1028"/>
      <c r="AS16" s="1028"/>
      <c r="AT16" s="1028"/>
      <c r="AU16" s="1028"/>
      <c r="AV16" s="1028"/>
      <c r="AW16" s="1028"/>
      <c r="AX16" s="1028"/>
      <c r="AY16" s="1028"/>
      <c r="AZ16" s="1028"/>
      <c r="BA16" s="1028"/>
      <c r="BB16" s="1028"/>
      <c r="BC16" s="1028"/>
      <c r="BD16" s="1028"/>
      <c r="BE16" s="1028"/>
      <c r="BF16" s="1028"/>
      <c r="BG16" s="1028"/>
      <c r="BH16" s="1028"/>
      <c r="BI16" s="1028"/>
      <c r="BJ16" s="1028"/>
      <c r="BK16" s="1028"/>
      <c r="BL16" s="1028"/>
      <c r="BM16" s="1028"/>
      <c r="BN16" s="1028"/>
      <c r="BO16" s="1060"/>
    </row>
    <row r="17" spans="1:67" ht="13.5">
      <c r="A17" s="418" t="s">
        <v>695</v>
      </c>
      <c r="B17" s="1067" t="s">
        <v>696</v>
      </c>
      <c r="C17" s="1067"/>
      <c r="D17" s="1067"/>
      <c r="E17" s="1067"/>
      <c r="F17" s="1067"/>
      <c r="G17" s="1063" t="s">
        <v>684</v>
      </c>
      <c r="H17" s="1064"/>
      <c r="I17" s="1065"/>
      <c r="J17" s="1068" t="s">
        <v>687</v>
      </c>
      <c r="K17" s="1068"/>
      <c r="L17" s="408"/>
      <c r="M17" s="418" t="s">
        <v>695</v>
      </c>
      <c r="N17" s="1067" t="s">
        <v>697</v>
      </c>
      <c r="O17" s="1067"/>
      <c r="P17" s="1067"/>
      <c r="Q17" s="1067"/>
      <c r="R17" s="1067"/>
      <c r="S17" s="1063" t="s">
        <v>684</v>
      </c>
      <c r="T17" s="1064"/>
      <c r="U17" s="1065"/>
      <c r="V17" s="1068" t="s">
        <v>687</v>
      </c>
      <c r="W17" s="1068"/>
      <c r="Y17" s="1053"/>
      <c r="Z17" s="1035"/>
      <c r="AA17" s="1035"/>
      <c r="AB17" s="1035"/>
      <c r="AC17" s="1035"/>
      <c r="AD17" s="1035"/>
      <c r="AE17" s="1037"/>
      <c r="AF17" s="1028"/>
      <c r="AG17" s="1028"/>
      <c r="AH17" s="1028"/>
      <c r="AI17" s="1028"/>
      <c r="AJ17" s="1028"/>
      <c r="AK17" s="1028"/>
      <c r="AL17" s="1028"/>
      <c r="AM17" s="1028"/>
      <c r="AN17" s="1028"/>
      <c r="AO17" s="1028"/>
      <c r="AP17" s="1028"/>
      <c r="AQ17" s="1028"/>
      <c r="AR17" s="1028"/>
      <c r="AS17" s="1028"/>
      <c r="AT17" s="1028"/>
      <c r="AU17" s="1028"/>
      <c r="AV17" s="1028"/>
      <c r="AW17" s="1028"/>
      <c r="AX17" s="1028"/>
      <c r="AY17" s="1028"/>
      <c r="AZ17" s="1028"/>
      <c r="BA17" s="1028"/>
      <c r="BB17" s="1028"/>
      <c r="BC17" s="1028"/>
      <c r="BD17" s="1028"/>
      <c r="BE17" s="1028"/>
      <c r="BF17" s="1028"/>
      <c r="BG17" s="1028"/>
      <c r="BH17" s="1028"/>
      <c r="BI17" s="1028"/>
      <c r="BJ17" s="1028"/>
      <c r="BK17" s="1028"/>
      <c r="BL17" s="1028"/>
      <c r="BM17" s="1028"/>
      <c r="BN17" s="1028"/>
      <c r="BO17" s="1060"/>
    </row>
    <row r="18" spans="1:67" ht="20.25">
      <c r="A18" s="419" t="s">
        <v>698</v>
      </c>
      <c r="B18" s="420" t="str">
        <f>IF(ISERROR(VLOOKUP(G18,'審判員'!$A:$C,2,FALSE))=TRUE,"",VLOOKUP(G18,'審判員'!$A:$C,2,FALSE))</f>
        <v>小石川　悟</v>
      </c>
      <c r="C18" s="421">
        <f>IF(ISERROR(VLOOKUP(G18,'審判員'!$A:$C,3,FALSE))=TRUE,"",VLOOKUP(G18,'審判員'!$A:$C,3,FALSE))</f>
        <v>3</v>
      </c>
      <c r="D18" s="422" t="s">
        <v>699</v>
      </c>
      <c r="E18" s="1052" t="s">
        <v>700</v>
      </c>
      <c r="F18" s="1052"/>
      <c r="G18" s="1052" t="s">
        <v>701</v>
      </c>
      <c r="H18" s="1052"/>
      <c r="I18" s="1052"/>
      <c r="J18" s="1069" t="s">
        <v>212</v>
      </c>
      <c r="K18" s="1070"/>
      <c r="L18" s="408"/>
      <c r="M18" s="419" t="s">
        <v>698</v>
      </c>
      <c r="N18" s="420" t="str">
        <f>IF(ISERROR(VLOOKUP(S18,'審判員'!$A:$C,2,FALSE))=TRUE,"",VLOOKUP(S18,'審判員'!$A:$C,2,FALSE))</f>
        <v>羽田野　亘</v>
      </c>
      <c r="O18" s="421">
        <f>IF(ISERROR(VLOOKUP(S18,'審判員'!$A:$C,3,FALSE))=TRUE,"",VLOOKUP(S18,'審判員'!$A:$C,3,FALSE))</f>
        <v>3</v>
      </c>
      <c r="P18" s="422" t="s">
        <v>699</v>
      </c>
      <c r="Q18" s="1052" t="s">
        <v>700</v>
      </c>
      <c r="R18" s="1052"/>
      <c r="S18" s="1052" t="s">
        <v>702</v>
      </c>
      <c r="T18" s="1052"/>
      <c r="U18" s="1052"/>
      <c r="V18" s="1069" t="s">
        <v>212</v>
      </c>
      <c r="W18" s="1070"/>
      <c r="Y18" s="1053"/>
      <c r="Z18" s="1035"/>
      <c r="AA18" s="1035"/>
      <c r="AB18" s="1035"/>
      <c r="AC18" s="1035"/>
      <c r="AD18" s="1035"/>
      <c r="AE18" s="1037"/>
      <c r="AF18" s="1028"/>
      <c r="AG18" s="1028"/>
      <c r="AH18" s="1028"/>
      <c r="AI18" s="1028"/>
      <c r="AJ18" s="1028"/>
      <c r="AK18" s="1028"/>
      <c r="AL18" s="1028"/>
      <c r="AM18" s="1028"/>
      <c r="AN18" s="1028"/>
      <c r="AO18" s="1028"/>
      <c r="AP18" s="1028"/>
      <c r="AQ18" s="1028"/>
      <c r="AR18" s="1028"/>
      <c r="AS18" s="1028"/>
      <c r="AT18" s="1028"/>
      <c r="AU18" s="1028"/>
      <c r="AV18" s="1028"/>
      <c r="AW18" s="1028"/>
      <c r="AX18" s="1028"/>
      <c r="AY18" s="1028"/>
      <c r="AZ18" s="1028"/>
      <c r="BA18" s="1028"/>
      <c r="BB18" s="1028"/>
      <c r="BC18" s="1028"/>
      <c r="BD18" s="1028"/>
      <c r="BE18" s="1028"/>
      <c r="BF18" s="1028"/>
      <c r="BG18" s="1028"/>
      <c r="BH18" s="1028"/>
      <c r="BI18" s="1028"/>
      <c r="BJ18" s="1028"/>
      <c r="BK18" s="1028"/>
      <c r="BL18" s="1028"/>
      <c r="BM18" s="1028"/>
      <c r="BN18" s="1028"/>
      <c r="BO18" s="1060"/>
    </row>
    <row r="19" spans="1:67" ht="20.25">
      <c r="A19" s="423" t="s">
        <v>703</v>
      </c>
      <c r="B19" s="424" t="str">
        <f>IF(ISERROR(VLOOKUP(G19,'審判員'!$A:$C,2,FALSE))=TRUE,"",VLOOKUP(G19,'審判員'!$A:$C,2,FALSE))</f>
        <v>横山　大悟</v>
      </c>
      <c r="C19" s="425">
        <f>IF(ISERROR(VLOOKUP(G19,'審判員'!$A:$C,3,FALSE))=TRUE,"",VLOOKUP(G19,'審判員'!$A:$C,3,FALSE))</f>
        <v>3</v>
      </c>
      <c r="D19" s="426" t="s">
        <v>699</v>
      </c>
      <c r="E19" s="1035" t="s">
        <v>700</v>
      </c>
      <c r="F19" s="1035"/>
      <c r="G19" s="1035" t="s">
        <v>704</v>
      </c>
      <c r="H19" s="1035"/>
      <c r="I19" s="1035"/>
      <c r="J19" s="1071" t="str">
        <f>N12</f>
        <v>太陽スポーツクラブ大分西</v>
      </c>
      <c r="K19" s="1072"/>
      <c r="L19" s="408"/>
      <c r="M19" s="423" t="s">
        <v>703</v>
      </c>
      <c r="N19" s="424" t="str">
        <f>IF(ISERROR(VLOOKUP(S19,'審判員'!$A:$C,2,FALSE))=TRUE,"",VLOOKUP(S19,'審判員'!$A:$C,2,FALSE))</f>
        <v>吉田　栄治</v>
      </c>
      <c r="O19" s="425">
        <f>IF(ISERROR(VLOOKUP(S19,'審判員'!$A:$C,3,FALSE))=TRUE,"",VLOOKUP(S19,'審判員'!$A:$C,3,FALSE))</f>
        <v>3</v>
      </c>
      <c r="P19" s="426" t="s">
        <v>699</v>
      </c>
      <c r="Q19" s="1035" t="s">
        <v>700</v>
      </c>
      <c r="R19" s="1035"/>
      <c r="S19" s="1035" t="s">
        <v>705</v>
      </c>
      <c r="T19" s="1035"/>
      <c r="U19" s="1035"/>
      <c r="V19" s="1071" t="str">
        <f>B12</f>
        <v>玖珠サッカースポーツ少年団</v>
      </c>
      <c r="W19" s="1072"/>
      <c r="Y19" s="1053"/>
      <c r="Z19" s="1035"/>
      <c r="AA19" s="1035"/>
      <c r="AB19" s="1035"/>
      <c r="AC19" s="1035"/>
      <c r="AD19" s="1035"/>
      <c r="AE19" s="1037"/>
      <c r="AF19" s="1028"/>
      <c r="AG19" s="1028"/>
      <c r="AH19" s="1028"/>
      <c r="AI19" s="1028"/>
      <c r="AJ19" s="1028"/>
      <c r="AK19" s="1028"/>
      <c r="AL19" s="1028"/>
      <c r="AM19" s="1028"/>
      <c r="AN19" s="1028"/>
      <c r="AO19" s="1028"/>
      <c r="AP19" s="1028"/>
      <c r="AQ19" s="1028"/>
      <c r="AR19" s="1028"/>
      <c r="AS19" s="1028"/>
      <c r="AT19" s="1028"/>
      <c r="AU19" s="1028"/>
      <c r="AV19" s="1028"/>
      <c r="AW19" s="1028"/>
      <c r="AX19" s="1028"/>
      <c r="AY19" s="1028"/>
      <c r="AZ19" s="1028"/>
      <c r="BA19" s="1028"/>
      <c r="BB19" s="1028"/>
      <c r="BC19" s="1028"/>
      <c r="BD19" s="1028"/>
      <c r="BE19" s="1028"/>
      <c r="BF19" s="1028"/>
      <c r="BG19" s="1028"/>
      <c r="BH19" s="1028"/>
      <c r="BI19" s="1028"/>
      <c r="BJ19" s="1028"/>
      <c r="BK19" s="1028"/>
      <c r="BL19" s="1028"/>
      <c r="BM19" s="1028"/>
      <c r="BN19" s="1028"/>
      <c r="BO19" s="1060"/>
    </row>
    <row r="20" spans="1:67" ht="20.25">
      <c r="A20" s="423" t="s">
        <v>706</v>
      </c>
      <c r="B20" s="424" t="str">
        <f>IF(ISERROR(VLOOKUP(G20,'審判員'!$A:$C,2,FALSE))=TRUE,"",VLOOKUP(G20,'審判員'!$A:$C,2,FALSE))</f>
        <v>小山　純平</v>
      </c>
      <c r="C20" s="425">
        <f>IF(ISERROR(VLOOKUP(G20,'審判員'!$A:$C,3,FALSE))=TRUE,"",VLOOKUP(G20,'審判員'!$A:$C,3,FALSE))</f>
        <v>3</v>
      </c>
      <c r="D20" s="426" t="s">
        <v>699</v>
      </c>
      <c r="E20" s="1035" t="s">
        <v>700</v>
      </c>
      <c r="F20" s="1035"/>
      <c r="G20" s="1035" t="s">
        <v>707</v>
      </c>
      <c r="H20" s="1035"/>
      <c r="I20" s="1035"/>
      <c r="J20" s="1071" t="str">
        <f>V12</f>
        <v>ＦＣ　ＷＡＹＳ</v>
      </c>
      <c r="K20" s="1072"/>
      <c r="L20" s="408"/>
      <c r="M20" s="423" t="s">
        <v>706</v>
      </c>
      <c r="N20" s="424" t="str">
        <f>IF(ISERROR(VLOOKUP(S20,'審判員'!$A:$C,2,FALSE))=TRUE,"",VLOOKUP(S20,'審判員'!$A:$C,2,FALSE))</f>
        <v>鴨川　奨</v>
      </c>
      <c r="O20" s="425">
        <f>IF(ISERROR(VLOOKUP(S20,'審判員'!$A:$C,3,FALSE))=TRUE,"",VLOOKUP(S20,'審判員'!$A:$C,3,FALSE))</f>
        <v>3</v>
      </c>
      <c r="P20" s="426" t="s">
        <v>699</v>
      </c>
      <c r="Q20" s="1035" t="s">
        <v>700</v>
      </c>
      <c r="R20" s="1035"/>
      <c r="S20" s="1035" t="s">
        <v>708</v>
      </c>
      <c r="T20" s="1035"/>
      <c r="U20" s="1035"/>
      <c r="V20" s="1071" t="str">
        <f>J12</f>
        <v>別府フットボールクラブ．ミネルバＵ－１２</v>
      </c>
      <c r="W20" s="1072"/>
      <c r="Y20" s="1054"/>
      <c r="Z20" s="1055"/>
      <c r="AA20" s="1055"/>
      <c r="AB20" s="1055"/>
      <c r="AC20" s="1055"/>
      <c r="AD20" s="1055"/>
      <c r="AE20" s="1038"/>
      <c r="AF20" s="1028"/>
      <c r="AG20" s="1028"/>
      <c r="AH20" s="1028"/>
      <c r="AI20" s="1028"/>
      <c r="AJ20" s="1028"/>
      <c r="AK20" s="1028"/>
      <c r="AL20" s="1028"/>
      <c r="AM20" s="1028"/>
      <c r="AN20" s="1028"/>
      <c r="AO20" s="1028"/>
      <c r="AP20" s="1028"/>
      <c r="AQ20" s="1028"/>
      <c r="AR20" s="1028"/>
      <c r="AS20" s="1028"/>
      <c r="AT20" s="1028"/>
      <c r="AU20" s="1028"/>
      <c r="AV20" s="1028"/>
      <c r="AW20" s="1028"/>
      <c r="AX20" s="1028"/>
      <c r="AY20" s="1028"/>
      <c r="AZ20" s="1028"/>
      <c r="BA20" s="1028"/>
      <c r="BB20" s="1028"/>
      <c r="BC20" s="1028"/>
      <c r="BD20" s="1028"/>
      <c r="BE20" s="1028"/>
      <c r="BF20" s="1028"/>
      <c r="BG20" s="1028"/>
      <c r="BH20" s="1028"/>
      <c r="BI20" s="1028"/>
      <c r="BJ20" s="1028"/>
      <c r="BK20" s="1028"/>
      <c r="BL20" s="1028"/>
      <c r="BM20" s="1028"/>
      <c r="BN20" s="1028"/>
      <c r="BO20" s="1061"/>
    </row>
    <row r="21" spans="1:67" ht="18.75" customHeight="1">
      <c r="A21" s="427" t="s">
        <v>709</v>
      </c>
      <c r="B21" s="428" t="str">
        <f>IF(ISERROR(VLOOKUP(G21,'審判員'!$A:$C,2,FALSE))=TRUE,"",VLOOKUP(G21,'審判員'!$A:$C,2,FALSE))</f>
        <v>仲野　昭博</v>
      </c>
      <c r="C21" s="429">
        <f>IF(ISERROR(VLOOKUP(G21,'審判員'!$A:$C,3,FALSE))=TRUE,"",VLOOKUP(G21,'審判員'!$A:$C,3,FALSE))</f>
        <v>3</v>
      </c>
      <c r="D21" s="430" t="s">
        <v>699</v>
      </c>
      <c r="E21" s="1074" t="s">
        <v>700</v>
      </c>
      <c r="F21" s="1074"/>
      <c r="G21" s="1074" t="s">
        <v>710</v>
      </c>
      <c r="H21" s="1074"/>
      <c r="I21" s="1074"/>
      <c r="J21" s="1075" t="s">
        <v>212</v>
      </c>
      <c r="K21" s="1076"/>
      <c r="L21" s="408"/>
      <c r="M21" s="427" t="s">
        <v>709</v>
      </c>
      <c r="N21" s="428" t="str">
        <f>IF(ISERROR(VLOOKUP(S21,'審判員'!$A:$C,2,FALSE))=TRUE,"",VLOOKUP(S21,'審判員'!$A:$C,2,FALSE))</f>
        <v>寺次　良生</v>
      </c>
      <c r="O21" s="429">
        <f>IF(ISERROR(VLOOKUP(S21,'審判員'!$A:$C,3,FALSE))=TRUE,"",VLOOKUP(S21,'審判員'!$A:$C,3,FALSE))</f>
        <v>3</v>
      </c>
      <c r="P21" s="430" t="s">
        <v>699</v>
      </c>
      <c r="Q21" s="1074" t="s">
        <v>700</v>
      </c>
      <c r="R21" s="1074"/>
      <c r="S21" s="1074" t="s">
        <v>711</v>
      </c>
      <c r="T21" s="1074"/>
      <c r="U21" s="1074"/>
      <c r="V21" s="1075" t="s">
        <v>212</v>
      </c>
      <c r="W21" s="1076"/>
      <c r="Y21" s="1077" t="str">
        <f>$AC$7</f>
        <v>玖珠サッカースポーツ少年団</v>
      </c>
      <c r="Z21" s="1034"/>
      <c r="AA21" s="1034"/>
      <c r="AB21" s="1034"/>
      <c r="AC21" s="1034"/>
      <c r="AD21" s="1034" t="s">
        <v>669</v>
      </c>
      <c r="AE21" s="1034"/>
      <c r="AF21" s="1078"/>
      <c r="AG21" s="1079"/>
      <c r="AH21" s="1079"/>
      <c r="AI21" s="1079"/>
      <c r="AJ21" s="1080"/>
      <c r="AK21" s="1099" t="str">
        <f>IF(AK25="","",IF(AK25&gt;AN25,"○",IF(AK25&lt;AN25,"●",IF(AK23&gt;AN23,"△",IF(AK23&lt;AN23,"▲")))))</f>
        <v>○</v>
      </c>
      <c r="AL21" s="1100"/>
      <c r="AM21" s="1100"/>
      <c r="AN21" s="1100"/>
      <c r="AO21" s="1101"/>
      <c r="AP21" s="1099" t="str">
        <f>IF(AP25="","",IF(AP25&gt;AS25,"○",IF(AP25&lt;AS25,"●",IF(AP23&gt;AS23,"△",IF(AP23&lt;AS23,"▲")))))</f>
        <v>○</v>
      </c>
      <c r="AQ21" s="1100"/>
      <c r="AR21" s="1100"/>
      <c r="AS21" s="1100"/>
      <c r="AT21" s="1101"/>
      <c r="AU21" s="1073">
        <f>COUNTIF($AF$21:$AT$22,"○")</f>
        <v>2</v>
      </c>
      <c r="AV21" s="1073"/>
      <c r="AW21" s="1073">
        <f>COUNTIF($AF$21:$AT$22,"△")</f>
        <v>0</v>
      </c>
      <c r="AX21" s="1073"/>
      <c r="AY21" s="1073">
        <f>COUNTIF($AF$21:$AT$22,"▲")</f>
        <v>0</v>
      </c>
      <c r="AZ21" s="1073"/>
      <c r="BA21" s="1073">
        <f>COUNTIF($AF$21:$AT$22,"●")</f>
        <v>0</v>
      </c>
      <c r="BB21" s="1073"/>
      <c r="BC21" s="1073">
        <f>SUM($AK$25,$AP$25)</f>
        <v>3</v>
      </c>
      <c r="BD21" s="1073"/>
      <c r="BE21" s="1073">
        <f>SUM($AN$25,$AS$25)</f>
        <v>0</v>
      </c>
      <c r="BF21" s="1073"/>
      <c r="BG21" s="1073">
        <f>($AU$21*3)+($AW$21*2)+($AY$21*1)</f>
        <v>6</v>
      </c>
      <c r="BH21" s="1073"/>
      <c r="BI21" s="1087">
        <f>RANK($BG$21,$BG$21:$BH$38)</f>
        <v>1</v>
      </c>
      <c r="BJ21" s="1087"/>
      <c r="BK21" s="1073">
        <f>$BC$21-$BE$21</f>
        <v>3</v>
      </c>
      <c r="BL21" s="1073"/>
      <c r="BM21" s="1087">
        <f>RANK($BK$21,$BK$21:$BL$38)</f>
        <v>1</v>
      </c>
      <c r="BN21" s="1087"/>
      <c r="BO21" s="1088"/>
    </row>
    <row r="22" spans="1:67" ht="18.75" customHeight="1">
      <c r="A22" s="431" t="s">
        <v>406</v>
      </c>
      <c r="B22" s="432" t="s">
        <v>420</v>
      </c>
      <c r="C22" s="432" t="s">
        <v>419</v>
      </c>
      <c r="D22" s="432" t="s">
        <v>595</v>
      </c>
      <c r="E22" s="432" t="s">
        <v>421</v>
      </c>
      <c r="F22" s="433"/>
      <c r="G22" s="432" t="s">
        <v>421</v>
      </c>
      <c r="H22" s="432" t="s">
        <v>595</v>
      </c>
      <c r="I22" s="432" t="s">
        <v>419</v>
      </c>
      <c r="J22" s="432" t="s">
        <v>420</v>
      </c>
      <c r="K22" s="434" t="s">
        <v>406</v>
      </c>
      <c r="L22" s="408"/>
      <c r="M22" s="431" t="s">
        <v>406</v>
      </c>
      <c r="N22" s="432" t="s">
        <v>420</v>
      </c>
      <c r="O22" s="432" t="s">
        <v>419</v>
      </c>
      <c r="P22" s="432" t="s">
        <v>595</v>
      </c>
      <c r="Q22" s="432" t="s">
        <v>421</v>
      </c>
      <c r="R22" s="433"/>
      <c r="S22" s="432" t="s">
        <v>421</v>
      </c>
      <c r="T22" s="432" t="s">
        <v>595</v>
      </c>
      <c r="U22" s="432" t="s">
        <v>419</v>
      </c>
      <c r="V22" s="432" t="s">
        <v>420</v>
      </c>
      <c r="W22" s="434" t="s">
        <v>406</v>
      </c>
      <c r="Y22" s="1053"/>
      <c r="Z22" s="1035"/>
      <c r="AA22" s="1035"/>
      <c r="AB22" s="1035"/>
      <c r="AC22" s="1035"/>
      <c r="AD22" s="1035"/>
      <c r="AE22" s="1035"/>
      <c r="AF22" s="1081"/>
      <c r="AG22" s="1082"/>
      <c r="AH22" s="1082"/>
      <c r="AI22" s="1082"/>
      <c r="AJ22" s="1083"/>
      <c r="AK22" s="1093"/>
      <c r="AL22" s="1094"/>
      <c r="AM22" s="1094"/>
      <c r="AN22" s="1094"/>
      <c r="AO22" s="1096"/>
      <c r="AP22" s="1093"/>
      <c r="AQ22" s="1094"/>
      <c r="AR22" s="1094"/>
      <c r="AS22" s="1094"/>
      <c r="AT22" s="1096"/>
      <c r="AU22" s="1073"/>
      <c r="AV22" s="1073"/>
      <c r="AW22" s="1073"/>
      <c r="AX22" s="1073"/>
      <c r="AY22" s="1073"/>
      <c r="AZ22" s="1073"/>
      <c r="BA22" s="1073"/>
      <c r="BB22" s="1073"/>
      <c r="BC22" s="1073"/>
      <c r="BD22" s="1073"/>
      <c r="BE22" s="1073"/>
      <c r="BF22" s="1073"/>
      <c r="BG22" s="1073"/>
      <c r="BH22" s="1073"/>
      <c r="BI22" s="1087"/>
      <c r="BJ22" s="1087"/>
      <c r="BK22" s="1073"/>
      <c r="BL22" s="1073"/>
      <c r="BM22" s="1087"/>
      <c r="BN22" s="1087"/>
      <c r="BO22" s="1089"/>
    </row>
    <row r="23" spans="1:67" ht="18.75" customHeight="1">
      <c r="A23" s="435"/>
      <c r="B23" s="436" t="str">
        <f>IF(ISERROR(VLOOKUP(CONCATENATE($B$12,"_",C23),'選手名簿'!$A:$E,5,FALSE))=TRUE,"",VLOOKUP(CONCATENATE($B$12,"_",C23),'選手名簿'!$A:$E,5,FALSE))</f>
        <v/>
      </c>
      <c r="C23" s="437"/>
      <c r="D23" s="437"/>
      <c r="E23" s="438"/>
      <c r="F23" s="433"/>
      <c r="G23" s="438"/>
      <c r="H23" s="437"/>
      <c r="I23" s="437"/>
      <c r="J23" s="424" t="str">
        <f>IF(ISERROR(VLOOKUP(CONCATENATE($J$12,"_",I23),'選手名簿'!$A:$E,5,FALSE))=TRUE,"",VLOOKUP(CONCATENATE($J$12,"_",I23),'選手名簿'!$A:$E,5,FALSE))</f>
        <v/>
      </c>
      <c r="K23" s="439"/>
      <c r="L23" s="408"/>
      <c r="M23" s="435"/>
      <c r="N23" s="436" t="str">
        <f>IF(ISERROR(VLOOKUP(CONCATENATE($N$12,"_",O23),'選手名簿'!$A:$E,5,FALSE))=TRUE,"",VLOOKUP(CONCATENATE($N$12,"_",O23),'選手名簿'!$A:$E,5,FALSE))</f>
        <v/>
      </c>
      <c r="O23" s="437"/>
      <c r="P23" s="437"/>
      <c r="Q23" s="438"/>
      <c r="R23" s="433"/>
      <c r="S23" s="438"/>
      <c r="T23" s="437"/>
      <c r="U23" s="437"/>
      <c r="V23" s="424" t="str">
        <f>IF(ISERROR(VLOOKUP(CONCATENATE($V$12,"_",U23),'選手名簿'!$A:$E,5,FALSE))=TRUE,"",VLOOKUP(CONCATENATE($V$12,"_",U23),'選手名簿'!$A:$E,5,FALSE))</f>
        <v/>
      </c>
      <c r="W23" s="439"/>
      <c r="Y23" s="1053"/>
      <c r="Z23" s="1035"/>
      <c r="AA23" s="1035"/>
      <c r="AB23" s="1035"/>
      <c r="AC23" s="1035"/>
      <c r="AD23" s="1035"/>
      <c r="AE23" s="1035"/>
      <c r="AF23" s="1081"/>
      <c r="AG23" s="1082"/>
      <c r="AH23" s="1082"/>
      <c r="AI23" s="1082"/>
      <c r="AJ23" s="1083"/>
      <c r="AK23" s="1091" t="str">
        <f>IF($E$14="","",$E$14)</f>
        <v/>
      </c>
      <c r="AL23" s="1092"/>
      <c r="AM23" s="1092" t="s">
        <v>712</v>
      </c>
      <c r="AN23" s="1092" t="str">
        <f>IF($G$14="","",$G$14)</f>
        <v/>
      </c>
      <c r="AO23" s="1095"/>
      <c r="AP23" s="1091" t="str">
        <f>IF($G$50="","",$G$50)</f>
        <v/>
      </c>
      <c r="AQ23" s="1092"/>
      <c r="AR23" s="1092" t="s">
        <v>712</v>
      </c>
      <c r="AS23" s="1092" t="str">
        <f>IF($E$50="","",$E$50)</f>
        <v/>
      </c>
      <c r="AT23" s="1095"/>
      <c r="AU23" s="1073"/>
      <c r="AV23" s="1073"/>
      <c r="AW23" s="1073"/>
      <c r="AX23" s="1073"/>
      <c r="AY23" s="1073"/>
      <c r="AZ23" s="1073"/>
      <c r="BA23" s="1073"/>
      <c r="BB23" s="1073"/>
      <c r="BC23" s="1073"/>
      <c r="BD23" s="1073"/>
      <c r="BE23" s="1073"/>
      <c r="BF23" s="1073"/>
      <c r="BG23" s="1073"/>
      <c r="BH23" s="1073"/>
      <c r="BI23" s="1087"/>
      <c r="BJ23" s="1087"/>
      <c r="BK23" s="1073"/>
      <c r="BL23" s="1073"/>
      <c r="BM23" s="1087"/>
      <c r="BN23" s="1087"/>
      <c r="BO23" s="1089"/>
    </row>
    <row r="24" spans="1:67" ht="18.75" customHeight="1">
      <c r="A24" s="435"/>
      <c r="B24" s="436" t="str">
        <f>IF(ISERROR(VLOOKUP(CONCATENATE($B$12,"_",C24),'選手名簿'!$A:$E,5,FALSE))=TRUE,"",VLOOKUP(CONCATENATE($B$12,"_",C24),'選手名簿'!$A:$E,5,FALSE))</f>
        <v/>
      </c>
      <c r="C24" s="437"/>
      <c r="D24" s="437"/>
      <c r="E24" s="438"/>
      <c r="F24" s="433"/>
      <c r="G24" s="438"/>
      <c r="H24" s="437"/>
      <c r="I24" s="437"/>
      <c r="J24" s="436" t="str">
        <f>IF(ISERROR(VLOOKUP(CONCATENATE($J$12,"_",I24),'選手名簿'!$A:$E,5,FALSE))=TRUE,"",VLOOKUP(CONCATENATE($J$12,"_",I24),'選手名簿'!$A:$E,5,FALSE))</f>
        <v/>
      </c>
      <c r="K24" s="439"/>
      <c r="L24" s="408"/>
      <c r="M24" s="435"/>
      <c r="N24" s="436" t="str">
        <f>IF(ISERROR(VLOOKUP(CONCATENATE($N$12,"_",O24),'選手名簿'!$A:$E,5,FALSE))=TRUE,"",VLOOKUP(CONCATENATE($N$12,"_",O24),'選手名簿'!$A:$E,5,FALSE))</f>
        <v/>
      </c>
      <c r="O24" s="437"/>
      <c r="P24" s="437"/>
      <c r="Q24" s="438"/>
      <c r="R24" s="433"/>
      <c r="S24" s="438"/>
      <c r="T24" s="437"/>
      <c r="U24" s="437"/>
      <c r="V24" s="436" t="str">
        <f>IF(ISERROR(VLOOKUP(CONCATENATE($V$12,"_",U24),'選手名簿'!$A:$E,5,FALSE))=TRUE,"",VLOOKUP(CONCATENATE($V$12,"_",U24),'選手名簿'!$A:$E,5,FALSE))</f>
        <v/>
      </c>
      <c r="W24" s="439"/>
      <c r="Y24" s="1053"/>
      <c r="Z24" s="1035"/>
      <c r="AA24" s="1035"/>
      <c r="AB24" s="1035"/>
      <c r="AC24" s="1035"/>
      <c r="AD24" s="1035" t="s">
        <v>655</v>
      </c>
      <c r="AE24" s="1035"/>
      <c r="AF24" s="1081"/>
      <c r="AG24" s="1082"/>
      <c r="AH24" s="1082"/>
      <c r="AI24" s="1082"/>
      <c r="AJ24" s="1083"/>
      <c r="AK24" s="1093"/>
      <c r="AL24" s="1094"/>
      <c r="AM24" s="1094"/>
      <c r="AN24" s="1094"/>
      <c r="AO24" s="1096"/>
      <c r="AP24" s="1093"/>
      <c r="AQ24" s="1094"/>
      <c r="AR24" s="1094"/>
      <c r="AS24" s="1094"/>
      <c r="AT24" s="1096"/>
      <c r="AU24" s="1073"/>
      <c r="AV24" s="1073"/>
      <c r="AW24" s="1073"/>
      <c r="AX24" s="1073"/>
      <c r="AY24" s="1073"/>
      <c r="AZ24" s="1073"/>
      <c r="BA24" s="1073"/>
      <c r="BB24" s="1073"/>
      <c r="BC24" s="1073"/>
      <c r="BD24" s="1073"/>
      <c r="BE24" s="1073"/>
      <c r="BF24" s="1073"/>
      <c r="BG24" s="1073"/>
      <c r="BH24" s="1073"/>
      <c r="BI24" s="1087"/>
      <c r="BJ24" s="1087"/>
      <c r="BK24" s="1073"/>
      <c r="BL24" s="1073"/>
      <c r="BM24" s="1087"/>
      <c r="BN24" s="1087"/>
      <c r="BO24" s="1089"/>
    </row>
    <row r="25" spans="1:67" ht="18.75" customHeight="1">
      <c r="A25" s="435"/>
      <c r="B25" s="436" t="str">
        <f>IF(ISERROR(VLOOKUP(CONCATENATE($B$12,"_",C25),'選手名簿'!$A:$E,5,FALSE))=TRUE,"",VLOOKUP(CONCATENATE($B$12,"_",C25),'選手名簿'!$A:$E,5,FALSE))</f>
        <v/>
      </c>
      <c r="C25" s="437"/>
      <c r="D25" s="437"/>
      <c r="E25" s="438"/>
      <c r="F25" s="433"/>
      <c r="G25" s="438"/>
      <c r="H25" s="437"/>
      <c r="I25" s="437"/>
      <c r="J25" s="436" t="str">
        <f>IF(ISERROR(VLOOKUP(CONCATENATE($J$12,"_",I25),'選手名簿'!$A:$E,5,FALSE))=TRUE,"",VLOOKUP(CONCATENATE($J$12,"_",I25),'選手名簿'!$A:$E,5,FALSE))</f>
        <v/>
      </c>
      <c r="K25" s="439"/>
      <c r="L25" s="408"/>
      <c r="M25" s="435"/>
      <c r="N25" s="436" t="str">
        <f>IF(ISERROR(VLOOKUP(CONCATENATE($N$12,"_",O25),'選手名簿'!$A:$E,5,FALSE))=TRUE,"",VLOOKUP(CONCATENATE($N$12,"_",O25),'選手名簿'!$A:$E,5,FALSE))</f>
        <v/>
      </c>
      <c r="O25" s="437"/>
      <c r="P25" s="437"/>
      <c r="Q25" s="438"/>
      <c r="R25" s="433"/>
      <c r="S25" s="438"/>
      <c r="T25" s="437"/>
      <c r="U25" s="437"/>
      <c r="V25" s="436" t="str">
        <f>IF(ISERROR(VLOOKUP(CONCATENATE($V$12,"_",U25),'選手名簿'!$A:$E,5,FALSE))=TRUE,"",VLOOKUP(CONCATENATE($V$12,"_",U25),'選手名簿'!$A:$E,5,FALSE))</f>
        <v/>
      </c>
      <c r="W25" s="439"/>
      <c r="Y25" s="1053"/>
      <c r="Z25" s="1035"/>
      <c r="AA25" s="1035"/>
      <c r="AB25" s="1035"/>
      <c r="AC25" s="1035"/>
      <c r="AD25" s="1035"/>
      <c r="AE25" s="1035"/>
      <c r="AF25" s="1081"/>
      <c r="AG25" s="1082"/>
      <c r="AH25" s="1082"/>
      <c r="AI25" s="1082"/>
      <c r="AJ25" s="1083"/>
      <c r="AK25" s="1091">
        <f>$C$12</f>
        <v>2</v>
      </c>
      <c r="AL25" s="1092"/>
      <c r="AM25" s="1092" t="s">
        <v>712</v>
      </c>
      <c r="AN25" s="1092">
        <f>$I$12</f>
        <v>0</v>
      </c>
      <c r="AO25" s="1095"/>
      <c r="AP25" s="1091">
        <f>$I$48</f>
        <v>1</v>
      </c>
      <c r="AQ25" s="1092"/>
      <c r="AR25" s="1092" t="s">
        <v>712</v>
      </c>
      <c r="AS25" s="1092">
        <f>$C$48</f>
        <v>0</v>
      </c>
      <c r="AT25" s="1095"/>
      <c r="AU25" s="1073"/>
      <c r="AV25" s="1073"/>
      <c r="AW25" s="1073"/>
      <c r="AX25" s="1073"/>
      <c r="AY25" s="1073"/>
      <c r="AZ25" s="1073"/>
      <c r="BA25" s="1073"/>
      <c r="BB25" s="1073"/>
      <c r="BC25" s="1073"/>
      <c r="BD25" s="1073"/>
      <c r="BE25" s="1073"/>
      <c r="BF25" s="1073"/>
      <c r="BG25" s="1073"/>
      <c r="BH25" s="1073"/>
      <c r="BI25" s="1087"/>
      <c r="BJ25" s="1087"/>
      <c r="BK25" s="1073"/>
      <c r="BL25" s="1073"/>
      <c r="BM25" s="1087"/>
      <c r="BN25" s="1087"/>
      <c r="BO25" s="1089"/>
    </row>
    <row r="26" spans="1:67" ht="18.75" customHeight="1">
      <c r="A26" s="435"/>
      <c r="B26" s="436" t="str">
        <f>IF(ISERROR(VLOOKUP(CONCATENATE($B$12,"_",C26),'選手名簿'!$A:$E,5,FALSE))=TRUE,"",VLOOKUP(CONCATENATE($B$12,"_",C26),'選手名簿'!$A:$E,5,FALSE))</f>
        <v/>
      </c>
      <c r="C26" s="437"/>
      <c r="D26" s="437"/>
      <c r="E26" s="438"/>
      <c r="F26" s="433"/>
      <c r="G26" s="438"/>
      <c r="H26" s="437"/>
      <c r="I26" s="437"/>
      <c r="J26" s="436" t="str">
        <f>IF(ISERROR(VLOOKUP(CONCATENATE($J$12,"_",I26),'選手名簿'!$A:$E,5,FALSE))=TRUE,"",VLOOKUP(CONCATENATE($J$12,"_",I26),'選手名簿'!$A:$E,5,FALSE))</f>
        <v/>
      </c>
      <c r="K26" s="439"/>
      <c r="L26" s="408"/>
      <c r="M26" s="435"/>
      <c r="N26" s="436" t="str">
        <f>IF(ISERROR(VLOOKUP(CONCATENATE($N$12,"_",O26),'選手名簿'!$A:$E,5,FALSE))=TRUE,"",VLOOKUP(CONCATENATE($N$12,"_",O26),'選手名簿'!$A:$E,5,FALSE))</f>
        <v/>
      </c>
      <c r="O26" s="437"/>
      <c r="P26" s="437"/>
      <c r="Q26" s="438"/>
      <c r="R26" s="433"/>
      <c r="S26" s="438"/>
      <c r="T26" s="437"/>
      <c r="U26" s="437"/>
      <c r="V26" s="436" t="str">
        <f>IF(ISERROR(VLOOKUP(CONCATENATE($V$12,"_",U26),'選手名簿'!$A:$E,5,FALSE))=TRUE,"",VLOOKUP(CONCATENATE($V$12,"_",U26),'選手名簿'!$A:$E,5,FALSE))</f>
        <v/>
      </c>
      <c r="W26" s="439"/>
      <c r="Y26" s="1054"/>
      <c r="Z26" s="1055"/>
      <c r="AA26" s="1055"/>
      <c r="AB26" s="1055"/>
      <c r="AC26" s="1055"/>
      <c r="AD26" s="1055"/>
      <c r="AE26" s="1055"/>
      <c r="AF26" s="1084"/>
      <c r="AG26" s="1085"/>
      <c r="AH26" s="1085"/>
      <c r="AI26" s="1085"/>
      <c r="AJ26" s="1086"/>
      <c r="AK26" s="1097"/>
      <c r="AL26" s="677"/>
      <c r="AM26" s="677"/>
      <c r="AN26" s="677"/>
      <c r="AO26" s="1098"/>
      <c r="AP26" s="1097"/>
      <c r="AQ26" s="677"/>
      <c r="AR26" s="677"/>
      <c r="AS26" s="677"/>
      <c r="AT26" s="1098"/>
      <c r="AU26" s="1073"/>
      <c r="AV26" s="1073"/>
      <c r="AW26" s="1073"/>
      <c r="AX26" s="1073"/>
      <c r="AY26" s="1073"/>
      <c r="AZ26" s="1073"/>
      <c r="BA26" s="1073"/>
      <c r="BB26" s="1073"/>
      <c r="BC26" s="1073"/>
      <c r="BD26" s="1073"/>
      <c r="BE26" s="1073"/>
      <c r="BF26" s="1073"/>
      <c r="BG26" s="1073"/>
      <c r="BH26" s="1073"/>
      <c r="BI26" s="1087"/>
      <c r="BJ26" s="1087"/>
      <c r="BK26" s="1073"/>
      <c r="BL26" s="1073"/>
      <c r="BM26" s="1087"/>
      <c r="BN26" s="1087"/>
      <c r="BO26" s="1090"/>
    </row>
    <row r="27" spans="1:67" ht="18.75" customHeight="1">
      <c r="A27" s="440"/>
      <c r="B27" s="441" t="str">
        <f>IF(ISERROR(VLOOKUP(CONCATENATE($B$12,"_",C27),'選手名簿'!$A:$E,5,FALSE))=TRUE,"",VLOOKUP(CONCATENATE($B$12,"_",C27),'選手名簿'!$A:$E,5,FALSE))</f>
        <v/>
      </c>
      <c r="C27" s="442"/>
      <c r="D27" s="442"/>
      <c r="E27" s="443"/>
      <c r="F27" s="444"/>
      <c r="G27" s="443"/>
      <c r="H27" s="442"/>
      <c r="I27" s="442"/>
      <c r="J27" s="441" t="str">
        <f>IF(ISERROR(VLOOKUP(CONCATENATE($J$12,"_",I27),'選手名簿'!$A:$E,5,FALSE))=TRUE,"",VLOOKUP(CONCATENATE($J$12,"_",I27),'選手名簿'!$A:$E,5,FALSE))</f>
        <v/>
      </c>
      <c r="K27" s="445"/>
      <c r="L27" s="408"/>
      <c r="M27" s="440"/>
      <c r="N27" s="441" t="str">
        <f>IF(ISERROR(VLOOKUP(CONCATENATE($N$12,"_",O27),'選手名簿'!$A:$E,5,FALSE))=TRUE,"",VLOOKUP(CONCATENATE($N$12,"_",O27),'選手名簿'!$A:$E,5,FALSE))</f>
        <v/>
      </c>
      <c r="O27" s="442"/>
      <c r="P27" s="442"/>
      <c r="Q27" s="443"/>
      <c r="R27" s="444"/>
      <c r="S27" s="443"/>
      <c r="T27" s="442"/>
      <c r="U27" s="442"/>
      <c r="V27" s="441" t="str">
        <f>IF(ISERROR(VLOOKUP(CONCATENATE($V$12,"_",U27),'選手名簿'!$A:$E,5,FALSE))=TRUE,"",VLOOKUP(CONCATENATE($V$12,"_",U27),'選手名簿'!$A:$E,5,FALSE))</f>
        <v/>
      </c>
      <c r="W27" s="445"/>
      <c r="Y27" s="1077" t="str">
        <f>$AC$8</f>
        <v>別府フットボールクラブ．ミネルバＵ－１２</v>
      </c>
      <c r="Z27" s="1034"/>
      <c r="AA27" s="1034"/>
      <c r="AB27" s="1034"/>
      <c r="AC27" s="1034"/>
      <c r="AD27" s="1034" t="s">
        <v>669</v>
      </c>
      <c r="AE27" s="1034"/>
      <c r="AF27" s="1099" t="str">
        <f>IF(AF31="","",IF(AF31&gt;AI31,"○",IF(AF31&lt;AI31,"●",IF(AF29&gt;AI29,"△",IF(AF29&lt;AI29,"▲")))))</f>
        <v>●</v>
      </c>
      <c r="AG27" s="1100"/>
      <c r="AH27" s="1100"/>
      <c r="AI27" s="1100"/>
      <c r="AJ27" s="1101"/>
      <c r="AK27" s="1079"/>
      <c r="AL27" s="1079"/>
      <c r="AM27" s="1079"/>
      <c r="AN27" s="1079"/>
      <c r="AO27" s="1079"/>
      <c r="AP27" s="1099" t="str">
        <f>IF(AP31="","",IF(AP31&gt;AS31,"○",IF(AP31&lt;AS31,"●",IF(AP29&gt;AS29,"△",IF(AP29&lt;AS29,"▲")))))</f>
        <v>●</v>
      </c>
      <c r="AQ27" s="1100"/>
      <c r="AR27" s="1100"/>
      <c r="AS27" s="1100"/>
      <c r="AT27" s="1101"/>
      <c r="AU27" s="1073">
        <f>COUNTIF($AF$27:$AT$28,"○")</f>
        <v>0</v>
      </c>
      <c r="AV27" s="1073"/>
      <c r="AW27" s="1073">
        <f>COUNTIF($AF$27:$AT$28,"△")</f>
        <v>0</v>
      </c>
      <c r="AX27" s="1073"/>
      <c r="AY27" s="1073">
        <f>COUNTIF($AF$27:$AT$28,"▲")</f>
        <v>0</v>
      </c>
      <c r="AZ27" s="1073"/>
      <c r="BA27" s="1073">
        <f>COUNTIF($AF$27:$AT$28,"●")</f>
        <v>2</v>
      </c>
      <c r="BB27" s="1073"/>
      <c r="BC27" s="1073">
        <f>SUM($AF$31,$AP$31)</f>
        <v>0</v>
      </c>
      <c r="BD27" s="1073"/>
      <c r="BE27" s="1073">
        <f>SUM($AI$31,$AS$31)</f>
        <v>5</v>
      </c>
      <c r="BF27" s="1073"/>
      <c r="BG27" s="1073">
        <f>($AU$27*3)+($AW$27*2)+($AY$27*1)</f>
        <v>0</v>
      </c>
      <c r="BH27" s="1073"/>
      <c r="BI27" s="1087">
        <f>RANK($BG$27,$BG$21:$BH$38)</f>
        <v>3</v>
      </c>
      <c r="BJ27" s="1087"/>
      <c r="BK27" s="1073">
        <f>$BC$27-$BE$27</f>
        <v>-5</v>
      </c>
      <c r="BL27" s="1073"/>
      <c r="BM27" s="1087">
        <f>RANK($BK$27,$BK$21:$BL$38)</f>
        <v>3</v>
      </c>
      <c r="BN27" s="1087"/>
      <c r="BO27" s="1088"/>
    </row>
    <row r="28" spans="1:67" ht="18.75" customHeight="1">
      <c r="A28" s="408"/>
      <c r="B28" s="408"/>
      <c r="C28" s="408"/>
      <c r="D28" s="408"/>
      <c r="E28" s="408"/>
      <c r="F28" s="408"/>
      <c r="G28" s="408"/>
      <c r="H28" s="408"/>
      <c r="I28" s="408"/>
      <c r="J28" s="408"/>
      <c r="K28" s="408"/>
      <c r="L28" s="408"/>
      <c r="M28" s="408"/>
      <c r="N28" s="408"/>
      <c r="O28" s="408"/>
      <c r="P28" s="408"/>
      <c r="Q28" s="408"/>
      <c r="R28" s="408"/>
      <c r="S28" s="408"/>
      <c r="T28" s="408"/>
      <c r="U28" s="408"/>
      <c r="V28" s="408"/>
      <c r="Y28" s="1053"/>
      <c r="Z28" s="1035"/>
      <c r="AA28" s="1035"/>
      <c r="AB28" s="1035"/>
      <c r="AC28" s="1035"/>
      <c r="AD28" s="1035"/>
      <c r="AE28" s="1035"/>
      <c r="AF28" s="1093"/>
      <c r="AG28" s="1094"/>
      <c r="AH28" s="1094"/>
      <c r="AI28" s="1094"/>
      <c r="AJ28" s="1096"/>
      <c r="AK28" s="1082"/>
      <c r="AL28" s="1082"/>
      <c r="AM28" s="1082"/>
      <c r="AN28" s="1082"/>
      <c r="AO28" s="1082"/>
      <c r="AP28" s="1093"/>
      <c r="AQ28" s="1094"/>
      <c r="AR28" s="1094"/>
      <c r="AS28" s="1094"/>
      <c r="AT28" s="1096"/>
      <c r="AU28" s="1073"/>
      <c r="AV28" s="1073"/>
      <c r="AW28" s="1073"/>
      <c r="AX28" s="1073"/>
      <c r="AY28" s="1073"/>
      <c r="AZ28" s="1073"/>
      <c r="BA28" s="1073"/>
      <c r="BB28" s="1073"/>
      <c r="BC28" s="1073"/>
      <c r="BD28" s="1073"/>
      <c r="BE28" s="1073"/>
      <c r="BF28" s="1073"/>
      <c r="BG28" s="1073"/>
      <c r="BH28" s="1073"/>
      <c r="BI28" s="1087"/>
      <c r="BJ28" s="1087"/>
      <c r="BK28" s="1073"/>
      <c r="BL28" s="1073"/>
      <c r="BM28" s="1087"/>
      <c r="BN28" s="1087"/>
      <c r="BO28" s="1089"/>
    </row>
    <row r="29" spans="1:67" ht="18.75" customHeight="1">
      <c r="A29" s="408"/>
      <c r="B29" s="408"/>
      <c r="C29" s="408"/>
      <c r="D29" s="408"/>
      <c r="E29" s="408"/>
      <c r="F29" s="408"/>
      <c r="G29" s="408"/>
      <c r="H29" s="408"/>
      <c r="I29" s="408"/>
      <c r="J29" s="408"/>
      <c r="K29" s="408"/>
      <c r="L29" s="408"/>
      <c r="M29" s="408"/>
      <c r="N29" s="408"/>
      <c r="O29" s="408"/>
      <c r="P29" s="408"/>
      <c r="Q29" s="408"/>
      <c r="R29" s="408"/>
      <c r="S29" s="408"/>
      <c r="T29" s="408"/>
      <c r="U29" s="408"/>
      <c r="V29" s="408"/>
      <c r="Y29" s="1053"/>
      <c r="Z29" s="1035"/>
      <c r="AA29" s="1035"/>
      <c r="AB29" s="1035"/>
      <c r="AC29" s="1035"/>
      <c r="AD29" s="1035"/>
      <c r="AE29" s="1035"/>
      <c r="AF29" s="1091" t="str">
        <f>AN23</f>
        <v/>
      </c>
      <c r="AG29" s="1092"/>
      <c r="AH29" s="1092" t="s">
        <v>712</v>
      </c>
      <c r="AI29" s="1092" t="str">
        <f>AK23</f>
        <v/>
      </c>
      <c r="AJ29" s="1095"/>
      <c r="AK29" s="1082"/>
      <c r="AL29" s="1082"/>
      <c r="AM29" s="1082"/>
      <c r="AN29" s="1082"/>
      <c r="AO29" s="1082"/>
      <c r="AP29" s="1091" t="str">
        <f>IF($E$32="","",$E$32)</f>
        <v/>
      </c>
      <c r="AQ29" s="1092"/>
      <c r="AR29" s="1092" t="s">
        <v>712</v>
      </c>
      <c r="AS29" s="1092" t="str">
        <f>IF($G$32="","",$G$32)</f>
        <v/>
      </c>
      <c r="AT29" s="1095"/>
      <c r="AU29" s="1073"/>
      <c r="AV29" s="1073"/>
      <c r="AW29" s="1073"/>
      <c r="AX29" s="1073"/>
      <c r="AY29" s="1073"/>
      <c r="AZ29" s="1073"/>
      <c r="BA29" s="1073"/>
      <c r="BB29" s="1073"/>
      <c r="BC29" s="1073"/>
      <c r="BD29" s="1073"/>
      <c r="BE29" s="1073"/>
      <c r="BF29" s="1073"/>
      <c r="BG29" s="1073"/>
      <c r="BH29" s="1073"/>
      <c r="BI29" s="1087"/>
      <c r="BJ29" s="1087"/>
      <c r="BK29" s="1073"/>
      <c r="BL29" s="1073"/>
      <c r="BM29" s="1087"/>
      <c r="BN29" s="1087"/>
      <c r="BO29" s="1089"/>
    </row>
    <row r="30" spans="1:67" ht="18.75" customHeight="1">
      <c r="A30" s="1027" t="s">
        <v>713</v>
      </c>
      <c r="B30" s="1029" t="str">
        <f>C8</f>
        <v>別府フットボールクラブ．ミネルバＵ－１２</v>
      </c>
      <c r="C30" s="1032">
        <f>IF(E30="","",SUM(E30:E31))</f>
        <v>0</v>
      </c>
      <c r="D30" s="1034" t="s">
        <v>103</v>
      </c>
      <c r="E30" s="414">
        <v>0</v>
      </c>
      <c r="F30" s="414" t="s">
        <v>266</v>
      </c>
      <c r="G30" s="414">
        <v>1</v>
      </c>
      <c r="H30" s="1034" t="s">
        <v>120</v>
      </c>
      <c r="I30" s="1032">
        <f>IF(G30="","",SUM(G30:G31))</f>
        <v>3</v>
      </c>
      <c r="J30" s="1036" t="str">
        <f>C9</f>
        <v>ドリームキッズフットボールクラブ</v>
      </c>
      <c r="K30" s="408"/>
      <c r="L30" s="408"/>
      <c r="M30" s="1039" t="s">
        <v>714</v>
      </c>
      <c r="N30" s="1029" t="str">
        <f>O8</f>
        <v>ＦＣ　ＷＡＹＳ</v>
      </c>
      <c r="O30" s="1032">
        <f>IF(Q30="","",SUM(Q30:Q31))</f>
        <v>0</v>
      </c>
      <c r="P30" s="1034" t="s">
        <v>103</v>
      </c>
      <c r="Q30" s="414">
        <v>0</v>
      </c>
      <c r="R30" s="414" t="s">
        <v>266</v>
      </c>
      <c r="S30" s="414">
        <v>1</v>
      </c>
      <c r="T30" s="1034" t="s">
        <v>120</v>
      </c>
      <c r="U30" s="1032">
        <f>IF(S30="","",SUM(S30:S31))</f>
        <v>2</v>
      </c>
      <c r="V30" s="1036" t="str">
        <f>O9</f>
        <v>ブルーウイングフットボールクラブ</v>
      </c>
      <c r="Y30" s="1053"/>
      <c r="Z30" s="1035"/>
      <c r="AA30" s="1035"/>
      <c r="AB30" s="1035"/>
      <c r="AC30" s="1035"/>
      <c r="AD30" s="1035" t="s">
        <v>655</v>
      </c>
      <c r="AE30" s="1035"/>
      <c r="AF30" s="1093"/>
      <c r="AG30" s="1094"/>
      <c r="AH30" s="1094"/>
      <c r="AI30" s="1094"/>
      <c r="AJ30" s="1096"/>
      <c r="AK30" s="1082"/>
      <c r="AL30" s="1082"/>
      <c r="AM30" s="1082"/>
      <c r="AN30" s="1082"/>
      <c r="AO30" s="1082"/>
      <c r="AP30" s="1093"/>
      <c r="AQ30" s="1094"/>
      <c r="AR30" s="1094"/>
      <c r="AS30" s="1094"/>
      <c r="AT30" s="1096"/>
      <c r="AU30" s="1073"/>
      <c r="AV30" s="1073"/>
      <c r="AW30" s="1073"/>
      <c r="AX30" s="1073"/>
      <c r="AY30" s="1073"/>
      <c r="AZ30" s="1073"/>
      <c r="BA30" s="1073"/>
      <c r="BB30" s="1073"/>
      <c r="BC30" s="1073"/>
      <c r="BD30" s="1073"/>
      <c r="BE30" s="1073"/>
      <c r="BF30" s="1073"/>
      <c r="BG30" s="1073"/>
      <c r="BH30" s="1073"/>
      <c r="BI30" s="1087"/>
      <c r="BJ30" s="1087"/>
      <c r="BK30" s="1073"/>
      <c r="BL30" s="1073"/>
      <c r="BM30" s="1087"/>
      <c r="BN30" s="1087"/>
      <c r="BO30" s="1089"/>
    </row>
    <row r="31" spans="1:67" ht="18.75" customHeight="1">
      <c r="A31" s="1028"/>
      <c r="B31" s="1030"/>
      <c r="C31" s="1033"/>
      <c r="D31" s="1035"/>
      <c r="E31" s="408">
        <v>0</v>
      </c>
      <c r="F31" s="408" t="s">
        <v>268</v>
      </c>
      <c r="G31" s="408">
        <v>2</v>
      </c>
      <c r="H31" s="1035"/>
      <c r="I31" s="1033"/>
      <c r="J31" s="1037"/>
      <c r="K31" s="408"/>
      <c r="L31" s="408"/>
      <c r="M31" s="1040"/>
      <c r="N31" s="1030"/>
      <c r="O31" s="1033"/>
      <c r="P31" s="1035"/>
      <c r="Q31" s="408">
        <v>0</v>
      </c>
      <c r="R31" s="408" t="s">
        <v>268</v>
      </c>
      <c r="S31" s="408">
        <v>1</v>
      </c>
      <c r="T31" s="1035"/>
      <c r="U31" s="1033"/>
      <c r="V31" s="1037"/>
      <c r="Y31" s="1053"/>
      <c r="Z31" s="1035"/>
      <c r="AA31" s="1035"/>
      <c r="AB31" s="1035"/>
      <c r="AC31" s="1035"/>
      <c r="AD31" s="1035"/>
      <c r="AE31" s="1035"/>
      <c r="AF31" s="1091">
        <f>AN25</f>
        <v>0</v>
      </c>
      <c r="AG31" s="1092"/>
      <c r="AH31" s="1092" t="s">
        <v>712</v>
      </c>
      <c r="AI31" s="1092">
        <f>AK25</f>
        <v>2</v>
      </c>
      <c r="AJ31" s="1095"/>
      <c r="AK31" s="1082"/>
      <c r="AL31" s="1082"/>
      <c r="AM31" s="1082"/>
      <c r="AN31" s="1082"/>
      <c r="AO31" s="1082"/>
      <c r="AP31" s="1091">
        <f>$C$30</f>
        <v>0</v>
      </c>
      <c r="AQ31" s="1092"/>
      <c r="AR31" s="1092" t="s">
        <v>712</v>
      </c>
      <c r="AS31" s="1092">
        <f>$I$30</f>
        <v>3</v>
      </c>
      <c r="AT31" s="1095"/>
      <c r="AU31" s="1073"/>
      <c r="AV31" s="1073"/>
      <c r="AW31" s="1073"/>
      <c r="AX31" s="1073"/>
      <c r="AY31" s="1073"/>
      <c r="AZ31" s="1073"/>
      <c r="BA31" s="1073"/>
      <c r="BB31" s="1073"/>
      <c r="BC31" s="1073"/>
      <c r="BD31" s="1073"/>
      <c r="BE31" s="1073"/>
      <c r="BF31" s="1073"/>
      <c r="BG31" s="1073"/>
      <c r="BH31" s="1073"/>
      <c r="BI31" s="1087"/>
      <c r="BJ31" s="1087"/>
      <c r="BK31" s="1073"/>
      <c r="BL31" s="1073"/>
      <c r="BM31" s="1087"/>
      <c r="BN31" s="1087"/>
      <c r="BO31" s="1089"/>
    </row>
    <row r="32" spans="1:67" ht="18.75" customHeight="1">
      <c r="A32" s="1028"/>
      <c r="B32" s="1030"/>
      <c r="C32" s="1033"/>
      <c r="D32" s="1035"/>
      <c r="E32" s="408"/>
      <c r="F32" s="408" t="s">
        <v>270</v>
      </c>
      <c r="G32" s="408"/>
      <c r="H32" s="1035"/>
      <c r="I32" s="1033"/>
      <c r="J32" s="1037"/>
      <c r="K32" s="408"/>
      <c r="L32" s="408"/>
      <c r="M32" s="1041"/>
      <c r="N32" s="1102"/>
      <c r="O32" s="1045"/>
      <c r="P32" s="1046"/>
      <c r="Q32" s="408"/>
      <c r="R32" s="408" t="s">
        <v>270</v>
      </c>
      <c r="S32" s="408"/>
      <c r="T32" s="1046"/>
      <c r="U32" s="1045"/>
      <c r="V32" s="1047"/>
      <c r="Y32" s="1054"/>
      <c r="Z32" s="1055"/>
      <c r="AA32" s="1055"/>
      <c r="AB32" s="1055"/>
      <c r="AC32" s="1055"/>
      <c r="AD32" s="1055"/>
      <c r="AE32" s="1055"/>
      <c r="AF32" s="1097"/>
      <c r="AG32" s="677"/>
      <c r="AH32" s="677"/>
      <c r="AI32" s="677"/>
      <c r="AJ32" s="1098"/>
      <c r="AK32" s="1085"/>
      <c r="AL32" s="1085"/>
      <c r="AM32" s="1085"/>
      <c r="AN32" s="1085"/>
      <c r="AO32" s="1085"/>
      <c r="AP32" s="1097"/>
      <c r="AQ32" s="677"/>
      <c r="AR32" s="677"/>
      <c r="AS32" s="677"/>
      <c r="AT32" s="1098"/>
      <c r="AU32" s="1073"/>
      <c r="AV32" s="1073"/>
      <c r="AW32" s="1073"/>
      <c r="AX32" s="1073"/>
      <c r="AY32" s="1073"/>
      <c r="AZ32" s="1073"/>
      <c r="BA32" s="1073"/>
      <c r="BB32" s="1073"/>
      <c r="BC32" s="1073"/>
      <c r="BD32" s="1073"/>
      <c r="BE32" s="1073"/>
      <c r="BF32" s="1073"/>
      <c r="BG32" s="1073"/>
      <c r="BH32" s="1073"/>
      <c r="BI32" s="1087"/>
      <c r="BJ32" s="1087"/>
      <c r="BK32" s="1073"/>
      <c r="BL32" s="1073"/>
      <c r="BM32" s="1087"/>
      <c r="BN32" s="1087"/>
      <c r="BO32" s="1090"/>
    </row>
    <row r="33" spans="1:67" ht="18.75" customHeight="1">
      <c r="A33" s="416" t="s">
        <v>682</v>
      </c>
      <c r="B33" s="1048" t="s">
        <v>715</v>
      </c>
      <c r="C33" s="1048"/>
      <c r="D33" s="1048"/>
      <c r="E33" s="1048"/>
      <c r="F33" s="1048"/>
      <c r="G33" s="1049" t="s">
        <v>684</v>
      </c>
      <c r="H33" s="1049"/>
      <c r="I33" s="1049"/>
      <c r="J33" s="1050" t="s">
        <v>685</v>
      </c>
      <c r="K33" s="1050"/>
      <c r="L33" s="408"/>
      <c r="M33" s="416" t="s">
        <v>682</v>
      </c>
      <c r="N33" s="1048" t="s">
        <v>686</v>
      </c>
      <c r="O33" s="1048"/>
      <c r="P33" s="1048"/>
      <c r="Q33" s="1048"/>
      <c r="R33" s="1048"/>
      <c r="S33" s="1049" t="s">
        <v>684</v>
      </c>
      <c r="T33" s="1049"/>
      <c r="U33" s="1049"/>
      <c r="V33" s="1050" t="s">
        <v>687</v>
      </c>
      <c r="W33" s="1050"/>
      <c r="Y33" s="1053" t="str">
        <f>$AC$9</f>
        <v>ドリームキッズフットボールクラブ</v>
      </c>
      <c r="Z33" s="1035"/>
      <c r="AA33" s="1035"/>
      <c r="AB33" s="1035"/>
      <c r="AC33" s="1035"/>
      <c r="AD33" s="1035" t="s">
        <v>669</v>
      </c>
      <c r="AE33" s="1035"/>
      <c r="AF33" s="1099" t="str">
        <f>IF(AF37="","",IF(AF37&gt;AI37,"○",IF(AF37&lt;AI37,"●",IF(AF35&gt;AI35,"△",IF(AF35&lt;AI35,"▲")))))</f>
        <v>●</v>
      </c>
      <c r="AG33" s="1100"/>
      <c r="AH33" s="1100"/>
      <c r="AI33" s="1100"/>
      <c r="AJ33" s="1101"/>
      <c r="AK33" s="1099" t="str">
        <f>IF(AK37="","",IF(AK37&gt;AN37,"○",IF(AK37&lt;AN37,"●",IF(AK35&gt;AN35,"△",IF(AK35&lt;AN35,"▲")))))</f>
        <v>○</v>
      </c>
      <c r="AL33" s="1100"/>
      <c r="AM33" s="1100"/>
      <c r="AN33" s="1100"/>
      <c r="AO33" s="1101"/>
      <c r="AP33" s="1106"/>
      <c r="AQ33" s="1107"/>
      <c r="AR33" s="1107"/>
      <c r="AS33" s="1107"/>
      <c r="AT33" s="1108"/>
      <c r="AU33" s="1073">
        <f>COUNTIF($AF$33:$AT$34,"○")</f>
        <v>1</v>
      </c>
      <c r="AV33" s="1073"/>
      <c r="AW33" s="1113">
        <f>COUNTIF($AF$33:$AT$34,"△")</f>
        <v>0</v>
      </c>
      <c r="AX33" s="1113"/>
      <c r="AY33" s="1113">
        <f>COUNTIF($AF$33:$AT$34,"▲")</f>
        <v>0</v>
      </c>
      <c r="AZ33" s="1113"/>
      <c r="BA33" s="1113">
        <f>COUNTIF($AF$33:$AT$34,"●")</f>
        <v>1</v>
      </c>
      <c r="BB33" s="1113"/>
      <c r="BC33" s="1113">
        <f>SUM($AF$37,$AK$37)</f>
        <v>3</v>
      </c>
      <c r="BD33" s="1113"/>
      <c r="BE33" s="1113">
        <f>SUM($AI$37,$AN$37)</f>
        <v>1</v>
      </c>
      <c r="BF33" s="1113"/>
      <c r="BG33" s="1113">
        <f>($AU$33*3)+($AW$33*2)+($AY$33*1)</f>
        <v>3</v>
      </c>
      <c r="BH33" s="1113"/>
      <c r="BI33" s="1114">
        <f>RANK($BG$33,$BG$21:$BH$38)</f>
        <v>2</v>
      </c>
      <c r="BJ33" s="1114"/>
      <c r="BK33" s="1113">
        <f>$BC$33-$BE$33</f>
        <v>2</v>
      </c>
      <c r="BL33" s="1113"/>
      <c r="BM33" s="1114">
        <f>RANK($BK$33,$BK$21:$BL$38)</f>
        <v>2</v>
      </c>
      <c r="BN33" s="1114"/>
      <c r="BO33" s="1088"/>
    </row>
    <row r="34" spans="1:67" ht="18.75" customHeight="1">
      <c r="A34" s="417" t="s">
        <v>694</v>
      </c>
      <c r="B34" s="1062" t="s">
        <v>715</v>
      </c>
      <c r="C34" s="1062"/>
      <c r="D34" s="1062"/>
      <c r="E34" s="1062"/>
      <c r="F34" s="1062"/>
      <c r="G34" s="1063" t="s">
        <v>684</v>
      </c>
      <c r="H34" s="1064"/>
      <c r="I34" s="1065"/>
      <c r="J34" s="1066" t="s">
        <v>685</v>
      </c>
      <c r="K34" s="1066"/>
      <c r="L34" s="408"/>
      <c r="M34" s="417" t="s">
        <v>694</v>
      </c>
      <c r="N34" s="1062" t="s">
        <v>686</v>
      </c>
      <c r="O34" s="1062"/>
      <c r="P34" s="1062"/>
      <c r="Q34" s="1062"/>
      <c r="R34" s="1062"/>
      <c r="S34" s="1063" t="s">
        <v>684</v>
      </c>
      <c r="T34" s="1064"/>
      <c r="U34" s="1065"/>
      <c r="V34" s="1066" t="s">
        <v>687</v>
      </c>
      <c r="W34" s="1066"/>
      <c r="Y34" s="1053"/>
      <c r="Z34" s="1035"/>
      <c r="AA34" s="1035"/>
      <c r="AB34" s="1035"/>
      <c r="AC34" s="1035"/>
      <c r="AD34" s="1035"/>
      <c r="AE34" s="1035"/>
      <c r="AF34" s="1093"/>
      <c r="AG34" s="1094"/>
      <c r="AH34" s="1094"/>
      <c r="AI34" s="1094"/>
      <c r="AJ34" s="1096"/>
      <c r="AK34" s="1093"/>
      <c r="AL34" s="1094"/>
      <c r="AM34" s="1094"/>
      <c r="AN34" s="1094"/>
      <c r="AO34" s="1096"/>
      <c r="AP34" s="1081"/>
      <c r="AQ34" s="1082"/>
      <c r="AR34" s="1082"/>
      <c r="AS34" s="1082"/>
      <c r="AT34" s="1083"/>
      <c r="AU34" s="1073"/>
      <c r="AV34" s="1073"/>
      <c r="AW34" s="1073"/>
      <c r="AX34" s="1073"/>
      <c r="AY34" s="1073"/>
      <c r="AZ34" s="1073"/>
      <c r="BA34" s="1073"/>
      <c r="BB34" s="1073"/>
      <c r="BC34" s="1073"/>
      <c r="BD34" s="1073"/>
      <c r="BE34" s="1073"/>
      <c r="BF34" s="1073"/>
      <c r="BG34" s="1073"/>
      <c r="BH34" s="1073"/>
      <c r="BI34" s="1087"/>
      <c r="BJ34" s="1087"/>
      <c r="BK34" s="1073"/>
      <c r="BL34" s="1073"/>
      <c r="BM34" s="1087"/>
      <c r="BN34" s="1087"/>
      <c r="BO34" s="1089"/>
    </row>
    <row r="35" spans="1:67" ht="18.75" customHeight="1">
      <c r="A35" s="418" t="s">
        <v>695</v>
      </c>
      <c r="B35" s="1067" t="s">
        <v>696</v>
      </c>
      <c r="C35" s="1067"/>
      <c r="D35" s="1067"/>
      <c r="E35" s="1067"/>
      <c r="F35" s="1067"/>
      <c r="G35" s="1063" t="s">
        <v>684</v>
      </c>
      <c r="H35" s="1064"/>
      <c r="I35" s="1065"/>
      <c r="J35" s="1068" t="s">
        <v>687</v>
      </c>
      <c r="K35" s="1068"/>
      <c r="L35" s="408"/>
      <c r="M35" s="418" t="s">
        <v>695</v>
      </c>
      <c r="N35" s="1067" t="s">
        <v>697</v>
      </c>
      <c r="O35" s="1067"/>
      <c r="P35" s="1067"/>
      <c r="Q35" s="1067"/>
      <c r="R35" s="1067"/>
      <c r="S35" s="1063" t="s">
        <v>684</v>
      </c>
      <c r="T35" s="1064"/>
      <c r="U35" s="1065"/>
      <c r="V35" s="1068" t="s">
        <v>687</v>
      </c>
      <c r="W35" s="1068"/>
      <c r="Y35" s="1053"/>
      <c r="Z35" s="1035"/>
      <c r="AA35" s="1035"/>
      <c r="AB35" s="1035"/>
      <c r="AC35" s="1035"/>
      <c r="AD35" s="1035"/>
      <c r="AE35" s="1035"/>
      <c r="AF35" s="1091" t="str">
        <f>AS23</f>
        <v/>
      </c>
      <c r="AG35" s="1092"/>
      <c r="AH35" s="1092" t="s">
        <v>712</v>
      </c>
      <c r="AI35" s="1092" t="str">
        <f>AP23</f>
        <v/>
      </c>
      <c r="AJ35" s="1095"/>
      <c r="AK35" s="1091" t="str">
        <f>AS29</f>
        <v/>
      </c>
      <c r="AL35" s="1092"/>
      <c r="AM35" s="1092" t="s">
        <v>712</v>
      </c>
      <c r="AN35" s="1092" t="str">
        <f>AP29</f>
        <v/>
      </c>
      <c r="AO35" s="1095"/>
      <c r="AP35" s="1081"/>
      <c r="AQ35" s="1082"/>
      <c r="AR35" s="1082"/>
      <c r="AS35" s="1082"/>
      <c r="AT35" s="1083"/>
      <c r="AU35" s="1073"/>
      <c r="AV35" s="1073"/>
      <c r="AW35" s="1073"/>
      <c r="AX35" s="1073"/>
      <c r="AY35" s="1073"/>
      <c r="AZ35" s="1073"/>
      <c r="BA35" s="1073"/>
      <c r="BB35" s="1073"/>
      <c r="BC35" s="1073"/>
      <c r="BD35" s="1073"/>
      <c r="BE35" s="1073"/>
      <c r="BF35" s="1073"/>
      <c r="BG35" s="1073"/>
      <c r="BH35" s="1073"/>
      <c r="BI35" s="1087"/>
      <c r="BJ35" s="1087"/>
      <c r="BK35" s="1073"/>
      <c r="BL35" s="1073"/>
      <c r="BM35" s="1087"/>
      <c r="BN35" s="1087"/>
      <c r="BO35" s="1089"/>
    </row>
    <row r="36" spans="1:67" ht="18.75" customHeight="1">
      <c r="A36" s="419" t="s">
        <v>698</v>
      </c>
      <c r="B36" s="420" t="str">
        <f>IF(ISERROR(VLOOKUP(G36,'審判員'!$A:$C,2,FALSE))=TRUE,"",VLOOKUP(G36,'審判員'!$A:$C,2,FALSE))</f>
        <v>小石川　悟</v>
      </c>
      <c r="C36" s="421">
        <f>IF(ISERROR(VLOOKUP(G36,'審判員'!$A:$C,3,FALSE))=TRUE,"",VLOOKUP(G36,'審判員'!$A:$C,3,FALSE))</f>
        <v>3</v>
      </c>
      <c r="D36" s="422" t="s">
        <v>699</v>
      </c>
      <c r="E36" s="1052" t="s">
        <v>700</v>
      </c>
      <c r="F36" s="1052"/>
      <c r="G36" s="1052" t="s">
        <v>701</v>
      </c>
      <c r="H36" s="1052"/>
      <c r="I36" s="1052"/>
      <c r="J36" s="1069" t="s">
        <v>212</v>
      </c>
      <c r="K36" s="1070"/>
      <c r="L36" s="408"/>
      <c r="M36" s="419" t="s">
        <v>698</v>
      </c>
      <c r="N36" s="420" t="str">
        <f>IF(ISERROR(VLOOKUP(S36,'審判員'!$A:$C,2,FALSE))=TRUE,"",VLOOKUP(S36,'審判員'!$A:$C,2,FALSE))</f>
        <v>羽田野　亘</v>
      </c>
      <c r="O36" s="421">
        <f>IF(ISERROR(VLOOKUP(S36,'審判員'!$A:$C,3,FALSE))=TRUE,"",VLOOKUP(S36,'審判員'!$A:$C,3,FALSE))</f>
        <v>3</v>
      </c>
      <c r="P36" s="422" t="s">
        <v>699</v>
      </c>
      <c r="Q36" s="1052" t="s">
        <v>700</v>
      </c>
      <c r="R36" s="1052"/>
      <c r="S36" s="1052" t="s">
        <v>702</v>
      </c>
      <c r="T36" s="1052"/>
      <c r="U36" s="1052"/>
      <c r="V36" s="1069" t="s">
        <v>212</v>
      </c>
      <c r="W36" s="1070"/>
      <c r="Y36" s="1053"/>
      <c r="Z36" s="1035"/>
      <c r="AA36" s="1035"/>
      <c r="AB36" s="1035"/>
      <c r="AC36" s="1035"/>
      <c r="AD36" s="1035" t="s">
        <v>655</v>
      </c>
      <c r="AE36" s="1035"/>
      <c r="AF36" s="1093"/>
      <c r="AG36" s="1094"/>
      <c r="AH36" s="1094"/>
      <c r="AI36" s="1094"/>
      <c r="AJ36" s="1096"/>
      <c r="AK36" s="1093"/>
      <c r="AL36" s="1094"/>
      <c r="AM36" s="1094"/>
      <c r="AN36" s="1094"/>
      <c r="AO36" s="1096"/>
      <c r="AP36" s="1081"/>
      <c r="AQ36" s="1082"/>
      <c r="AR36" s="1082"/>
      <c r="AS36" s="1082"/>
      <c r="AT36" s="1083"/>
      <c r="AU36" s="1073"/>
      <c r="AV36" s="1073"/>
      <c r="AW36" s="1073"/>
      <c r="AX36" s="1073"/>
      <c r="AY36" s="1073"/>
      <c r="AZ36" s="1073"/>
      <c r="BA36" s="1073"/>
      <c r="BB36" s="1073"/>
      <c r="BC36" s="1073"/>
      <c r="BD36" s="1073"/>
      <c r="BE36" s="1073"/>
      <c r="BF36" s="1073"/>
      <c r="BG36" s="1073"/>
      <c r="BH36" s="1073"/>
      <c r="BI36" s="1087"/>
      <c r="BJ36" s="1087"/>
      <c r="BK36" s="1073"/>
      <c r="BL36" s="1073"/>
      <c r="BM36" s="1087"/>
      <c r="BN36" s="1087"/>
      <c r="BO36" s="1089"/>
    </row>
    <row r="37" spans="1:67" ht="18.75" customHeight="1">
      <c r="A37" s="423" t="s">
        <v>703</v>
      </c>
      <c r="B37" s="424" t="str">
        <f>IF(ISERROR(VLOOKUP(G37,'審判員'!$A:$C,2,FALSE))=TRUE,"",VLOOKUP(G37,'審判員'!$A:$C,2,FALSE))</f>
        <v>荒牧　聡</v>
      </c>
      <c r="C37" s="425">
        <f>IF(ISERROR(VLOOKUP(G37,'審判員'!$A:$C,3,FALSE))=TRUE,"",VLOOKUP(G37,'審判員'!$A:$C,3,FALSE))</f>
        <v>3</v>
      </c>
      <c r="D37" s="426" t="s">
        <v>699</v>
      </c>
      <c r="E37" s="1035" t="s">
        <v>700</v>
      </c>
      <c r="F37" s="1035"/>
      <c r="G37" s="1035" t="s">
        <v>716</v>
      </c>
      <c r="H37" s="1035"/>
      <c r="I37" s="1035"/>
      <c r="J37" s="1071" t="str">
        <f>N30</f>
        <v>ＦＣ　ＷＡＹＳ</v>
      </c>
      <c r="K37" s="1072"/>
      <c r="L37" s="408"/>
      <c r="M37" s="423" t="s">
        <v>703</v>
      </c>
      <c r="N37" s="424" t="str">
        <f>IF(ISERROR(VLOOKUP(S37,'審判員'!$A:$C,2,FALSE))=TRUE,"",VLOOKUP(S37,'審判員'!$A:$C,2,FALSE))</f>
        <v>小野　修太郎</v>
      </c>
      <c r="O37" s="425">
        <f>IF(ISERROR(VLOOKUP(S37,'審判員'!$A:$C,3,FALSE))=TRUE,"",VLOOKUP(S37,'審判員'!$A:$C,3,FALSE))</f>
        <v>3</v>
      </c>
      <c r="P37" s="426" t="s">
        <v>699</v>
      </c>
      <c r="Q37" s="1035" t="s">
        <v>700</v>
      </c>
      <c r="R37" s="1035"/>
      <c r="S37" s="1035" t="s">
        <v>717</v>
      </c>
      <c r="T37" s="1035"/>
      <c r="U37" s="1035"/>
      <c r="V37" s="1071" t="str">
        <f>B30</f>
        <v>別府フットボールクラブ．ミネルバＵ－１２</v>
      </c>
      <c r="W37" s="1072"/>
      <c r="Y37" s="1053"/>
      <c r="Z37" s="1035"/>
      <c r="AA37" s="1035"/>
      <c r="AB37" s="1035"/>
      <c r="AC37" s="1035"/>
      <c r="AD37" s="1035"/>
      <c r="AE37" s="1035"/>
      <c r="AF37" s="1091">
        <f>AS25</f>
        <v>0</v>
      </c>
      <c r="AG37" s="1092"/>
      <c r="AH37" s="1092" t="s">
        <v>712</v>
      </c>
      <c r="AI37" s="1092">
        <f>AP25</f>
        <v>1</v>
      </c>
      <c r="AJ37" s="1095"/>
      <c r="AK37" s="1091">
        <f>AS31</f>
        <v>3</v>
      </c>
      <c r="AL37" s="1092"/>
      <c r="AM37" s="1092" t="s">
        <v>712</v>
      </c>
      <c r="AN37" s="1092">
        <f>AP31</f>
        <v>0</v>
      </c>
      <c r="AO37" s="1095"/>
      <c r="AP37" s="1081"/>
      <c r="AQ37" s="1082"/>
      <c r="AR37" s="1082"/>
      <c r="AS37" s="1082"/>
      <c r="AT37" s="1083"/>
      <c r="AU37" s="1073"/>
      <c r="AV37" s="1073"/>
      <c r="AW37" s="1073"/>
      <c r="AX37" s="1073"/>
      <c r="AY37" s="1073"/>
      <c r="AZ37" s="1073"/>
      <c r="BA37" s="1073"/>
      <c r="BB37" s="1073"/>
      <c r="BC37" s="1073"/>
      <c r="BD37" s="1073"/>
      <c r="BE37" s="1073"/>
      <c r="BF37" s="1073"/>
      <c r="BG37" s="1073"/>
      <c r="BH37" s="1073"/>
      <c r="BI37" s="1087"/>
      <c r="BJ37" s="1087"/>
      <c r="BK37" s="1073"/>
      <c r="BL37" s="1073"/>
      <c r="BM37" s="1087"/>
      <c r="BN37" s="1087"/>
      <c r="BO37" s="1089"/>
    </row>
    <row r="38" spans="1:67" ht="19.5" customHeight="1">
      <c r="A38" s="423" t="s">
        <v>706</v>
      </c>
      <c r="B38" s="424" t="str">
        <f>IF(ISERROR(VLOOKUP(G38,'審判員'!$A:$C,2,FALSE))=TRUE,"",VLOOKUP(G38,'審判員'!$A:$C,2,FALSE))</f>
        <v>奥薗　将太</v>
      </c>
      <c r="C38" s="425">
        <f>IF(ISERROR(VLOOKUP(G38,'審判員'!$A:$C,3,FALSE))=TRUE,"",VLOOKUP(G38,'審判員'!$A:$C,3,FALSE))</f>
        <v>3</v>
      </c>
      <c r="D38" s="426" t="s">
        <v>699</v>
      </c>
      <c r="E38" s="1035" t="s">
        <v>700</v>
      </c>
      <c r="F38" s="1035"/>
      <c r="G38" s="1035" t="s">
        <v>718</v>
      </c>
      <c r="H38" s="1035"/>
      <c r="I38" s="1035"/>
      <c r="J38" s="1071" t="str">
        <f>V30</f>
        <v>ブルーウイングフットボールクラブ</v>
      </c>
      <c r="K38" s="1072"/>
      <c r="L38" s="408"/>
      <c r="M38" s="423" t="s">
        <v>706</v>
      </c>
      <c r="N38" s="424" t="str">
        <f>IF(ISERROR(VLOOKUP(S38,'審判員'!$A:$C,2,FALSE))=TRUE,"",VLOOKUP(S38,'審判員'!$A:$C,2,FALSE))</f>
        <v>酒井　祐三</v>
      </c>
      <c r="O38" s="425">
        <f>IF(ISERROR(VLOOKUP(S38,'審判員'!$A:$C,3,FALSE))=TRUE,"",VLOOKUP(S38,'審判員'!$A:$C,3,FALSE))</f>
        <v>3</v>
      </c>
      <c r="P38" s="426" t="s">
        <v>699</v>
      </c>
      <c r="Q38" s="1035" t="s">
        <v>700</v>
      </c>
      <c r="R38" s="1035"/>
      <c r="S38" s="1035" t="s">
        <v>719</v>
      </c>
      <c r="T38" s="1035"/>
      <c r="U38" s="1035"/>
      <c r="V38" s="1071" t="str">
        <f>J30</f>
        <v>ドリームキッズフットボールクラブ</v>
      </c>
      <c r="W38" s="1072"/>
      <c r="Y38" s="1103"/>
      <c r="Z38" s="1046"/>
      <c r="AA38" s="1046"/>
      <c r="AB38" s="1046"/>
      <c r="AC38" s="1046"/>
      <c r="AD38" s="1046"/>
      <c r="AE38" s="1046"/>
      <c r="AF38" s="1104"/>
      <c r="AG38" s="685"/>
      <c r="AH38" s="685"/>
      <c r="AI38" s="685"/>
      <c r="AJ38" s="1105"/>
      <c r="AK38" s="1104"/>
      <c r="AL38" s="685"/>
      <c r="AM38" s="685"/>
      <c r="AN38" s="685"/>
      <c r="AO38" s="1105"/>
      <c r="AP38" s="1109"/>
      <c r="AQ38" s="1110"/>
      <c r="AR38" s="1110"/>
      <c r="AS38" s="1110"/>
      <c r="AT38" s="1111"/>
      <c r="AU38" s="1112"/>
      <c r="AV38" s="1112"/>
      <c r="AW38" s="1112"/>
      <c r="AX38" s="1112"/>
      <c r="AY38" s="1112"/>
      <c r="AZ38" s="1112"/>
      <c r="BA38" s="1112"/>
      <c r="BB38" s="1112"/>
      <c r="BC38" s="1112"/>
      <c r="BD38" s="1112"/>
      <c r="BE38" s="1112"/>
      <c r="BF38" s="1112"/>
      <c r="BG38" s="1112"/>
      <c r="BH38" s="1112"/>
      <c r="BI38" s="1115"/>
      <c r="BJ38" s="1115"/>
      <c r="BK38" s="1112"/>
      <c r="BL38" s="1112"/>
      <c r="BM38" s="1115"/>
      <c r="BN38" s="1115"/>
      <c r="BO38" s="1116"/>
    </row>
    <row r="39" spans="1:23" ht="20.25">
      <c r="A39" s="427" t="s">
        <v>709</v>
      </c>
      <c r="B39" s="428" t="str">
        <f>IF(ISERROR(VLOOKUP(G39,'審判員'!$A:$C,2,FALSE))=TRUE,"",VLOOKUP(G39,'審判員'!$A:$C,2,FALSE))</f>
        <v>廣瀬　文明</v>
      </c>
      <c r="C39" s="429">
        <f>IF(ISERROR(VLOOKUP(G39,'審判員'!$A:$C,3,FALSE))=TRUE,"",VLOOKUP(G39,'審判員'!$A:$C,3,FALSE))</f>
        <v>3</v>
      </c>
      <c r="D39" s="430" t="s">
        <v>699</v>
      </c>
      <c r="E39" s="1074" t="s">
        <v>700</v>
      </c>
      <c r="F39" s="1074"/>
      <c r="G39" s="1074" t="s">
        <v>720</v>
      </c>
      <c r="H39" s="1074"/>
      <c r="I39" s="1074"/>
      <c r="J39" s="1075" t="s">
        <v>212</v>
      </c>
      <c r="K39" s="1076"/>
      <c r="L39" s="408"/>
      <c r="M39" s="427" t="s">
        <v>709</v>
      </c>
      <c r="N39" s="428" t="str">
        <f>IF(ISERROR(VLOOKUP(S39,'審判員'!$A:$C,2,FALSE))=TRUE,"",VLOOKUP(S39,'審判員'!$A:$C,2,FALSE))</f>
        <v>寺次　良生</v>
      </c>
      <c r="O39" s="429">
        <f>IF(ISERROR(VLOOKUP(S39,'審判員'!$A:$C,3,FALSE))=TRUE,"",VLOOKUP(S39,'審判員'!$A:$C,3,FALSE))</f>
        <v>3</v>
      </c>
      <c r="P39" s="430" t="s">
        <v>699</v>
      </c>
      <c r="Q39" s="1074" t="s">
        <v>700</v>
      </c>
      <c r="R39" s="1074"/>
      <c r="S39" s="1074" t="s">
        <v>711</v>
      </c>
      <c r="T39" s="1074"/>
      <c r="U39" s="1074"/>
      <c r="V39" s="1075" t="s">
        <v>212</v>
      </c>
      <c r="W39" s="1076"/>
    </row>
    <row r="40" spans="1:58" ht="20.25">
      <c r="A40" s="431" t="s">
        <v>406</v>
      </c>
      <c r="B40" s="432" t="s">
        <v>420</v>
      </c>
      <c r="C40" s="432" t="s">
        <v>419</v>
      </c>
      <c r="D40" s="432" t="s">
        <v>595</v>
      </c>
      <c r="E40" s="432" t="s">
        <v>421</v>
      </c>
      <c r="F40" s="433"/>
      <c r="G40" s="432" t="s">
        <v>421</v>
      </c>
      <c r="H40" s="432" t="s">
        <v>595</v>
      </c>
      <c r="I40" s="432" t="s">
        <v>419</v>
      </c>
      <c r="J40" s="432" t="s">
        <v>420</v>
      </c>
      <c r="K40" s="434" t="s">
        <v>406</v>
      </c>
      <c r="L40" s="408"/>
      <c r="M40" s="431" t="s">
        <v>406</v>
      </c>
      <c r="N40" s="432" t="s">
        <v>420</v>
      </c>
      <c r="O40" s="432" t="s">
        <v>419</v>
      </c>
      <c r="P40" s="432" t="s">
        <v>595</v>
      </c>
      <c r="Q40" s="432" t="s">
        <v>421</v>
      </c>
      <c r="R40" s="433"/>
      <c r="S40" s="432" t="s">
        <v>421</v>
      </c>
      <c r="T40" s="432" t="s">
        <v>595</v>
      </c>
      <c r="U40" s="432" t="s">
        <v>419</v>
      </c>
      <c r="V40" s="432" t="s">
        <v>420</v>
      </c>
      <c r="W40" s="434" t="s">
        <v>406</v>
      </c>
      <c r="Y40" s="1071" t="s">
        <v>721</v>
      </c>
      <c r="Z40" s="1071"/>
      <c r="AA40" s="1071"/>
      <c r="AB40" s="1071"/>
      <c r="AC40" s="1071"/>
      <c r="AD40" s="1071"/>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1"/>
      <c r="BB40" s="1071"/>
      <c r="BC40" s="1071"/>
      <c r="BD40" s="1071"/>
      <c r="BE40" s="1071"/>
      <c r="BF40" s="1071"/>
    </row>
    <row r="41" spans="1:58" ht="20.25">
      <c r="A41" s="435"/>
      <c r="B41" s="436" t="str">
        <f>IF(ISERROR(VLOOKUP(CONCATENATE($B$30,"_",C41),'選手名簿'!$A:$E,5,FALSE))=TRUE,"",VLOOKUP(CONCATENATE($B$30,"_",C41),'選手名簿'!$A:$E,5,FALSE))</f>
        <v/>
      </c>
      <c r="C41" s="437"/>
      <c r="D41" s="437"/>
      <c r="E41" s="438"/>
      <c r="F41" s="433"/>
      <c r="G41" s="438" t="s">
        <v>409</v>
      </c>
      <c r="H41" s="437">
        <v>31</v>
      </c>
      <c r="I41" s="437">
        <v>11</v>
      </c>
      <c r="J41" s="436" t="str">
        <f>IF(ISERROR(VLOOKUP(CONCATENATE($J$30,"_",I41),'選手名簿'!$A:$E,5,FALSE))=TRUE,"",VLOOKUP(CONCATENATE($J$30,"_",I41),'選手名簿'!$A:$E,5,FALSE))</f>
        <v>大塚　優河</v>
      </c>
      <c r="K41" s="439" t="s">
        <v>408</v>
      </c>
      <c r="L41" s="408"/>
      <c r="M41" s="435"/>
      <c r="N41" s="436" t="str">
        <f>IF(ISERROR(VLOOKUP(CONCATENATE($N$30,"_",O41),'選手名簿'!$A:$E,5,FALSE))=TRUE,"",VLOOKUP(CONCATENATE($N$30,"_",O41),'選手名簿'!$A:$E,5,FALSE))</f>
        <v/>
      </c>
      <c r="O41" s="437"/>
      <c r="P41" s="437"/>
      <c r="Q41" s="438"/>
      <c r="R41" s="433"/>
      <c r="S41" s="438"/>
      <c r="T41" s="437"/>
      <c r="U41" s="437"/>
      <c r="V41" s="424" t="str">
        <f>IF(ISERROR(VLOOKUP(CONCATENATE($V$30,"_",U41),'選手名簿'!$A:$E,5,FALSE))=TRUE,"",VLOOKUP(CONCATENATE($V$30,"_",U41),'選手名簿'!$A:$E,5,FALSE))</f>
        <v/>
      </c>
      <c r="W41" s="439"/>
      <c r="Y41" s="1071"/>
      <c r="Z41" s="1071"/>
      <c r="AA41" s="1071"/>
      <c r="AB41" s="1071"/>
      <c r="AC41" s="1071"/>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71"/>
      <c r="AY41" s="1071"/>
      <c r="AZ41" s="1071"/>
      <c r="BA41" s="1071"/>
      <c r="BB41" s="1071"/>
      <c r="BC41" s="1071"/>
      <c r="BD41" s="1071"/>
      <c r="BE41" s="1071"/>
      <c r="BF41" s="1071"/>
    </row>
    <row r="42" spans="1:37" ht="18.75" customHeight="1">
      <c r="A42" s="435"/>
      <c r="B42" s="436" t="str">
        <f>IF(ISERROR(VLOOKUP(CONCATENATE($B$30,"_",C42),'選手名簿'!$A:$E,5,FALSE))=TRUE,"",VLOOKUP(CONCATENATE($B$30,"_",C42),'選手名簿'!$A:$E,5,FALSE))</f>
        <v/>
      </c>
      <c r="C42" s="437"/>
      <c r="D42" s="437"/>
      <c r="E42" s="438"/>
      <c r="F42" s="433"/>
      <c r="G42" s="438"/>
      <c r="H42" s="437"/>
      <c r="I42" s="437"/>
      <c r="J42" s="436" t="str">
        <f>IF(ISERROR(VLOOKUP(CONCATENATE($J$30,"_",I42),'選手名簿'!$A:$E,5,FALSE))=TRUE,"",VLOOKUP(CONCATENATE($J$30,"_",I42),'選手名簿'!$A:$E,5,FALSE))</f>
        <v/>
      </c>
      <c r="K42" s="439"/>
      <c r="L42" s="408"/>
      <c r="M42" s="435"/>
      <c r="N42" s="436" t="str">
        <f>IF(ISERROR(VLOOKUP(CONCATENATE($N$30,"_",O42),'選手名簿'!$A:$E,5,FALSE))=TRUE,"",VLOOKUP(CONCATENATE($N$30,"_",O42),'選手名簿'!$A:$E,5,FALSE))</f>
        <v/>
      </c>
      <c r="O42" s="437"/>
      <c r="P42" s="437"/>
      <c r="Q42" s="438"/>
      <c r="R42" s="433"/>
      <c r="S42" s="438"/>
      <c r="T42" s="437"/>
      <c r="U42" s="437"/>
      <c r="V42" s="436" t="str">
        <f>IF(ISERROR(VLOOKUP(CONCATENATE($V$30,"_",U42),'選手名簿'!$A:$E,5,FALSE))=TRUE,"",VLOOKUP(CONCATENATE($V$30,"_",U42),'選手名簿'!$A:$E,5,FALSE))</f>
        <v/>
      </c>
      <c r="W42" s="439"/>
      <c r="Y42" s="1117" t="s">
        <v>656</v>
      </c>
      <c r="Z42" s="1118"/>
      <c r="AA42" s="1121" t="s">
        <v>657</v>
      </c>
      <c r="AB42" s="447" t="s">
        <v>16</v>
      </c>
      <c r="AC42" s="446"/>
      <c r="AD42" s="1123" t="s">
        <v>688</v>
      </c>
      <c r="AE42" s="447" t="s">
        <v>722</v>
      </c>
      <c r="AF42" s="446"/>
      <c r="AG42" s="1123" t="s">
        <v>689</v>
      </c>
      <c r="AH42" s="447" t="s">
        <v>723</v>
      </c>
      <c r="AI42" s="446"/>
      <c r="AJ42" s="1125" t="s">
        <v>659</v>
      </c>
      <c r="AK42" s="448" t="s">
        <v>724</v>
      </c>
    </row>
    <row r="43" spans="1:37" ht="19.5" customHeight="1">
      <c r="A43" s="435"/>
      <c r="B43" s="436" t="str">
        <f>IF(ISERROR(VLOOKUP(CONCATENATE($B$30,"_",C43),'選手名簿'!$A:$E,5,FALSE))=TRUE,"",VLOOKUP(CONCATENATE($B$30,"_",C43),'選手名簿'!$A:$E,5,FALSE))</f>
        <v/>
      </c>
      <c r="C43" s="437"/>
      <c r="D43" s="437"/>
      <c r="E43" s="438"/>
      <c r="F43" s="433"/>
      <c r="G43" s="438"/>
      <c r="H43" s="437"/>
      <c r="I43" s="437"/>
      <c r="J43" s="436" t="str">
        <f>IF(ISERROR(VLOOKUP(CONCATENATE($J$30,"_",I43),'選手名簿'!$A:$E,5,FALSE))=TRUE,"",VLOOKUP(CONCATENATE($J$30,"_",I43),'選手名簿'!$A:$E,5,FALSE))</f>
        <v/>
      </c>
      <c r="K43" s="439"/>
      <c r="L43" s="408"/>
      <c r="M43" s="435"/>
      <c r="N43" s="436" t="str">
        <f>IF(ISERROR(VLOOKUP(CONCATENATE($N$30,"_",O43),'選手名簿'!$A:$E,5,FALSE))=TRUE,"",VLOOKUP(CONCATENATE($N$30,"_",O43),'選手名簿'!$A:$E,5,FALSE))</f>
        <v/>
      </c>
      <c r="O43" s="437"/>
      <c r="P43" s="437"/>
      <c r="Q43" s="438"/>
      <c r="R43" s="433"/>
      <c r="S43" s="438"/>
      <c r="T43" s="437"/>
      <c r="U43" s="437"/>
      <c r="V43" s="436" t="str">
        <f>IF(ISERROR(VLOOKUP(CONCATENATE($V$30,"_",U43),'選手名簿'!$A:$E,5,FALSE))=TRUE,"",VLOOKUP(CONCATENATE($V$30,"_",U43),'選手名簿'!$A:$E,5,FALSE))</f>
        <v/>
      </c>
      <c r="W43" s="439"/>
      <c r="Y43" s="1119"/>
      <c r="Z43" s="1120"/>
      <c r="AA43" s="1122"/>
      <c r="AB43" s="449">
        <v>3</v>
      </c>
      <c r="AC43" s="415"/>
      <c r="AD43" s="1124"/>
      <c r="AE43" s="449">
        <v>2</v>
      </c>
      <c r="AF43" s="415"/>
      <c r="AG43" s="1124"/>
      <c r="AH43" s="449">
        <v>1</v>
      </c>
      <c r="AI43" s="415"/>
      <c r="AJ43" s="1126"/>
      <c r="AK43" s="450">
        <v>0</v>
      </c>
    </row>
    <row r="44" spans="1:23" ht="19.5" customHeight="1">
      <c r="A44" s="435"/>
      <c r="B44" s="436" t="str">
        <f>IF(ISERROR(VLOOKUP(CONCATENATE($B$30,"_",C44),'選手名簿'!$A:$E,5,FALSE))=TRUE,"",VLOOKUP(CONCATENATE($B$30,"_",C44),'選手名簿'!$A:$E,5,FALSE))</f>
        <v/>
      </c>
      <c r="C44" s="437"/>
      <c r="D44" s="437"/>
      <c r="E44" s="438"/>
      <c r="F44" s="433"/>
      <c r="G44" s="438"/>
      <c r="H44" s="437"/>
      <c r="I44" s="437"/>
      <c r="J44" s="436" t="str">
        <f>IF(ISERROR(VLOOKUP(CONCATENATE($J$30,"_",I44),'選手名簿'!$A:$E,5,FALSE))=TRUE,"",VLOOKUP(CONCATENATE($J$30,"_",I44),'選手名簿'!$A:$E,5,FALSE))</f>
        <v/>
      </c>
      <c r="K44" s="439"/>
      <c r="L44" s="408"/>
      <c r="M44" s="435"/>
      <c r="N44" s="436" t="str">
        <f>IF(ISERROR(VLOOKUP(CONCATENATE($N$30,"_",O44),'選手名簿'!$A:$E,5,FALSE))=TRUE,"",VLOOKUP(CONCATENATE($N$30,"_",O44),'選手名簿'!$A:$E,5,FALSE))</f>
        <v/>
      </c>
      <c r="O44" s="437"/>
      <c r="P44" s="437"/>
      <c r="Q44" s="438"/>
      <c r="R44" s="433"/>
      <c r="S44" s="438"/>
      <c r="T44" s="437"/>
      <c r="U44" s="437"/>
      <c r="V44" s="436" t="str">
        <f>IF(ISERROR(VLOOKUP(CONCATENATE($V$30,"_",U44),'選手名簿'!$A:$E,5,FALSE))=TRUE,"",VLOOKUP(CONCATENATE($V$30,"_",U44),'選手名簿'!$A:$E,5,FALSE))</f>
        <v/>
      </c>
      <c r="W44" s="439"/>
    </row>
    <row r="45" spans="1:23" ht="20.25">
      <c r="A45" s="440"/>
      <c r="B45" s="441" t="str">
        <f>IF(ISERROR(VLOOKUP(CONCATENATE($B$30,"_",C45),'選手名簿'!$A:$E,5,FALSE))=TRUE,"",VLOOKUP(CONCATENATE($B$30,"_",C45),'選手名簿'!$A:$E,5,FALSE))</f>
        <v/>
      </c>
      <c r="C45" s="442"/>
      <c r="D45" s="442"/>
      <c r="E45" s="443"/>
      <c r="F45" s="444"/>
      <c r="G45" s="443"/>
      <c r="H45" s="442"/>
      <c r="I45" s="442"/>
      <c r="J45" s="441" t="str">
        <f>IF(ISERROR(VLOOKUP(CONCATENATE($J$30,"_",I45),'選手名簿'!$A:$E,5,FALSE))=TRUE,"",VLOOKUP(CONCATENATE($J$30,"_",I45),'選手名簿'!$A:$E,5,FALSE))</f>
        <v/>
      </c>
      <c r="K45" s="445"/>
      <c r="L45" s="408"/>
      <c r="M45" s="440"/>
      <c r="N45" s="441" t="str">
        <f>IF(ISERROR(VLOOKUP(CONCATENATE($N$30,"_",O45),'選手名簿'!$A:$E,5,FALSE))=TRUE,"",VLOOKUP(CONCATENATE($N$30,"_",O45),'選手名簿'!$A:$E,5,FALSE))</f>
        <v/>
      </c>
      <c r="O45" s="442"/>
      <c r="P45" s="442"/>
      <c r="Q45" s="443"/>
      <c r="R45" s="444"/>
      <c r="S45" s="443"/>
      <c r="T45" s="442"/>
      <c r="U45" s="442"/>
      <c r="V45" s="441" t="str">
        <f>IF(ISERROR(VLOOKUP(CONCATENATE($V$30,"_",U45),'選手名簿'!$A:$E,5,FALSE))=TRUE,"",VLOOKUP(CONCATENATE($V$30,"_",U45),'選手名簿'!$A:$E,5,FALSE))</f>
        <v/>
      </c>
      <c r="W45" s="445"/>
    </row>
    <row r="46" spans="1:22" ht="13.5">
      <c r="A46" s="408"/>
      <c r="B46" s="408"/>
      <c r="C46" s="408"/>
      <c r="D46" s="408"/>
      <c r="E46" s="408"/>
      <c r="F46" s="408"/>
      <c r="G46" s="408"/>
      <c r="H46" s="408"/>
      <c r="I46" s="408"/>
      <c r="J46" s="408"/>
      <c r="K46" s="408"/>
      <c r="L46" s="408"/>
      <c r="M46" s="408"/>
      <c r="N46" s="408"/>
      <c r="O46" s="408"/>
      <c r="P46" s="408"/>
      <c r="Q46" s="408"/>
      <c r="R46" s="408"/>
      <c r="S46" s="408"/>
      <c r="T46" s="408"/>
      <c r="U46" s="408"/>
      <c r="V46" s="408"/>
    </row>
    <row r="47" spans="1:22" ht="13.5">
      <c r="A47" s="408"/>
      <c r="B47" s="408"/>
      <c r="C47" s="408"/>
      <c r="D47" s="408"/>
      <c r="E47" s="408"/>
      <c r="F47" s="408"/>
      <c r="G47" s="408"/>
      <c r="H47" s="408"/>
      <c r="I47" s="408"/>
      <c r="J47" s="408"/>
      <c r="K47" s="408"/>
      <c r="L47" s="408"/>
      <c r="M47" s="408"/>
      <c r="N47" s="408"/>
      <c r="O47" s="408"/>
      <c r="P47" s="408"/>
      <c r="Q47" s="408"/>
      <c r="R47" s="408"/>
      <c r="S47" s="408"/>
      <c r="T47" s="408"/>
      <c r="U47" s="408"/>
      <c r="V47" s="408"/>
    </row>
    <row r="48" spans="1:67" ht="18.75" customHeight="1">
      <c r="A48" s="1027" t="s">
        <v>725</v>
      </c>
      <c r="B48" s="1029" t="str">
        <f>C9</f>
        <v>ドリームキッズフットボールクラブ</v>
      </c>
      <c r="C48" s="1032">
        <f>IF(E48="","",SUM(E48:E49))</f>
        <v>0</v>
      </c>
      <c r="D48" s="1034" t="s">
        <v>103</v>
      </c>
      <c r="E48" s="414">
        <v>0</v>
      </c>
      <c r="F48" s="414" t="s">
        <v>266</v>
      </c>
      <c r="G48" s="414">
        <v>1</v>
      </c>
      <c r="H48" s="1034" t="s">
        <v>120</v>
      </c>
      <c r="I48" s="1032">
        <f>IF(G48="","",SUM(G48:G49))</f>
        <v>1</v>
      </c>
      <c r="J48" s="1036" t="str">
        <f>C7</f>
        <v>玖珠サッカースポーツ少年団</v>
      </c>
      <c r="K48" s="408"/>
      <c r="M48" s="1039" t="s">
        <v>726</v>
      </c>
      <c r="N48" s="1029" t="str">
        <f>O9</f>
        <v>ブルーウイングフットボールクラブ</v>
      </c>
      <c r="O48" s="1032">
        <f>IF(Q48="","",SUM(Q48:Q49))</f>
        <v>2</v>
      </c>
      <c r="P48" s="1034" t="s">
        <v>103</v>
      </c>
      <c r="Q48" s="414">
        <v>1</v>
      </c>
      <c r="R48" s="414" t="s">
        <v>266</v>
      </c>
      <c r="S48" s="414">
        <v>0</v>
      </c>
      <c r="T48" s="1034" t="s">
        <v>120</v>
      </c>
      <c r="U48" s="1032">
        <f>IF(S48="","",SUM(S48:S49))</f>
        <v>0</v>
      </c>
      <c r="V48" s="1036" t="str">
        <f>O7</f>
        <v>太陽スポーツクラブ大分西</v>
      </c>
      <c r="Y48" s="1018" t="str">
        <f>$Y$1</f>
        <v>OFA 第 55 回大分県U-12サッカー大会　兼　KYFA 九州U-12サッカー大会大分県大会</v>
      </c>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1018"/>
      <c r="AY48" s="1018"/>
      <c r="AZ48" s="1018"/>
      <c r="BA48" s="1018"/>
      <c r="BB48" s="1018"/>
      <c r="BC48" s="1018"/>
      <c r="BD48" s="1018"/>
      <c r="BE48" s="1018"/>
      <c r="BF48" s="1018"/>
      <c r="BG48" s="1018"/>
      <c r="BI48" s="1018" t="str">
        <f>$BI$1</f>
        <v>２次リーグ結果　報告用紙</v>
      </c>
      <c r="BJ48" s="1018"/>
      <c r="BK48" s="1018"/>
      <c r="BL48" s="1018"/>
      <c r="BM48" s="1018"/>
      <c r="BN48" s="1018"/>
      <c r="BO48" s="1018"/>
    </row>
    <row r="49" spans="1:67" ht="18.75" customHeight="1">
      <c r="A49" s="1028"/>
      <c r="B49" s="1030"/>
      <c r="C49" s="1033"/>
      <c r="D49" s="1035"/>
      <c r="E49" s="408">
        <v>0</v>
      </c>
      <c r="F49" s="408" t="s">
        <v>268</v>
      </c>
      <c r="G49" s="408">
        <v>0</v>
      </c>
      <c r="H49" s="1035"/>
      <c r="I49" s="1033"/>
      <c r="J49" s="1037"/>
      <c r="K49" s="408"/>
      <c r="M49" s="1040"/>
      <c r="N49" s="1030"/>
      <c r="O49" s="1033"/>
      <c r="P49" s="1035"/>
      <c r="Q49" s="408">
        <v>1</v>
      </c>
      <c r="R49" s="408" t="s">
        <v>268</v>
      </c>
      <c r="S49" s="408">
        <v>0</v>
      </c>
      <c r="T49" s="1035"/>
      <c r="U49" s="1033"/>
      <c r="V49" s="1037"/>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1018"/>
      <c r="AY49" s="1018"/>
      <c r="AZ49" s="1018"/>
      <c r="BA49" s="1018"/>
      <c r="BB49" s="1018"/>
      <c r="BC49" s="1018"/>
      <c r="BD49" s="1018"/>
      <c r="BE49" s="1018"/>
      <c r="BF49" s="1018"/>
      <c r="BG49" s="1018"/>
      <c r="BI49" s="1018"/>
      <c r="BJ49" s="1018"/>
      <c r="BK49" s="1018"/>
      <c r="BL49" s="1018"/>
      <c r="BM49" s="1018"/>
      <c r="BN49" s="1018"/>
      <c r="BO49" s="1018"/>
    </row>
    <row r="50" spans="1:59" ht="19.5" customHeight="1">
      <c r="A50" s="1028"/>
      <c r="B50" s="1030"/>
      <c r="C50" s="1033"/>
      <c r="D50" s="1035"/>
      <c r="E50" s="408"/>
      <c r="F50" s="408" t="s">
        <v>270</v>
      </c>
      <c r="G50" s="408"/>
      <c r="H50" s="1035"/>
      <c r="I50" s="1033"/>
      <c r="J50" s="1037"/>
      <c r="K50" s="408"/>
      <c r="M50" s="1041"/>
      <c r="N50" s="1102"/>
      <c r="O50" s="1045"/>
      <c r="P50" s="1046"/>
      <c r="Q50" s="408"/>
      <c r="R50" s="408" t="s">
        <v>270</v>
      </c>
      <c r="S50" s="408"/>
      <c r="T50" s="1046"/>
      <c r="U50" s="1045"/>
      <c r="V50" s="1047"/>
      <c r="Y50" s="1018" t="s">
        <v>676</v>
      </c>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1018"/>
      <c r="AY50" s="1018"/>
      <c r="AZ50" s="1018"/>
      <c r="BA50" s="1018"/>
      <c r="BB50" s="1018"/>
      <c r="BC50" s="1018"/>
      <c r="BD50" s="1018"/>
      <c r="BE50" s="1018"/>
      <c r="BF50" s="1018"/>
      <c r="BG50" s="1018"/>
    </row>
    <row r="51" spans="1:59" ht="18.75" customHeight="1">
      <c r="A51" s="416" t="s">
        <v>682</v>
      </c>
      <c r="B51" s="1048" t="s">
        <v>715</v>
      </c>
      <c r="C51" s="1048"/>
      <c r="D51" s="1048"/>
      <c r="E51" s="1048"/>
      <c r="F51" s="1048"/>
      <c r="G51" s="1049" t="s">
        <v>684</v>
      </c>
      <c r="H51" s="1049"/>
      <c r="I51" s="1049"/>
      <c r="J51" s="1050" t="s">
        <v>685</v>
      </c>
      <c r="K51" s="1050"/>
      <c r="M51" s="416" t="s">
        <v>682</v>
      </c>
      <c r="N51" s="1048" t="s">
        <v>727</v>
      </c>
      <c r="O51" s="1048"/>
      <c r="P51" s="1048"/>
      <c r="Q51" s="1048"/>
      <c r="R51" s="1048"/>
      <c r="S51" s="1049" t="s">
        <v>684</v>
      </c>
      <c r="T51" s="1049"/>
      <c r="U51" s="1049"/>
      <c r="V51" s="1050" t="s">
        <v>687</v>
      </c>
      <c r="W51" s="1050"/>
      <c r="Y51" s="1018"/>
      <c r="Z51" s="1018"/>
      <c r="AA51" s="1018"/>
      <c r="AB51" s="1018"/>
      <c r="AC51" s="1018"/>
      <c r="AD51" s="1018"/>
      <c r="AE51" s="1018"/>
      <c r="AF51" s="1018"/>
      <c r="AG51" s="1018"/>
      <c r="AH51" s="1018"/>
      <c r="AI51" s="1018"/>
      <c r="AJ51" s="1018"/>
      <c r="AK51" s="1018"/>
      <c r="AL51" s="1018"/>
      <c r="AM51" s="1018"/>
      <c r="AN51" s="1018"/>
      <c r="AO51" s="1018"/>
      <c r="AP51" s="1018"/>
      <c r="AQ51" s="1018"/>
      <c r="AR51" s="1018"/>
      <c r="AS51" s="1018"/>
      <c r="AT51" s="1018"/>
      <c r="AU51" s="1018"/>
      <c r="AV51" s="1018"/>
      <c r="AW51" s="1018"/>
      <c r="AX51" s="1018"/>
      <c r="AY51" s="1018"/>
      <c r="AZ51" s="1018"/>
      <c r="BA51" s="1018"/>
      <c r="BB51" s="1018"/>
      <c r="BC51" s="1018"/>
      <c r="BD51" s="1018"/>
      <c r="BE51" s="1018"/>
      <c r="BF51" s="1018"/>
      <c r="BG51" s="1018"/>
    </row>
    <row r="52" spans="1:59" ht="18.75" customHeight="1">
      <c r="A52" s="417" t="s">
        <v>694</v>
      </c>
      <c r="B52" s="1062" t="s">
        <v>715</v>
      </c>
      <c r="C52" s="1062"/>
      <c r="D52" s="1062"/>
      <c r="E52" s="1062"/>
      <c r="F52" s="1062"/>
      <c r="G52" s="1063" t="s">
        <v>684</v>
      </c>
      <c r="H52" s="1064"/>
      <c r="I52" s="1065"/>
      <c r="J52" s="1066" t="s">
        <v>685</v>
      </c>
      <c r="K52" s="1066"/>
      <c r="M52" s="417" t="s">
        <v>694</v>
      </c>
      <c r="N52" s="1062" t="s">
        <v>727</v>
      </c>
      <c r="O52" s="1062"/>
      <c r="P52" s="1062"/>
      <c r="Q52" s="1062"/>
      <c r="R52" s="1062"/>
      <c r="S52" s="1063" t="s">
        <v>684</v>
      </c>
      <c r="T52" s="1064"/>
      <c r="U52" s="1065"/>
      <c r="V52" s="1066" t="s">
        <v>687</v>
      </c>
      <c r="W52" s="1066"/>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row>
    <row r="53" spans="1:35" ht="18.75" customHeight="1">
      <c r="A53" s="418" t="s">
        <v>695</v>
      </c>
      <c r="B53" s="1067" t="s">
        <v>696</v>
      </c>
      <c r="C53" s="1067"/>
      <c r="D53" s="1067"/>
      <c r="E53" s="1067"/>
      <c r="F53" s="1067"/>
      <c r="G53" s="1063" t="s">
        <v>684</v>
      </c>
      <c r="H53" s="1064"/>
      <c r="I53" s="1065"/>
      <c r="J53" s="1068" t="s">
        <v>687</v>
      </c>
      <c r="K53" s="1068"/>
      <c r="M53" s="418" t="s">
        <v>695</v>
      </c>
      <c r="N53" s="1067" t="s">
        <v>697</v>
      </c>
      <c r="O53" s="1067"/>
      <c r="P53" s="1067"/>
      <c r="Q53" s="1067"/>
      <c r="R53" s="1067"/>
      <c r="S53" s="1063" t="s">
        <v>684</v>
      </c>
      <c r="T53" s="1064"/>
      <c r="U53" s="1065"/>
      <c r="V53" s="1068" t="s">
        <v>687</v>
      </c>
      <c r="W53" s="1068"/>
      <c r="Y53" s="404"/>
      <c r="Z53" s="404"/>
      <c r="AA53" s="404"/>
      <c r="AB53" s="404"/>
      <c r="AC53" s="404"/>
      <c r="AD53" s="404"/>
      <c r="AE53" s="404"/>
      <c r="AF53" s="404"/>
      <c r="AG53" s="404"/>
      <c r="AH53" s="404"/>
      <c r="AI53" s="404"/>
    </row>
    <row r="54" spans="1:49" ht="20.25">
      <c r="A54" s="419" t="s">
        <v>698</v>
      </c>
      <c r="B54" s="420" t="str">
        <f>IF(ISERROR(VLOOKUP(G54,'審判員'!$A:$C,2,FALSE))=TRUE,"",VLOOKUP(G54,'審判員'!$A:$C,2,FALSE))</f>
        <v>佐藤　昭生</v>
      </c>
      <c r="C54" s="421">
        <f>IF(ISERROR(VLOOKUP(G54,'審判員'!$A:$C,3,FALSE))=TRUE,"",VLOOKUP(G54,'審判員'!$A:$C,3,FALSE))</f>
        <v>3</v>
      </c>
      <c r="D54" s="422" t="s">
        <v>699</v>
      </c>
      <c r="E54" s="1052" t="s">
        <v>700</v>
      </c>
      <c r="F54" s="1052"/>
      <c r="G54" s="1052" t="s">
        <v>728</v>
      </c>
      <c r="H54" s="1052"/>
      <c r="I54" s="1052"/>
      <c r="J54" s="1069" t="s">
        <v>212</v>
      </c>
      <c r="K54" s="1070"/>
      <c r="L54" s="408"/>
      <c r="M54" s="419" t="s">
        <v>698</v>
      </c>
      <c r="N54" s="420" t="str">
        <f>IF(ISERROR(VLOOKUP(S54,'審判員'!$A:$C,2,FALSE))=TRUE,"",VLOOKUP(S54,'審判員'!$A:$C,2,FALSE))</f>
        <v>寺次　良生</v>
      </c>
      <c r="O54" s="421">
        <f>IF(ISERROR(VLOOKUP(S54,'審判員'!$A:$C,3,FALSE))=TRUE,"",VLOOKUP(S54,'審判員'!$A:$C,3,FALSE))</f>
        <v>3</v>
      </c>
      <c r="P54" s="422" t="s">
        <v>699</v>
      </c>
      <c r="Q54" s="1052" t="s">
        <v>700</v>
      </c>
      <c r="R54" s="1052"/>
      <c r="S54" s="1052" t="s">
        <v>711</v>
      </c>
      <c r="T54" s="1052"/>
      <c r="U54" s="1052"/>
      <c r="V54" s="1069" t="s">
        <v>212</v>
      </c>
      <c r="W54" s="1070"/>
      <c r="Y54" s="588" t="s">
        <v>75</v>
      </c>
      <c r="Z54" s="588"/>
      <c r="AA54" s="588"/>
      <c r="AB54" s="1020" t="str">
        <f>$N$4</f>
        <v>豊肥</v>
      </c>
      <c r="AC54" s="1020"/>
      <c r="AD54" s="1020"/>
      <c r="AE54" s="1020"/>
      <c r="AF54" s="1020"/>
      <c r="AG54" s="1020"/>
      <c r="AH54" s="588" t="s">
        <v>677</v>
      </c>
      <c r="AI54" s="1019" t="str">
        <f>$P$4</f>
        <v>恵藤建設サン・スポーツランド(サン・スポーツランドみえ)</v>
      </c>
      <c r="AJ54" s="1019"/>
      <c r="AK54" s="1019"/>
      <c r="AL54" s="1019"/>
      <c r="AM54" s="1019"/>
      <c r="AN54" s="1019"/>
      <c r="AO54" s="1019"/>
      <c r="AP54" s="1019"/>
      <c r="AQ54" s="1019"/>
      <c r="AR54" s="1019"/>
      <c r="AS54" s="1019"/>
      <c r="AT54" s="1019"/>
      <c r="AU54" s="1019"/>
      <c r="AV54" s="1019"/>
      <c r="AW54" s="1019"/>
    </row>
    <row r="55" spans="1:49" ht="20.25">
      <c r="A55" s="423" t="s">
        <v>703</v>
      </c>
      <c r="B55" s="424" t="str">
        <f>IF(ISERROR(VLOOKUP(G55,'審判員'!$A:$C,2,FALSE))=TRUE,"",VLOOKUP(G55,'審判員'!$A:$C,2,FALSE))</f>
        <v>奥薗　将太</v>
      </c>
      <c r="C55" s="425">
        <f>IF(ISERROR(VLOOKUP(G55,'審判員'!$A:$C,3,FALSE))=TRUE,"",VLOOKUP(G55,'審判員'!$A:$C,3,FALSE))</f>
        <v>3</v>
      </c>
      <c r="D55" s="426" t="s">
        <v>699</v>
      </c>
      <c r="E55" s="1035" t="s">
        <v>700</v>
      </c>
      <c r="F55" s="1035"/>
      <c r="G55" s="1035" t="s">
        <v>718</v>
      </c>
      <c r="H55" s="1035"/>
      <c r="I55" s="1035"/>
      <c r="J55" s="1071" t="str">
        <f>N48</f>
        <v>ブルーウイングフットボールクラブ</v>
      </c>
      <c r="K55" s="1072"/>
      <c r="L55" s="408"/>
      <c r="M55" s="423" t="s">
        <v>703</v>
      </c>
      <c r="N55" s="424" t="str">
        <f>IF(ISERROR(VLOOKUP(S55,'審判員'!$A:$C,2,FALSE))=TRUE,"",VLOOKUP(S55,'審判員'!$A:$C,2,FALSE))</f>
        <v>酒井　祐三</v>
      </c>
      <c r="O55" s="425">
        <f>IF(ISERROR(VLOOKUP(S55,'審判員'!$A:$C,3,FALSE))=TRUE,"",VLOOKUP(S55,'審判員'!$A:$C,3,FALSE))</f>
        <v>3</v>
      </c>
      <c r="P55" s="426" t="s">
        <v>699</v>
      </c>
      <c r="Q55" s="1035" t="s">
        <v>700</v>
      </c>
      <c r="R55" s="1035"/>
      <c r="S55" s="1035" t="s">
        <v>719</v>
      </c>
      <c r="T55" s="1035"/>
      <c r="U55" s="1035"/>
      <c r="V55" s="1071" t="str">
        <f>B48</f>
        <v>ドリームキッズフットボールクラブ</v>
      </c>
      <c r="W55" s="1072"/>
      <c r="Y55" s="588"/>
      <c r="Z55" s="588"/>
      <c r="AA55" s="588"/>
      <c r="AB55" s="1020"/>
      <c r="AC55" s="1020"/>
      <c r="AD55" s="1020"/>
      <c r="AE55" s="1020"/>
      <c r="AF55" s="1020"/>
      <c r="AG55" s="1020"/>
      <c r="AH55" s="588"/>
      <c r="AI55" s="1019"/>
      <c r="AJ55" s="1019"/>
      <c r="AK55" s="1019"/>
      <c r="AL55" s="1019"/>
      <c r="AM55" s="1019"/>
      <c r="AN55" s="1019"/>
      <c r="AO55" s="1019"/>
      <c r="AP55" s="1019"/>
      <c r="AQ55" s="1019"/>
      <c r="AR55" s="1019"/>
      <c r="AS55" s="1019"/>
      <c r="AT55" s="1019"/>
      <c r="AU55" s="1019"/>
      <c r="AV55" s="1019"/>
      <c r="AW55" s="1019"/>
    </row>
    <row r="56" spans="1:49" ht="20.25">
      <c r="A56" s="423" t="s">
        <v>706</v>
      </c>
      <c r="B56" s="424" t="str">
        <f>IF(ISERROR(VLOOKUP(G56,'審判員'!$A:$C,2,FALSE))=TRUE,"",VLOOKUP(G56,'審判員'!$A:$C,2,FALSE))</f>
        <v>横山　大悟</v>
      </c>
      <c r="C56" s="425">
        <f>IF(ISERROR(VLOOKUP(G56,'審判員'!$A:$C,3,FALSE))=TRUE,"",VLOOKUP(G56,'審判員'!$A:$C,3,FALSE))</f>
        <v>3</v>
      </c>
      <c r="D56" s="426" t="s">
        <v>699</v>
      </c>
      <c r="E56" s="1035" t="s">
        <v>700</v>
      </c>
      <c r="F56" s="1035"/>
      <c r="G56" s="1035" t="s">
        <v>704</v>
      </c>
      <c r="H56" s="1035"/>
      <c r="I56" s="1035"/>
      <c r="J56" s="1071" t="str">
        <f>V48</f>
        <v>太陽スポーツクラブ大分西</v>
      </c>
      <c r="K56" s="1072"/>
      <c r="L56" s="408"/>
      <c r="M56" s="423" t="s">
        <v>706</v>
      </c>
      <c r="N56" s="424" t="str">
        <f>IF(ISERROR(VLOOKUP(S56,'審判員'!$A:$C,2,FALSE))=TRUE,"",VLOOKUP(S56,'審判員'!$A:$C,2,FALSE))</f>
        <v>石井　洋平</v>
      </c>
      <c r="O56" s="425">
        <f>IF(ISERROR(VLOOKUP(S56,'審判員'!$A:$C,3,FALSE))=TRUE,"",VLOOKUP(S56,'審判員'!$A:$C,3,FALSE))</f>
        <v>3</v>
      </c>
      <c r="P56" s="426" t="s">
        <v>699</v>
      </c>
      <c r="Q56" s="1035" t="s">
        <v>700</v>
      </c>
      <c r="R56" s="1035"/>
      <c r="S56" s="1035" t="s">
        <v>729</v>
      </c>
      <c r="T56" s="1035"/>
      <c r="U56" s="1035"/>
      <c r="V56" s="1071" t="str">
        <f>J48</f>
        <v>玖珠サッカースポーツ少年団</v>
      </c>
      <c r="W56" s="1072"/>
      <c r="Y56" s="132"/>
      <c r="Z56" s="132"/>
      <c r="AA56" s="132"/>
      <c r="AB56" s="132"/>
      <c r="AC56" s="132"/>
      <c r="AD56" s="132"/>
      <c r="AE56" s="132"/>
      <c r="AF56" s="132"/>
      <c r="AG56" s="132"/>
      <c r="AH56" s="132"/>
      <c r="AI56" s="407"/>
      <c r="AJ56" s="407"/>
      <c r="AK56" s="407"/>
      <c r="AL56" s="407"/>
      <c r="AM56" s="407"/>
      <c r="AN56" s="407"/>
      <c r="AO56" s="407"/>
      <c r="AP56" s="407"/>
      <c r="AQ56" s="407"/>
      <c r="AR56" s="407"/>
      <c r="AS56" s="407"/>
      <c r="AT56" s="407"/>
      <c r="AU56" s="407"/>
      <c r="AV56" s="407"/>
      <c r="AW56" s="407"/>
    </row>
    <row r="57" spans="1:27" ht="20.25">
      <c r="A57" s="427" t="s">
        <v>709</v>
      </c>
      <c r="B57" s="428" t="str">
        <f>IF(ISERROR(VLOOKUP(G57,'審判員'!$A:$C,2,FALSE))=TRUE,"",VLOOKUP(G57,'審判員'!$A:$C,2,FALSE))</f>
        <v>廣瀬　文明</v>
      </c>
      <c r="C57" s="429">
        <f>IF(ISERROR(VLOOKUP(G57,'審判員'!$A:$C,3,FALSE))=TRUE,"",VLOOKUP(G57,'審判員'!$A:$C,3,FALSE))</f>
        <v>3</v>
      </c>
      <c r="D57" s="430" t="s">
        <v>699</v>
      </c>
      <c r="E57" s="1074" t="s">
        <v>700</v>
      </c>
      <c r="F57" s="1074"/>
      <c r="G57" s="1074" t="s">
        <v>720</v>
      </c>
      <c r="H57" s="1074"/>
      <c r="I57" s="1074"/>
      <c r="J57" s="1075" t="s">
        <v>212</v>
      </c>
      <c r="K57" s="1076"/>
      <c r="L57" s="408"/>
      <c r="M57" s="427" t="s">
        <v>709</v>
      </c>
      <c r="N57" s="428" t="str">
        <f>IF(ISERROR(VLOOKUP(S57,'審判員'!$A:$C,2,FALSE))=TRUE,"",VLOOKUP(S57,'審判員'!$A:$C,2,FALSE))</f>
        <v>羽田野　亘</v>
      </c>
      <c r="O57" s="429">
        <f>IF(ISERROR(VLOOKUP(S57,'審判員'!$A:$C,3,FALSE))=TRUE,"",VLOOKUP(S57,'審判員'!$A:$C,3,FALSE))</f>
        <v>3</v>
      </c>
      <c r="P57" s="430" t="s">
        <v>699</v>
      </c>
      <c r="Q57" s="1074" t="s">
        <v>700</v>
      </c>
      <c r="R57" s="1074"/>
      <c r="S57" s="1074" t="s">
        <v>702</v>
      </c>
      <c r="T57" s="1074"/>
      <c r="U57" s="1074"/>
      <c r="V57" s="1075" t="s">
        <v>212</v>
      </c>
      <c r="W57" s="1076"/>
      <c r="Y57" s="408"/>
      <c r="Z57" s="408"/>
      <c r="AA57" s="408"/>
    </row>
    <row r="58" spans="1:33" ht="20.25">
      <c r="A58" s="431" t="s">
        <v>406</v>
      </c>
      <c r="B58" s="432" t="s">
        <v>420</v>
      </c>
      <c r="C58" s="432" t="s">
        <v>419</v>
      </c>
      <c r="D58" s="432" t="s">
        <v>595</v>
      </c>
      <c r="E58" s="432" t="s">
        <v>421</v>
      </c>
      <c r="F58" s="433"/>
      <c r="G58" s="432" t="s">
        <v>421</v>
      </c>
      <c r="H58" s="432" t="s">
        <v>595</v>
      </c>
      <c r="I58" s="432" t="s">
        <v>419</v>
      </c>
      <c r="J58" s="432" t="s">
        <v>420</v>
      </c>
      <c r="K58" s="434" t="s">
        <v>406</v>
      </c>
      <c r="L58" s="408"/>
      <c r="M58" s="431" t="s">
        <v>406</v>
      </c>
      <c r="N58" s="432" t="s">
        <v>420</v>
      </c>
      <c r="O58" s="432" t="s">
        <v>419</v>
      </c>
      <c r="P58" s="432" t="s">
        <v>595</v>
      </c>
      <c r="Q58" s="432" t="s">
        <v>421</v>
      </c>
      <c r="R58" s="433"/>
      <c r="S58" s="432" t="s">
        <v>421</v>
      </c>
      <c r="T58" s="432" t="s">
        <v>595</v>
      </c>
      <c r="U58" s="432" t="s">
        <v>419</v>
      </c>
      <c r="V58" s="432" t="s">
        <v>420</v>
      </c>
      <c r="W58" s="434" t="s">
        <v>406</v>
      </c>
      <c r="Y58" s="588" t="s">
        <v>339</v>
      </c>
      <c r="Z58" s="588"/>
      <c r="AA58" s="588"/>
      <c r="AB58" s="1020" t="str">
        <f>$N$6</f>
        <v>2次リーグ　Cパート</v>
      </c>
      <c r="AC58" s="1020"/>
      <c r="AD58" s="1020"/>
      <c r="AE58" s="1020"/>
      <c r="AF58" s="1020"/>
      <c r="AG58" s="1020"/>
    </row>
    <row r="59" spans="1:33" ht="20.25">
      <c r="A59" s="435"/>
      <c r="B59" s="436" t="str">
        <f>IF(ISERROR(VLOOKUP(CONCATENATE($B$48,"_",C59),'選手名簿'!$A:$E,5,FALSE))=TRUE,"",VLOOKUP(CONCATENATE($B$48,"_",C59),'選手名簿'!$A:$E,5,FALSE))</f>
        <v/>
      </c>
      <c r="C59" s="437"/>
      <c r="D59" s="437"/>
      <c r="E59" s="438"/>
      <c r="F59" s="433"/>
      <c r="G59" s="438"/>
      <c r="H59" s="437"/>
      <c r="I59" s="437"/>
      <c r="J59" s="436" t="str">
        <f>IF(ISERROR(VLOOKUP(CONCATENATE($J$48,"_",I59),'選手名簿'!$A:$E,5,FALSE))=TRUE,"",VLOOKUP(CONCATENATE($J$48,"_",I59),'選手名簿'!$A:$E,5,FALSE))</f>
        <v/>
      </c>
      <c r="K59" s="439"/>
      <c r="L59" s="408"/>
      <c r="M59" s="435"/>
      <c r="N59" s="436" t="str">
        <f>IF(ISERROR(VLOOKUP(CONCATENATE($N$48,"_",O59),'選手名簿'!$A:$E,5,FALSE))=TRUE,"",VLOOKUP(CONCATENATE($N$48,"_",O59),'選手名簿'!$A:$E,5,FALSE))</f>
        <v/>
      </c>
      <c r="O59" s="437"/>
      <c r="P59" s="437"/>
      <c r="Q59" s="438"/>
      <c r="R59" s="433"/>
      <c r="S59" s="438"/>
      <c r="T59" s="437"/>
      <c r="U59" s="437"/>
      <c r="V59" s="424" t="str">
        <f>IF(ISERROR(VLOOKUP(CONCATENATE($V$48,"_",U59),'選手名簿'!$A:$E,5,FALSE))=TRUE,"",VLOOKUP(CONCATENATE($V$48,"_",U59),'選手名簿'!$A:$E,5,FALSE))</f>
        <v/>
      </c>
      <c r="W59" s="439"/>
      <c r="Y59" s="588"/>
      <c r="Z59" s="588"/>
      <c r="AA59" s="588"/>
      <c r="AB59" s="1021"/>
      <c r="AC59" s="1021"/>
      <c r="AD59" s="1021"/>
      <c r="AE59" s="1021"/>
      <c r="AF59" s="1021"/>
      <c r="AG59" s="1021"/>
    </row>
    <row r="60" spans="1:45" ht="20.25">
      <c r="A60" s="435"/>
      <c r="B60" s="436" t="str">
        <f>IF(ISERROR(VLOOKUP(CONCATENATE($B$48,"_",C60),'選手名簿'!$A:$E,5,FALSE))=TRUE,"",VLOOKUP(CONCATENATE($B$48,"_",C60),'選手名簿'!$A:$E,5,FALSE))</f>
        <v/>
      </c>
      <c r="C60" s="437"/>
      <c r="D60" s="437"/>
      <c r="E60" s="438"/>
      <c r="F60" s="433"/>
      <c r="G60" s="438"/>
      <c r="H60" s="437"/>
      <c r="I60" s="437"/>
      <c r="J60" s="436" t="str">
        <f>IF(ISERROR(VLOOKUP(CONCATENATE($J$48,"_",I60),'選手名簿'!$A:$E,5,FALSE))=TRUE,"",VLOOKUP(CONCATENATE($J$48,"_",I60),'選手名簿'!$A:$E,5,FALSE))</f>
        <v/>
      </c>
      <c r="K60" s="439"/>
      <c r="L60" s="408"/>
      <c r="M60" s="435"/>
      <c r="N60" s="436" t="str">
        <f>IF(ISERROR(VLOOKUP(CONCATENATE($N$48,"_",O60),'選手名簿'!$A:$E,5,FALSE))=TRUE,"",VLOOKUP(CONCATENATE($N$48,"_",O60),'選手名簿'!$A:$E,5,FALSE))</f>
        <v/>
      </c>
      <c r="O60" s="437"/>
      <c r="P60" s="437"/>
      <c r="Q60" s="438"/>
      <c r="R60" s="433"/>
      <c r="S60" s="438"/>
      <c r="T60" s="437"/>
      <c r="U60" s="437"/>
      <c r="V60" s="436" t="str">
        <f>IF(ISERROR(VLOOKUP(CONCATENATE($V$48,"_",U60),'選手名簿'!$A:$E,5,FALSE))=TRUE,"",VLOOKUP(CONCATENATE($V$48,"_",U60),'選手名簿'!$A:$E,5,FALSE))</f>
        <v/>
      </c>
      <c r="W60" s="439"/>
      <c r="Y60" s="132"/>
      <c r="Z60" s="844" t="str">
        <f>$N$7</f>
        <v>G</v>
      </c>
      <c r="AA60" s="844"/>
      <c r="AB60" s="844"/>
      <c r="AC60" s="844" t="str">
        <f>$O$7</f>
        <v>太陽スポーツクラブ大分西</v>
      </c>
      <c r="AD60" s="844"/>
      <c r="AE60" s="844"/>
      <c r="AF60" s="844"/>
      <c r="AG60" s="844"/>
      <c r="AH60" s="844"/>
      <c r="AI60" s="844"/>
      <c r="AJ60" s="844"/>
      <c r="AK60" s="844"/>
      <c r="AL60" s="844"/>
      <c r="AM60" s="844"/>
      <c r="AN60" s="844"/>
      <c r="AO60" s="844"/>
      <c r="AP60" s="844" t="str">
        <f>$V$7</f>
        <v>日田・玖珠</v>
      </c>
      <c r="AQ60" s="844"/>
      <c r="AR60" s="844"/>
      <c r="AS60" s="844"/>
    </row>
    <row r="61" spans="1:45" ht="20.25">
      <c r="A61" s="435"/>
      <c r="B61" s="436" t="str">
        <f>IF(ISERROR(VLOOKUP(CONCATENATE($B$48,"_",C61),'選手名簿'!$A:$E,5,FALSE))=TRUE,"",VLOOKUP(CONCATENATE($B$48,"_",C61),'選手名簿'!$A:$E,5,FALSE))</f>
        <v/>
      </c>
      <c r="C61" s="437"/>
      <c r="D61" s="437"/>
      <c r="E61" s="438"/>
      <c r="F61" s="433"/>
      <c r="G61" s="438"/>
      <c r="H61" s="437"/>
      <c r="I61" s="437"/>
      <c r="J61" s="436" t="str">
        <f>IF(ISERROR(VLOOKUP(CONCATENATE($J$48,"_",I61),'選手名簿'!$A:$E,5,FALSE))=TRUE,"",VLOOKUP(CONCATENATE($J$48,"_",I61),'選手名簿'!$A:$E,5,FALSE))</f>
        <v/>
      </c>
      <c r="K61" s="439"/>
      <c r="L61" s="408"/>
      <c r="M61" s="435"/>
      <c r="N61" s="436" t="str">
        <f>IF(ISERROR(VLOOKUP(CONCATENATE($N$48,"_",O61),'選手名簿'!$A:$E,5,FALSE))=TRUE,"",VLOOKUP(CONCATENATE($N$48,"_",O61),'選手名簿'!$A:$E,5,FALSE))</f>
        <v/>
      </c>
      <c r="O61" s="437"/>
      <c r="P61" s="437"/>
      <c r="Q61" s="438"/>
      <c r="R61" s="433"/>
      <c r="S61" s="438"/>
      <c r="T61" s="437"/>
      <c r="U61" s="437"/>
      <c r="V61" s="436" t="str">
        <f>IF(ISERROR(VLOOKUP(CONCATENATE($V$48,"_",U61),'選手名簿'!$A:$E,5,FALSE))=TRUE,"",VLOOKUP(CONCATENATE($V$48,"_",U61),'選手名簿'!$A:$E,5,FALSE))</f>
        <v/>
      </c>
      <c r="W61" s="439"/>
      <c r="Y61" s="132"/>
      <c r="Z61" s="844"/>
      <c r="AA61" s="844"/>
      <c r="AB61" s="844"/>
      <c r="AC61" s="844"/>
      <c r="AD61" s="844"/>
      <c r="AE61" s="844"/>
      <c r="AF61" s="844"/>
      <c r="AG61" s="844"/>
      <c r="AH61" s="844"/>
      <c r="AI61" s="844"/>
      <c r="AJ61" s="844"/>
      <c r="AK61" s="844"/>
      <c r="AL61" s="844"/>
      <c r="AM61" s="844"/>
      <c r="AN61" s="844"/>
      <c r="AO61" s="844"/>
      <c r="AP61" s="844"/>
      <c r="AQ61" s="844"/>
      <c r="AR61" s="844"/>
      <c r="AS61" s="844"/>
    </row>
    <row r="62" spans="1:45" ht="20.25">
      <c r="A62" s="435"/>
      <c r="B62" s="436" t="str">
        <f>IF(ISERROR(VLOOKUP(CONCATENATE($B$48,"_",C62),'選手名簿'!$A:$E,5,FALSE))=TRUE,"",VLOOKUP(CONCATENATE($B$48,"_",C62),'選手名簿'!$A:$E,5,FALSE))</f>
        <v/>
      </c>
      <c r="C62" s="437"/>
      <c r="D62" s="437"/>
      <c r="E62" s="438"/>
      <c r="F62" s="433"/>
      <c r="G62" s="438"/>
      <c r="H62" s="437"/>
      <c r="I62" s="437"/>
      <c r="J62" s="436" t="str">
        <f>IF(ISERROR(VLOOKUP(CONCATENATE($J$48,"_",I62),'選手名簿'!$A:$E,5,FALSE))=TRUE,"",VLOOKUP(CONCATENATE($J$48,"_",I62),'選手名簿'!$A:$E,5,FALSE))</f>
        <v/>
      </c>
      <c r="K62" s="439"/>
      <c r="L62" s="408"/>
      <c r="M62" s="435"/>
      <c r="N62" s="436" t="str">
        <f>IF(ISERROR(VLOOKUP(CONCATENATE($N$48,"_",O62),'選手名簿'!$A:$E,5,FALSE))=TRUE,"",VLOOKUP(CONCATENATE($N$48,"_",O62),'選手名簿'!$A:$E,5,FALSE))</f>
        <v/>
      </c>
      <c r="O62" s="437"/>
      <c r="P62" s="437"/>
      <c r="Q62" s="438"/>
      <c r="R62" s="433"/>
      <c r="S62" s="438"/>
      <c r="T62" s="437"/>
      <c r="U62" s="437"/>
      <c r="V62" s="436" t="str">
        <f>IF(ISERROR(VLOOKUP(CONCATENATE($V$48,"_",U62),'選手名簿'!$A:$E,5,FALSE))=TRUE,"",VLOOKUP(CONCATENATE($V$48,"_",U62),'選手名簿'!$A:$E,5,FALSE))</f>
        <v/>
      </c>
      <c r="W62" s="439"/>
      <c r="Y62" s="132"/>
      <c r="Z62" s="844" t="str">
        <f>$N$8</f>
        <v>H</v>
      </c>
      <c r="AA62" s="844"/>
      <c r="AB62" s="844"/>
      <c r="AC62" s="844" t="str">
        <f>$O$8</f>
        <v>ＦＣ　ＷＡＹＳ</v>
      </c>
      <c r="AD62" s="844"/>
      <c r="AE62" s="844"/>
      <c r="AF62" s="844"/>
      <c r="AG62" s="844"/>
      <c r="AH62" s="844"/>
      <c r="AI62" s="844"/>
      <c r="AJ62" s="844"/>
      <c r="AK62" s="844"/>
      <c r="AL62" s="844"/>
      <c r="AM62" s="844"/>
      <c r="AN62" s="844"/>
      <c r="AO62" s="844"/>
      <c r="AP62" s="844" t="str">
        <f>$V$8</f>
        <v>宇佐高田</v>
      </c>
      <c r="AQ62" s="844"/>
      <c r="AR62" s="844"/>
      <c r="AS62" s="844"/>
    </row>
    <row r="63" spans="1:45" ht="20.25">
      <c r="A63" s="440"/>
      <c r="B63" s="441" t="str">
        <f>IF(ISERROR(VLOOKUP(CONCATENATE($B$48,"_",C63),'選手名簿'!$A:$E,5,FALSE))=TRUE,"",VLOOKUP(CONCATENATE($B$48,"_",C63),'選手名簿'!$A:$E,5,FALSE))</f>
        <v/>
      </c>
      <c r="C63" s="442"/>
      <c r="D63" s="442"/>
      <c r="E63" s="443"/>
      <c r="F63" s="444"/>
      <c r="G63" s="443"/>
      <c r="H63" s="442"/>
      <c r="I63" s="442"/>
      <c r="J63" s="441" t="str">
        <f>IF(ISERROR(VLOOKUP(CONCATENATE($J$48,"_",I63),'選手名簿'!$A:$E,5,FALSE))=TRUE,"",VLOOKUP(CONCATENATE($J$48,"_",I63),'選手名簿'!$A:$E,5,FALSE))</f>
        <v/>
      </c>
      <c r="K63" s="445"/>
      <c r="L63" s="408"/>
      <c r="M63" s="440"/>
      <c r="N63" s="441" t="str">
        <f>IF(ISERROR(VLOOKUP(CONCATENATE($N$48,"_",O63),'選手名簿'!$A:$E,5,FALSE))=TRUE,"",VLOOKUP(CONCATENATE($N$48,"_",O63),'選手名簿'!$A:$E,5,FALSE))</f>
        <v/>
      </c>
      <c r="O63" s="442"/>
      <c r="P63" s="442"/>
      <c r="Q63" s="443"/>
      <c r="R63" s="444"/>
      <c r="S63" s="443"/>
      <c r="T63" s="442"/>
      <c r="U63" s="442"/>
      <c r="V63" s="441" t="str">
        <f>IF(ISERROR(VLOOKUP(CONCATENATE($V$48,"_",U63),'選手名簿'!$A:$E,5,FALSE))=TRUE,"",VLOOKUP(CONCATENATE($V$48,"_",U63),'選手名簿'!$A:$E,5,FALSE))</f>
        <v/>
      </c>
      <c r="W63" s="445"/>
      <c r="Y63" s="132"/>
      <c r="Z63" s="844"/>
      <c r="AA63" s="844"/>
      <c r="AB63" s="844"/>
      <c r="AC63" s="844"/>
      <c r="AD63" s="844"/>
      <c r="AE63" s="844"/>
      <c r="AF63" s="844"/>
      <c r="AG63" s="844"/>
      <c r="AH63" s="844"/>
      <c r="AI63" s="844"/>
      <c r="AJ63" s="844"/>
      <c r="AK63" s="844"/>
      <c r="AL63" s="844"/>
      <c r="AM63" s="844"/>
      <c r="AN63" s="844"/>
      <c r="AO63" s="844"/>
      <c r="AP63" s="844"/>
      <c r="AQ63" s="844"/>
      <c r="AR63" s="844"/>
      <c r="AS63" s="844"/>
    </row>
    <row r="64" spans="1:45" ht="18.75" customHeight="1">
      <c r="A64" s="408"/>
      <c r="B64" s="408"/>
      <c r="C64" s="408"/>
      <c r="D64" s="408"/>
      <c r="E64" s="408"/>
      <c r="F64" s="408"/>
      <c r="G64" s="408"/>
      <c r="H64" s="408"/>
      <c r="I64" s="408"/>
      <c r="J64" s="408"/>
      <c r="K64" s="408"/>
      <c r="L64" s="408"/>
      <c r="M64" s="408"/>
      <c r="N64" s="408"/>
      <c r="O64" s="408"/>
      <c r="P64" s="408"/>
      <c r="Q64" s="408"/>
      <c r="R64" s="408"/>
      <c r="S64" s="408"/>
      <c r="T64" s="408"/>
      <c r="U64" s="408"/>
      <c r="V64" s="408"/>
      <c r="Y64" s="408"/>
      <c r="Z64" s="844" t="str">
        <f>$N$9</f>
        <v>I</v>
      </c>
      <c r="AA64" s="844"/>
      <c r="AB64" s="844"/>
      <c r="AC64" s="844" t="str">
        <f>$O$9</f>
        <v>ブルーウイングフットボールクラブ</v>
      </c>
      <c r="AD64" s="844"/>
      <c r="AE64" s="844"/>
      <c r="AF64" s="844"/>
      <c r="AG64" s="844"/>
      <c r="AH64" s="844"/>
      <c r="AI64" s="844"/>
      <c r="AJ64" s="844"/>
      <c r="AK64" s="844"/>
      <c r="AL64" s="844"/>
      <c r="AM64" s="844"/>
      <c r="AN64" s="844"/>
      <c r="AO64" s="844"/>
      <c r="AP64" s="844" t="str">
        <f>$V$9</f>
        <v>大分</v>
      </c>
      <c r="AQ64" s="844"/>
      <c r="AR64" s="844"/>
      <c r="AS64" s="844"/>
    </row>
    <row r="65" spans="26:45" ht="13.5">
      <c r="Z65" s="844"/>
      <c r="AA65" s="844"/>
      <c r="AB65" s="844"/>
      <c r="AC65" s="844"/>
      <c r="AD65" s="844"/>
      <c r="AE65" s="844"/>
      <c r="AF65" s="844"/>
      <c r="AG65" s="844"/>
      <c r="AH65" s="844"/>
      <c r="AI65" s="844"/>
      <c r="AJ65" s="844"/>
      <c r="AK65" s="844"/>
      <c r="AL65" s="844"/>
      <c r="AM65" s="844"/>
      <c r="AN65" s="844"/>
      <c r="AO65" s="844"/>
      <c r="AP65" s="844"/>
      <c r="AQ65" s="844"/>
      <c r="AR65" s="844"/>
      <c r="AS65" s="844"/>
    </row>
    <row r="70" ht="18.75" customHeight="1"/>
    <row r="71" ht="18.75" customHeight="1"/>
    <row r="72" spans="25:67" ht="18.75" customHeight="1">
      <c r="Y72" s="1051" t="str">
        <f>$Y$6</f>
        <v>パート</v>
      </c>
      <c r="Z72" s="1052"/>
      <c r="AA72" s="1052"/>
      <c r="AB72" s="1052"/>
      <c r="AC72" s="1052" t="str">
        <f>$AB$58</f>
        <v>2次リーグ　Cパート</v>
      </c>
      <c r="AD72" s="1052"/>
      <c r="AE72" s="1056"/>
      <c r="AF72" s="1057" t="str">
        <f>$Y$78</f>
        <v>太陽スポーツクラブ大分西</v>
      </c>
      <c r="AG72" s="1057"/>
      <c r="AH72" s="1057"/>
      <c r="AI72" s="1057"/>
      <c r="AJ72" s="1057"/>
      <c r="AK72" s="1057" t="str">
        <f>$Y$84</f>
        <v>ＦＣ　ＷＡＹＳ</v>
      </c>
      <c r="AL72" s="1057"/>
      <c r="AM72" s="1057"/>
      <c r="AN72" s="1057"/>
      <c r="AO72" s="1057"/>
      <c r="AP72" s="1057" t="str">
        <f>$Y$90</f>
        <v>ブルーウイングフットボールクラブ</v>
      </c>
      <c r="AQ72" s="1057"/>
      <c r="AR72" s="1057"/>
      <c r="AS72" s="1057"/>
      <c r="AT72" s="1057"/>
      <c r="AU72" s="1057" t="s">
        <v>657</v>
      </c>
      <c r="AV72" s="1057"/>
      <c r="AW72" s="1058" t="s">
        <v>688</v>
      </c>
      <c r="AX72" s="1057"/>
      <c r="AY72" s="1058" t="s">
        <v>689</v>
      </c>
      <c r="AZ72" s="1057"/>
      <c r="BA72" s="1057" t="s">
        <v>659</v>
      </c>
      <c r="BB72" s="1057"/>
      <c r="BC72" s="1057" t="s">
        <v>690</v>
      </c>
      <c r="BD72" s="1057"/>
      <c r="BE72" s="1057" t="s">
        <v>691</v>
      </c>
      <c r="BF72" s="1057"/>
      <c r="BG72" s="1057" t="s">
        <v>692</v>
      </c>
      <c r="BH72" s="1057"/>
      <c r="BI72" s="1058" t="s">
        <v>665</v>
      </c>
      <c r="BJ72" s="1057"/>
      <c r="BK72" s="1058" t="s">
        <v>666</v>
      </c>
      <c r="BL72" s="1057"/>
      <c r="BM72" s="1058" t="s">
        <v>667</v>
      </c>
      <c r="BN72" s="1057"/>
      <c r="BO72" s="1059" t="s">
        <v>693</v>
      </c>
    </row>
    <row r="73" spans="25:67" ht="18.75" customHeight="1">
      <c r="Y73" s="1053"/>
      <c r="Z73" s="1035"/>
      <c r="AA73" s="1035"/>
      <c r="AB73" s="1035"/>
      <c r="AC73" s="1035"/>
      <c r="AD73" s="1035"/>
      <c r="AE73" s="1037"/>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8"/>
      <c r="BA73" s="1028"/>
      <c r="BB73" s="1028"/>
      <c r="BC73" s="1028"/>
      <c r="BD73" s="1028"/>
      <c r="BE73" s="1028"/>
      <c r="BF73" s="1028"/>
      <c r="BG73" s="1028"/>
      <c r="BH73" s="1028"/>
      <c r="BI73" s="1028"/>
      <c r="BJ73" s="1028"/>
      <c r="BK73" s="1028"/>
      <c r="BL73" s="1028"/>
      <c r="BM73" s="1028"/>
      <c r="BN73" s="1028"/>
      <c r="BO73" s="1060"/>
    </row>
    <row r="74" spans="25:67" ht="18.75" customHeight="1">
      <c r="Y74" s="1053"/>
      <c r="Z74" s="1035"/>
      <c r="AA74" s="1035"/>
      <c r="AB74" s="1035"/>
      <c r="AC74" s="1035"/>
      <c r="AD74" s="1035"/>
      <c r="AE74" s="1037"/>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8"/>
      <c r="BA74" s="1028"/>
      <c r="BB74" s="1028"/>
      <c r="BC74" s="1028"/>
      <c r="BD74" s="1028"/>
      <c r="BE74" s="1028"/>
      <c r="BF74" s="1028"/>
      <c r="BG74" s="1028"/>
      <c r="BH74" s="1028"/>
      <c r="BI74" s="1028"/>
      <c r="BJ74" s="1028"/>
      <c r="BK74" s="1028"/>
      <c r="BL74" s="1028"/>
      <c r="BM74" s="1028"/>
      <c r="BN74" s="1028"/>
      <c r="BO74" s="1060"/>
    </row>
    <row r="75" spans="25:67" ht="19.5" customHeight="1">
      <c r="Y75" s="1053"/>
      <c r="Z75" s="1035"/>
      <c r="AA75" s="1035"/>
      <c r="AB75" s="1035"/>
      <c r="AC75" s="1035"/>
      <c r="AD75" s="1035"/>
      <c r="AE75" s="1037"/>
      <c r="AF75" s="1028"/>
      <c r="AG75" s="1028"/>
      <c r="AH75" s="1028"/>
      <c r="AI75" s="1028"/>
      <c r="AJ75" s="1028"/>
      <c r="AK75" s="1028"/>
      <c r="AL75" s="1028"/>
      <c r="AM75" s="1028"/>
      <c r="AN75" s="1028"/>
      <c r="AO75" s="1028"/>
      <c r="AP75" s="1028"/>
      <c r="AQ75" s="1028"/>
      <c r="AR75" s="1028"/>
      <c r="AS75" s="1028"/>
      <c r="AT75" s="1028"/>
      <c r="AU75" s="1028"/>
      <c r="AV75" s="1028"/>
      <c r="AW75" s="1028"/>
      <c r="AX75" s="1028"/>
      <c r="AY75" s="1028"/>
      <c r="AZ75" s="1028"/>
      <c r="BA75" s="1028"/>
      <c r="BB75" s="1028"/>
      <c r="BC75" s="1028"/>
      <c r="BD75" s="1028"/>
      <c r="BE75" s="1028"/>
      <c r="BF75" s="1028"/>
      <c r="BG75" s="1028"/>
      <c r="BH75" s="1028"/>
      <c r="BI75" s="1028"/>
      <c r="BJ75" s="1028"/>
      <c r="BK75" s="1028"/>
      <c r="BL75" s="1028"/>
      <c r="BM75" s="1028"/>
      <c r="BN75" s="1028"/>
      <c r="BO75" s="1060"/>
    </row>
    <row r="76" spans="25:67" ht="19.5" customHeight="1">
      <c r="Y76" s="1053"/>
      <c r="Z76" s="1035"/>
      <c r="AA76" s="1035"/>
      <c r="AB76" s="1035"/>
      <c r="AC76" s="1035"/>
      <c r="AD76" s="1035"/>
      <c r="AE76" s="1037"/>
      <c r="AF76" s="1028"/>
      <c r="AG76" s="1028"/>
      <c r="AH76" s="1028"/>
      <c r="AI76" s="1028"/>
      <c r="AJ76" s="1028"/>
      <c r="AK76" s="1028"/>
      <c r="AL76" s="1028"/>
      <c r="AM76" s="1028"/>
      <c r="AN76" s="1028"/>
      <c r="AO76" s="1028"/>
      <c r="AP76" s="1028"/>
      <c r="AQ76" s="1028"/>
      <c r="AR76" s="1028"/>
      <c r="AS76" s="1028"/>
      <c r="AT76" s="1028"/>
      <c r="AU76" s="1028"/>
      <c r="AV76" s="1028"/>
      <c r="AW76" s="1028"/>
      <c r="AX76" s="1028"/>
      <c r="AY76" s="1028"/>
      <c r="AZ76" s="1028"/>
      <c r="BA76" s="1028"/>
      <c r="BB76" s="1028"/>
      <c r="BC76" s="1028"/>
      <c r="BD76" s="1028"/>
      <c r="BE76" s="1028"/>
      <c r="BF76" s="1028"/>
      <c r="BG76" s="1028"/>
      <c r="BH76" s="1028"/>
      <c r="BI76" s="1028"/>
      <c r="BJ76" s="1028"/>
      <c r="BK76" s="1028"/>
      <c r="BL76" s="1028"/>
      <c r="BM76" s="1028"/>
      <c r="BN76" s="1028"/>
      <c r="BO76" s="1060"/>
    </row>
    <row r="77" spans="25:67" ht="18.75" customHeight="1">
      <c r="Y77" s="1054"/>
      <c r="Z77" s="1055"/>
      <c r="AA77" s="1055"/>
      <c r="AB77" s="1055"/>
      <c r="AC77" s="1055"/>
      <c r="AD77" s="1055"/>
      <c r="AE77" s="1038"/>
      <c r="AF77" s="1028"/>
      <c r="AG77" s="1028"/>
      <c r="AH77" s="1028"/>
      <c r="AI77" s="1028"/>
      <c r="AJ77" s="1028"/>
      <c r="AK77" s="1028"/>
      <c r="AL77" s="1028"/>
      <c r="AM77" s="1028"/>
      <c r="AN77" s="1028"/>
      <c r="AO77" s="1028"/>
      <c r="AP77" s="1028"/>
      <c r="AQ77" s="1028"/>
      <c r="AR77" s="1028"/>
      <c r="AS77" s="1028"/>
      <c r="AT77" s="1028"/>
      <c r="AU77" s="1028"/>
      <c r="AV77" s="1028"/>
      <c r="AW77" s="1028"/>
      <c r="AX77" s="1028"/>
      <c r="AY77" s="1028"/>
      <c r="AZ77" s="1028"/>
      <c r="BA77" s="1028"/>
      <c r="BB77" s="1028"/>
      <c r="BC77" s="1028"/>
      <c r="BD77" s="1028"/>
      <c r="BE77" s="1028"/>
      <c r="BF77" s="1028"/>
      <c r="BG77" s="1028"/>
      <c r="BH77" s="1028"/>
      <c r="BI77" s="1028"/>
      <c r="BJ77" s="1028"/>
      <c r="BK77" s="1028"/>
      <c r="BL77" s="1028"/>
      <c r="BM77" s="1028"/>
      <c r="BN77" s="1028"/>
      <c r="BO77" s="1061"/>
    </row>
    <row r="78" spans="25:67" ht="18.75" customHeight="1">
      <c r="Y78" s="1077" t="str">
        <f>$AC$60</f>
        <v>太陽スポーツクラブ大分西</v>
      </c>
      <c r="Z78" s="1034"/>
      <c r="AA78" s="1034"/>
      <c r="AB78" s="1034"/>
      <c r="AC78" s="1034"/>
      <c r="AD78" s="1034" t="s">
        <v>669</v>
      </c>
      <c r="AE78" s="1034"/>
      <c r="AF78" s="1078"/>
      <c r="AG78" s="1079"/>
      <c r="AH78" s="1079"/>
      <c r="AI78" s="1079"/>
      <c r="AJ78" s="1080"/>
      <c r="AK78" s="1099" t="str">
        <f>IF(AK82="","",IF(AK82&gt;AN82,"○",IF(AK82&lt;AN82,"●",IF(AK80&gt;AN80,"△",IF(AK80&lt;AN80,"▲")))))</f>
        <v>○</v>
      </c>
      <c r="AL78" s="1100"/>
      <c r="AM78" s="1100"/>
      <c r="AN78" s="1100"/>
      <c r="AO78" s="1101"/>
      <c r="AP78" s="1099" t="str">
        <f>IF(AP82="","",IF(AP82&gt;AS82,"○",IF(AP82&lt;AS82,"●",IF(AP80&gt;AS80,"△",IF(AP80&lt;AS80,"▲")))))</f>
        <v>●</v>
      </c>
      <c r="AQ78" s="1100"/>
      <c r="AR78" s="1100"/>
      <c r="AS78" s="1100"/>
      <c r="AT78" s="1101"/>
      <c r="AU78" s="1073">
        <f>COUNTIF($AF$78:$AT$79,"○")</f>
        <v>1</v>
      </c>
      <c r="AV78" s="1073"/>
      <c r="AW78" s="1073">
        <f>COUNTIF($AF$78:$AT$79,"△")</f>
        <v>0</v>
      </c>
      <c r="AX78" s="1073"/>
      <c r="AY78" s="1073">
        <f>COUNTIF($AF$78:$AT$79,"▲")</f>
        <v>0</v>
      </c>
      <c r="AZ78" s="1073"/>
      <c r="BA78" s="1073">
        <f>COUNTIF($AF$78:$AT$79,"●")</f>
        <v>1</v>
      </c>
      <c r="BB78" s="1073"/>
      <c r="BC78" s="1073">
        <f>SUM($AK$82,$AP$82)</f>
        <v>4</v>
      </c>
      <c r="BD78" s="1073"/>
      <c r="BE78" s="1073">
        <f>SUM($AN$82,$AS$82)</f>
        <v>2</v>
      </c>
      <c r="BF78" s="1073"/>
      <c r="BG78" s="1073">
        <f>($AU$78*3)+($AW$78*2)+($AY$78*1)</f>
        <v>3</v>
      </c>
      <c r="BH78" s="1073"/>
      <c r="BI78" s="1087">
        <f>RANK($BG$78,$BG$78:$BH$95)</f>
        <v>2</v>
      </c>
      <c r="BJ78" s="1087"/>
      <c r="BK78" s="1073">
        <f>$BC$78-$BE$78</f>
        <v>2</v>
      </c>
      <c r="BL78" s="1073"/>
      <c r="BM78" s="1087">
        <f>RANK($BK$78,$BK$78:$BL$95)</f>
        <v>2</v>
      </c>
      <c r="BN78" s="1087"/>
      <c r="BO78" s="1088"/>
    </row>
    <row r="79" spans="25:67" ht="18.75" customHeight="1">
      <c r="Y79" s="1053"/>
      <c r="Z79" s="1035"/>
      <c r="AA79" s="1035"/>
      <c r="AB79" s="1035"/>
      <c r="AC79" s="1035"/>
      <c r="AD79" s="1035"/>
      <c r="AE79" s="1035"/>
      <c r="AF79" s="1081"/>
      <c r="AG79" s="1082"/>
      <c r="AH79" s="1082"/>
      <c r="AI79" s="1082"/>
      <c r="AJ79" s="1083"/>
      <c r="AK79" s="1093"/>
      <c r="AL79" s="1094"/>
      <c r="AM79" s="1094"/>
      <c r="AN79" s="1094"/>
      <c r="AO79" s="1096"/>
      <c r="AP79" s="1093"/>
      <c r="AQ79" s="1094"/>
      <c r="AR79" s="1094"/>
      <c r="AS79" s="1094"/>
      <c r="AT79" s="1096"/>
      <c r="AU79" s="1073"/>
      <c r="AV79" s="1073"/>
      <c r="AW79" s="1073"/>
      <c r="AX79" s="1073"/>
      <c r="AY79" s="1073"/>
      <c r="AZ79" s="1073"/>
      <c r="BA79" s="1073"/>
      <c r="BB79" s="1073"/>
      <c r="BC79" s="1073"/>
      <c r="BD79" s="1073"/>
      <c r="BE79" s="1073"/>
      <c r="BF79" s="1073"/>
      <c r="BG79" s="1073"/>
      <c r="BH79" s="1073"/>
      <c r="BI79" s="1087"/>
      <c r="BJ79" s="1087"/>
      <c r="BK79" s="1073"/>
      <c r="BL79" s="1073"/>
      <c r="BM79" s="1087"/>
      <c r="BN79" s="1087"/>
      <c r="BO79" s="1089"/>
    </row>
    <row r="80" spans="25:67" ht="18.75" customHeight="1">
      <c r="Y80" s="1053"/>
      <c r="Z80" s="1035"/>
      <c r="AA80" s="1035"/>
      <c r="AB80" s="1035"/>
      <c r="AC80" s="1035"/>
      <c r="AD80" s="1035"/>
      <c r="AE80" s="1035"/>
      <c r="AF80" s="1081"/>
      <c r="AG80" s="1082"/>
      <c r="AH80" s="1082"/>
      <c r="AI80" s="1082"/>
      <c r="AJ80" s="1083"/>
      <c r="AK80" s="1091" t="str">
        <f>IF($Q$14="","",$Q$14)</f>
        <v/>
      </c>
      <c r="AL80" s="1092"/>
      <c r="AM80" s="1092" t="s">
        <v>712</v>
      </c>
      <c r="AN80" s="1092" t="str">
        <f>IF($S$14="","",$S$14)</f>
        <v/>
      </c>
      <c r="AO80" s="1095"/>
      <c r="AP80" s="1091" t="str">
        <f>IF($S$50="","",$S$50)</f>
        <v/>
      </c>
      <c r="AQ80" s="1092"/>
      <c r="AR80" s="1092" t="s">
        <v>712</v>
      </c>
      <c r="AS80" s="1092" t="str">
        <f>IF($Q$50="","",$Q$50)</f>
        <v/>
      </c>
      <c r="AT80" s="1095"/>
      <c r="AU80" s="1073"/>
      <c r="AV80" s="1073"/>
      <c r="AW80" s="1073"/>
      <c r="AX80" s="1073"/>
      <c r="AY80" s="1073"/>
      <c r="AZ80" s="1073"/>
      <c r="BA80" s="1073"/>
      <c r="BB80" s="1073"/>
      <c r="BC80" s="1073"/>
      <c r="BD80" s="1073"/>
      <c r="BE80" s="1073"/>
      <c r="BF80" s="1073"/>
      <c r="BG80" s="1073"/>
      <c r="BH80" s="1073"/>
      <c r="BI80" s="1087"/>
      <c r="BJ80" s="1087"/>
      <c r="BK80" s="1073"/>
      <c r="BL80" s="1073"/>
      <c r="BM80" s="1087"/>
      <c r="BN80" s="1087"/>
      <c r="BO80" s="1089"/>
    </row>
    <row r="81" spans="25:67" ht="19.5" customHeight="1">
      <c r="Y81" s="1053"/>
      <c r="Z81" s="1035"/>
      <c r="AA81" s="1035"/>
      <c r="AB81" s="1035"/>
      <c r="AC81" s="1035"/>
      <c r="AD81" s="1035" t="s">
        <v>655</v>
      </c>
      <c r="AE81" s="1035"/>
      <c r="AF81" s="1081"/>
      <c r="AG81" s="1082"/>
      <c r="AH81" s="1082"/>
      <c r="AI81" s="1082"/>
      <c r="AJ81" s="1083"/>
      <c r="AK81" s="1093"/>
      <c r="AL81" s="1094"/>
      <c r="AM81" s="1094"/>
      <c r="AN81" s="1094"/>
      <c r="AO81" s="1096"/>
      <c r="AP81" s="1093"/>
      <c r="AQ81" s="1094"/>
      <c r="AR81" s="1094"/>
      <c r="AS81" s="1094"/>
      <c r="AT81" s="1096"/>
      <c r="AU81" s="1073"/>
      <c r="AV81" s="1073"/>
      <c r="AW81" s="1073"/>
      <c r="AX81" s="1073"/>
      <c r="AY81" s="1073"/>
      <c r="AZ81" s="1073"/>
      <c r="BA81" s="1073"/>
      <c r="BB81" s="1073"/>
      <c r="BC81" s="1073"/>
      <c r="BD81" s="1073"/>
      <c r="BE81" s="1073"/>
      <c r="BF81" s="1073"/>
      <c r="BG81" s="1073"/>
      <c r="BH81" s="1073"/>
      <c r="BI81" s="1087"/>
      <c r="BJ81" s="1087"/>
      <c r="BK81" s="1073"/>
      <c r="BL81" s="1073"/>
      <c r="BM81" s="1087"/>
      <c r="BN81" s="1087"/>
      <c r="BO81" s="1089"/>
    </row>
    <row r="82" spans="25:67" ht="18.75" customHeight="1">
      <c r="Y82" s="1053"/>
      <c r="Z82" s="1035"/>
      <c r="AA82" s="1035"/>
      <c r="AB82" s="1035"/>
      <c r="AC82" s="1035"/>
      <c r="AD82" s="1035"/>
      <c r="AE82" s="1035"/>
      <c r="AF82" s="1081"/>
      <c r="AG82" s="1082"/>
      <c r="AH82" s="1082"/>
      <c r="AI82" s="1082"/>
      <c r="AJ82" s="1083"/>
      <c r="AK82" s="1091">
        <f>$O$12</f>
        <v>4</v>
      </c>
      <c r="AL82" s="1092"/>
      <c r="AM82" s="1092" t="s">
        <v>712</v>
      </c>
      <c r="AN82" s="1092">
        <f>$U$12</f>
        <v>0</v>
      </c>
      <c r="AO82" s="1095"/>
      <c r="AP82" s="1091">
        <f>$U$48</f>
        <v>0</v>
      </c>
      <c r="AQ82" s="1092"/>
      <c r="AR82" s="1092" t="s">
        <v>712</v>
      </c>
      <c r="AS82" s="1092">
        <f>$O$48</f>
        <v>2</v>
      </c>
      <c r="AT82" s="1095"/>
      <c r="AU82" s="1073"/>
      <c r="AV82" s="1073"/>
      <c r="AW82" s="1073"/>
      <c r="AX82" s="1073"/>
      <c r="AY82" s="1073"/>
      <c r="AZ82" s="1073"/>
      <c r="BA82" s="1073"/>
      <c r="BB82" s="1073"/>
      <c r="BC82" s="1073"/>
      <c r="BD82" s="1073"/>
      <c r="BE82" s="1073"/>
      <c r="BF82" s="1073"/>
      <c r="BG82" s="1073"/>
      <c r="BH82" s="1073"/>
      <c r="BI82" s="1087"/>
      <c r="BJ82" s="1087"/>
      <c r="BK82" s="1073"/>
      <c r="BL82" s="1073"/>
      <c r="BM82" s="1087"/>
      <c r="BN82" s="1087"/>
      <c r="BO82" s="1089"/>
    </row>
    <row r="83" spans="25:67" ht="18.75" customHeight="1">
      <c r="Y83" s="1054"/>
      <c r="Z83" s="1055"/>
      <c r="AA83" s="1055"/>
      <c r="AB83" s="1055"/>
      <c r="AC83" s="1055"/>
      <c r="AD83" s="1055"/>
      <c r="AE83" s="1055"/>
      <c r="AF83" s="1084"/>
      <c r="AG83" s="1085"/>
      <c r="AH83" s="1085"/>
      <c r="AI83" s="1085"/>
      <c r="AJ83" s="1086"/>
      <c r="AK83" s="1097"/>
      <c r="AL83" s="677"/>
      <c r="AM83" s="677"/>
      <c r="AN83" s="677"/>
      <c r="AO83" s="1098"/>
      <c r="AP83" s="1097"/>
      <c r="AQ83" s="677"/>
      <c r="AR83" s="677"/>
      <c r="AS83" s="677"/>
      <c r="AT83" s="1098"/>
      <c r="AU83" s="1073"/>
      <c r="AV83" s="1073"/>
      <c r="AW83" s="1073"/>
      <c r="AX83" s="1073"/>
      <c r="AY83" s="1073"/>
      <c r="AZ83" s="1073"/>
      <c r="BA83" s="1073"/>
      <c r="BB83" s="1073"/>
      <c r="BC83" s="1073"/>
      <c r="BD83" s="1073"/>
      <c r="BE83" s="1073"/>
      <c r="BF83" s="1073"/>
      <c r="BG83" s="1073"/>
      <c r="BH83" s="1073"/>
      <c r="BI83" s="1087"/>
      <c r="BJ83" s="1087"/>
      <c r="BK83" s="1073"/>
      <c r="BL83" s="1073"/>
      <c r="BM83" s="1087"/>
      <c r="BN83" s="1087"/>
      <c r="BO83" s="1090"/>
    </row>
    <row r="84" spans="25:67" ht="18.75" customHeight="1">
      <c r="Y84" s="1077" t="str">
        <f>$AC$62</f>
        <v>ＦＣ　ＷＡＹＳ</v>
      </c>
      <c r="Z84" s="1034"/>
      <c r="AA84" s="1034"/>
      <c r="AB84" s="1034"/>
      <c r="AC84" s="1034"/>
      <c r="AD84" s="1034" t="s">
        <v>669</v>
      </c>
      <c r="AE84" s="1034"/>
      <c r="AF84" s="1099" t="str">
        <f>IF(AF88="","",IF(AF88&gt;AI88,"○",IF(AF88&lt;AI88,"●",IF(AF86&gt;AI86,"△",IF(AF86&lt;AI86,"▲")))))</f>
        <v>●</v>
      </c>
      <c r="AG84" s="1100"/>
      <c r="AH84" s="1100"/>
      <c r="AI84" s="1100"/>
      <c r="AJ84" s="1101"/>
      <c r="AK84" s="1079"/>
      <c r="AL84" s="1079"/>
      <c r="AM84" s="1079"/>
      <c r="AN84" s="1079"/>
      <c r="AO84" s="1079"/>
      <c r="AP84" s="1099" t="str">
        <f>IF(AP88="","",IF(AP88&gt;AS88,"○",IF(AP88&lt;AS88,"●",IF(AP86&gt;AS86,"△",IF(AP86&lt;AS86,"▲")))))</f>
        <v>●</v>
      </c>
      <c r="AQ84" s="1100"/>
      <c r="AR84" s="1100"/>
      <c r="AS84" s="1100"/>
      <c r="AT84" s="1101"/>
      <c r="AU84" s="1073">
        <f>COUNTIF($AF$84:$AT$85,"○")</f>
        <v>0</v>
      </c>
      <c r="AV84" s="1073"/>
      <c r="AW84" s="1073">
        <f>COUNTIF($AF$84:$AT$85,"△")</f>
        <v>0</v>
      </c>
      <c r="AX84" s="1073"/>
      <c r="AY84" s="1073">
        <f>COUNTIF($AF$84:$AT$85,"▲")</f>
        <v>0</v>
      </c>
      <c r="AZ84" s="1073"/>
      <c r="BA84" s="1073">
        <f>COUNTIF($AF$84:$AT$85,"●")</f>
        <v>2</v>
      </c>
      <c r="BB84" s="1073"/>
      <c r="BC84" s="1073">
        <f>SUM($AF$88,$AP$88)</f>
        <v>0</v>
      </c>
      <c r="BD84" s="1073"/>
      <c r="BE84" s="1073">
        <f>SUM($AI$88,$AS$88)</f>
        <v>6</v>
      </c>
      <c r="BF84" s="1073"/>
      <c r="BG84" s="1073">
        <f>($AU$84*3)+($AW$84*2)+($AY$84*1)</f>
        <v>0</v>
      </c>
      <c r="BH84" s="1073"/>
      <c r="BI84" s="1087">
        <f>RANK($BG$84,$BG$78:$BH$95)</f>
        <v>3</v>
      </c>
      <c r="BJ84" s="1087"/>
      <c r="BK84" s="1073">
        <f>$BC$84-$BE$84</f>
        <v>-6</v>
      </c>
      <c r="BL84" s="1073"/>
      <c r="BM84" s="1087">
        <f>RANK($BK$84,$BK$78:$BL$95)</f>
        <v>3</v>
      </c>
      <c r="BN84" s="1087"/>
      <c r="BO84" s="1088"/>
    </row>
    <row r="85" spans="25:67" ht="18.75" customHeight="1">
      <c r="Y85" s="1053"/>
      <c r="Z85" s="1035"/>
      <c r="AA85" s="1035"/>
      <c r="AB85" s="1035"/>
      <c r="AC85" s="1035"/>
      <c r="AD85" s="1035"/>
      <c r="AE85" s="1035"/>
      <c r="AF85" s="1093"/>
      <c r="AG85" s="1094"/>
      <c r="AH85" s="1094"/>
      <c r="AI85" s="1094"/>
      <c r="AJ85" s="1096"/>
      <c r="AK85" s="1082"/>
      <c r="AL85" s="1082"/>
      <c r="AM85" s="1082"/>
      <c r="AN85" s="1082"/>
      <c r="AO85" s="1082"/>
      <c r="AP85" s="1093"/>
      <c r="AQ85" s="1094"/>
      <c r="AR85" s="1094"/>
      <c r="AS85" s="1094"/>
      <c r="AT85" s="1096"/>
      <c r="AU85" s="1073"/>
      <c r="AV85" s="1073"/>
      <c r="AW85" s="1073"/>
      <c r="AX85" s="1073"/>
      <c r="AY85" s="1073"/>
      <c r="AZ85" s="1073"/>
      <c r="BA85" s="1073"/>
      <c r="BB85" s="1073"/>
      <c r="BC85" s="1073"/>
      <c r="BD85" s="1073"/>
      <c r="BE85" s="1073"/>
      <c r="BF85" s="1073"/>
      <c r="BG85" s="1073"/>
      <c r="BH85" s="1073"/>
      <c r="BI85" s="1087"/>
      <c r="BJ85" s="1087"/>
      <c r="BK85" s="1073"/>
      <c r="BL85" s="1073"/>
      <c r="BM85" s="1087"/>
      <c r="BN85" s="1087"/>
      <c r="BO85" s="1089"/>
    </row>
    <row r="86" spans="25:67" ht="19.5" customHeight="1">
      <c r="Y86" s="1053"/>
      <c r="Z86" s="1035"/>
      <c r="AA86" s="1035"/>
      <c r="AB86" s="1035"/>
      <c r="AC86" s="1035"/>
      <c r="AD86" s="1035"/>
      <c r="AE86" s="1035"/>
      <c r="AF86" s="1091" t="str">
        <f>AN80</f>
        <v/>
      </c>
      <c r="AG86" s="1092"/>
      <c r="AH86" s="1092" t="s">
        <v>712</v>
      </c>
      <c r="AI86" s="1092" t="str">
        <f>AK80</f>
        <v/>
      </c>
      <c r="AJ86" s="1095"/>
      <c r="AK86" s="1082"/>
      <c r="AL86" s="1082"/>
      <c r="AM86" s="1082"/>
      <c r="AN86" s="1082"/>
      <c r="AO86" s="1082"/>
      <c r="AP86" s="1091" t="str">
        <f>IF($Q$32="","",$Q$32)</f>
        <v/>
      </c>
      <c r="AQ86" s="1092"/>
      <c r="AR86" s="1092" t="s">
        <v>712</v>
      </c>
      <c r="AS86" s="1092" t="str">
        <f>IF($S$32="","",$S$32)</f>
        <v/>
      </c>
      <c r="AT86" s="1095"/>
      <c r="AU86" s="1073"/>
      <c r="AV86" s="1073"/>
      <c r="AW86" s="1073"/>
      <c r="AX86" s="1073"/>
      <c r="AY86" s="1073"/>
      <c r="AZ86" s="1073"/>
      <c r="BA86" s="1073"/>
      <c r="BB86" s="1073"/>
      <c r="BC86" s="1073"/>
      <c r="BD86" s="1073"/>
      <c r="BE86" s="1073"/>
      <c r="BF86" s="1073"/>
      <c r="BG86" s="1073"/>
      <c r="BH86" s="1073"/>
      <c r="BI86" s="1087"/>
      <c r="BJ86" s="1087"/>
      <c r="BK86" s="1073"/>
      <c r="BL86" s="1073"/>
      <c r="BM86" s="1087"/>
      <c r="BN86" s="1087"/>
      <c r="BO86" s="1089"/>
    </row>
    <row r="87" spans="25:67" ht="19.5" customHeight="1">
      <c r="Y87" s="1053"/>
      <c r="Z87" s="1035"/>
      <c r="AA87" s="1035"/>
      <c r="AB87" s="1035"/>
      <c r="AC87" s="1035"/>
      <c r="AD87" s="1035" t="s">
        <v>655</v>
      </c>
      <c r="AE87" s="1035"/>
      <c r="AF87" s="1093"/>
      <c r="AG87" s="1094"/>
      <c r="AH87" s="1094"/>
      <c r="AI87" s="1094"/>
      <c r="AJ87" s="1096"/>
      <c r="AK87" s="1082"/>
      <c r="AL87" s="1082"/>
      <c r="AM87" s="1082"/>
      <c r="AN87" s="1082"/>
      <c r="AO87" s="1082"/>
      <c r="AP87" s="1093"/>
      <c r="AQ87" s="1094"/>
      <c r="AR87" s="1094"/>
      <c r="AS87" s="1094"/>
      <c r="AT87" s="1096"/>
      <c r="AU87" s="1073"/>
      <c r="AV87" s="1073"/>
      <c r="AW87" s="1073"/>
      <c r="AX87" s="1073"/>
      <c r="AY87" s="1073"/>
      <c r="AZ87" s="1073"/>
      <c r="BA87" s="1073"/>
      <c r="BB87" s="1073"/>
      <c r="BC87" s="1073"/>
      <c r="BD87" s="1073"/>
      <c r="BE87" s="1073"/>
      <c r="BF87" s="1073"/>
      <c r="BG87" s="1073"/>
      <c r="BH87" s="1073"/>
      <c r="BI87" s="1087"/>
      <c r="BJ87" s="1087"/>
      <c r="BK87" s="1073"/>
      <c r="BL87" s="1073"/>
      <c r="BM87" s="1087"/>
      <c r="BN87" s="1087"/>
      <c r="BO87" s="1089"/>
    </row>
    <row r="88" spans="25:67" ht="18.75" customHeight="1">
      <c r="Y88" s="1053"/>
      <c r="Z88" s="1035"/>
      <c r="AA88" s="1035"/>
      <c r="AB88" s="1035"/>
      <c r="AC88" s="1035"/>
      <c r="AD88" s="1035"/>
      <c r="AE88" s="1035"/>
      <c r="AF88" s="1091">
        <f>AN82</f>
        <v>0</v>
      </c>
      <c r="AG88" s="1092"/>
      <c r="AH88" s="1092" t="s">
        <v>712</v>
      </c>
      <c r="AI88" s="1092">
        <f>AK82</f>
        <v>4</v>
      </c>
      <c r="AJ88" s="1095"/>
      <c r="AK88" s="1082"/>
      <c r="AL88" s="1082"/>
      <c r="AM88" s="1082"/>
      <c r="AN88" s="1082"/>
      <c r="AO88" s="1082"/>
      <c r="AP88" s="1091">
        <f>$O$30</f>
        <v>0</v>
      </c>
      <c r="AQ88" s="1092"/>
      <c r="AR88" s="1092" t="s">
        <v>712</v>
      </c>
      <c r="AS88" s="1092">
        <f>$U$30</f>
        <v>2</v>
      </c>
      <c r="AT88" s="1095"/>
      <c r="AU88" s="1073"/>
      <c r="AV88" s="1073"/>
      <c r="AW88" s="1073"/>
      <c r="AX88" s="1073"/>
      <c r="AY88" s="1073"/>
      <c r="AZ88" s="1073"/>
      <c r="BA88" s="1073"/>
      <c r="BB88" s="1073"/>
      <c r="BC88" s="1073"/>
      <c r="BD88" s="1073"/>
      <c r="BE88" s="1073"/>
      <c r="BF88" s="1073"/>
      <c r="BG88" s="1073"/>
      <c r="BH88" s="1073"/>
      <c r="BI88" s="1087"/>
      <c r="BJ88" s="1087"/>
      <c r="BK88" s="1073"/>
      <c r="BL88" s="1073"/>
      <c r="BM88" s="1087"/>
      <c r="BN88" s="1087"/>
      <c r="BO88" s="1089"/>
    </row>
    <row r="89" spans="25:67" ht="18.75" customHeight="1">
      <c r="Y89" s="1054"/>
      <c r="Z89" s="1055"/>
      <c r="AA89" s="1055"/>
      <c r="AB89" s="1055"/>
      <c r="AC89" s="1055"/>
      <c r="AD89" s="1055"/>
      <c r="AE89" s="1055"/>
      <c r="AF89" s="1097"/>
      <c r="AG89" s="677"/>
      <c r="AH89" s="677"/>
      <c r="AI89" s="677"/>
      <c r="AJ89" s="1098"/>
      <c r="AK89" s="1085"/>
      <c r="AL89" s="1085"/>
      <c r="AM89" s="1085"/>
      <c r="AN89" s="1085"/>
      <c r="AO89" s="1085"/>
      <c r="AP89" s="1097"/>
      <c r="AQ89" s="677"/>
      <c r="AR89" s="677"/>
      <c r="AS89" s="677"/>
      <c r="AT89" s="1098"/>
      <c r="AU89" s="1073"/>
      <c r="AV89" s="1073"/>
      <c r="AW89" s="1073"/>
      <c r="AX89" s="1073"/>
      <c r="AY89" s="1073"/>
      <c r="AZ89" s="1073"/>
      <c r="BA89" s="1073"/>
      <c r="BB89" s="1073"/>
      <c r="BC89" s="1073"/>
      <c r="BD89" s="1073"/>
      <c r="BE89" s="1073"/>
      <c r="BF89" s="1073"/>
      <c r="BG89" s="1073"/>
      <c r="BH89" s="1073"/>
      <c r="BI89" s="1087"/>
      <c r="BJ89" s="1087"/>
      <c r="BK89" s="1073"/>
      <c r="BL89" s="1073"/>
      <c r="BM89" s="1087"/>
      <c r="BN89" s="1087"/>
      <c r="BO89" s="1090"/>
    </row>
    <row r="90" spans="25:67" ht="19.5" customHeight="1">
      <c r="Y90" s="1053" t="str">
        <f>$AC$64</f>
        <v>ブルーウイングフットボールクラブ</v>
      </c>
      <c r="Z90" s="1035"/>
      <c r="AA90" s="1035"/>
      <c r="AB90" s="1035"/>
      <c r="AC90" s="1035"/>
      <c r="AD90" s="1035" t="s">
        <v>669</v>
      </c>
      <c r="AE90" s="1035"/>
      <c r="AF90" s="1099" t="str">
        <f>IF(AF94="","",IF(AF94&gt;AI94,"○",IF(AF94&lt;AI94,"●",IF(AF92&gt;AI92,"△",IF(AF92&lt;AI92,"▲")))))</f>
        <v>○</v>
      </c>
      <c r="AG90" s="1100"/>
      <c r="AH90" s="1100"/>
      <c r="AI90" s="1100"/>
      <c r="AJ90" s="1101"/>
      <c r="AK90" s="1099" t="str">
        <f>IF(AK94="","",IF(AK94&gt;AN94,"○",IF(AK94&lt;AN94,"●",IF(AK92&gt;AN92,"△",IF(AK92&lt;AN92,"▲")))))</f>
        <v>○</v>
      </c>
      <c r="AL90" s="1100"/>
      <c r="AM90" s="1100"/>
      <c r="AN90" s="1100"/>
      <c r="AO90" s="1101"/>
      <c r="AP90" s="1106"/>
      <c r="AQ90" s="1107"/>
      <c r="AR90" s="1107"/>
      <c r="AS90" s="1107"/>
      <c r="AT90" s="1108"/>
      <c r="AU90" s="1073">
        <f>COUNTIF($AF$90:$AT$91,"○")</f>
        <v>2</v>
      </c>
      <c r="AV90" s="1073"/>
      <c r="AW90" s="1113">
        <f>COUNTIF($AF$90:$AT$91,"△")</f>
        <v>0</v>
      </c>
      <c r="AX90" s="1113"/>
      <c r="AY90" s="1113">
        <f>COUNTIF($AF$90:$AT$91,"▲")</f>
        <v>0</v>
      </c>
      <c r="AZ90" s="1113"/>
      <c r="BA90" s="1113">
        <f>COUNTIF($AF$90:$AT$91,"●")</f>
        <v>0</v>
      </c>
      <c r="BB90" s="1113"/>
      <c r="BC90" s="1113">
        <f>SUM($AF$94,$AK$94)</f>
        <v>4</v>
      </c>
      <c r="BD90" s="1113"/>
      <c r="BE90" s="1113">
        <f>SUM($AI$94,$AN$94)</f>
        <v>0</v>
      </c>
      <c r="BF90" s="1113"/>
      <c r="BG90" s="1113">
        <f>($AU$90*3)+($AW$90*2)+($AY$90*1)</f>
        <v>6</v>
      </c>
      <c r="BH90" s="1113"/>
      <c r="BI90" s="1114">
        <f>RANK($BG$90,$BG$78:$BH$95)</f>
        <v>1</v>
      </c>
      <c r="BJ90" s="1114"/>
      <c r="BK90" s="1113">
        <f>$BC$90-$BE$90</f>
        <v>4</v>
      </c>
      <c r="BL90" s="1113"/>
      <c r="BM90" s="1114">
        <f>RANK($BK$90,$BK$78:$BL$95)</f>
        <v>1</v>
      </c>
      <c r="BN90" s="1114"/>
      <c r="BO90" s="1088"/>
    </row>
    <row r="91" spans="25:67" ht="19.5" customHeight="1">
      <c r="Y91" s="1053"/>
      <c r="Z91" s="1035"/>
      <c r="AA91" s="1035"/>
      <c r="AB91" s="1035"/>
      <c r="AC91" s="1035"/>
      <c r="AD91" s="1035"/>
      <c r="AE91" s="1035"/>
      <c r="AF91" s="1093"/>
      <c r="AG91" s="1094"/>
      <c r="AH91" s="1094"/>
      <c r="AI91" s="1094"/>
      <c r="AJ91" s="1096"/>
      <c r="AK91" s="1093"/>
      <c r="AL91" s="1094"/>
      <c r="AM91" s="1094"/>
      <c r="AN91" s="1094"/>
      <c r="AO91" s="1096"/>
      <c r="AP91" s="1081"/>
      <c r="AQ91" s="1082"/>
      <c r="AR91" s="1082"/>
      <c r="AS91" s="1082"/>
      <c r="AT91" s="1083"/>
      <c r="AU91" s="1073"/>
      <c r="AV91" s="1073"/>
      <c r="AW91" s="1073"/>
      <c r="AX91" s="1073"/>
      <c r="AY91" s="1073"/>
      <c r="AZ91" s="1073"/>
      <c r="BA91" s="1073"/>
      <c r="BB91" s="1073"/>
      <c r="BC91" s="1073"/>
      <c r="BD91" s="1073"/>
      <c r="BE91" s="1073"/>
      <c r="BF91" s="1073"/>
      <c r="BG91" s="1073"/>
      <c r="BH91" s="1073"/>
      <c r="BI91" s="1087"/>
      <c r="BJ91" s="1087"/>
      <c r="BK91" s="1073"/>
      <c r="BL91" s="1073"/>
      <c r="BM91" s="1087"/>
      <c r="BN91" s="1087"/>
      <c r="BO91" s="1089"/>
    </row>
    <row r="92" spans="25:67" ht="18.75" customHeight="1">
      <c r="Y92" s="1053"/>
      <c r="Z92" s="1035"/>
      <c r="AA92" s="1035"/>
      <c r="AB92" s="1035"/>
      <c r="AC92" s="1035"/>
      <c r="AD92" s="1035"/>
      <c r="AE92" s="1035"/>
      <c r="AF92" s="1091" t="str">
        <f>AS80</f>
        <v/>
      </c>
      <c r="AG92" s="1092"/>
      <c r="AH92" s="1092" t="s">
        <v>712</v>
      </c>
      <c r="AI92" s="1092" t="str">
        <f>AP80</f>
        <v/>
      </c>
      <c r="AJ92" s="1095"/>
      <c r="AK92" s="1091" t="str">
        <f>AS86</f>
        <v/>
      </c>
      <c r="AL92" s="1092"/>
      <c r="AM92" s="1092" t="s">
        <v>712</v>
      </c>
      <c r="AN92" s="1092" t="str">
        <f>AP86</f>
        <v/>
      </c>
      <c r="AO92" s="1095"/>
      <c r="AP92" s="1081"/>
      <c r="AQ92" s="1082"/>
      <c r="AR92" s="1082"/>
      <c r="AS92" s="1082"/>
      <c r="AT92" s="1083"/>
      <c r="AU92" s="1073"/>
      <c r="AV92" s="1073"/>
      <c r="AW92" s="1073"/>
      <c r="AX92" s="1073"/>
      <c r="AY92" s="1073"/>
      <c r="AZ92" s="1073"/>
      <c r="BA92" s="1073"/>
      <c r="BB92" s="1073"/>
      <c r="BC92" s="1073"/>
      <c r="BD92" s="1073"/>
      <c r="BE92" s="1073"/>
      <c r="BF92" s="1073"/>
      <c r="BG92" s="1073"/>
      <c r="BH92" s="1073"/>
      <c r="BI92" s="1087"/>
      <c r="BJ92" s="1087"/>
      <c r="BK92" s="1073"/>
      <c r="BL92" s="1073"/>
      <c r="BM92" s="1087"/>
      <c r="BN92" s="1087"/>
      <c r="BO92" s="1089"/>
    </row>
    <row r="93" spans="25:67" ht="18.75" customHeight="1">
      <c r="Y93" s="1053"/>
      <c r="Z93" s="1035"/>
      <c r="AA93" s="1035"/>
      <c r="AB93" s="1035"/>
      <c r="AC93" s="1035"/>
      <c r="AD93" s="1035" t="s">
        <v>655</v>
      </c>
      <c r="AE93" s="1035"/>
      <c r="AF93" s="1093"/>
      <c r="AG93" s="1094"/>
      <c r="AH93" s="1094"/>
      <c r="AI93" s="1094"/>
      <c r="AJ93" s="1096"/>
      <c r="AK93" s="1093"/>
      <c r="AL93" s="1094"/>
      <c r="AM93" s="1094"/>
      <c r="AN93" s="1094"/>
      <c r="AO93" s="1096"/>
      <c r="AP93" s="1081"/>
      <c r="AQ93" s="1082"/>
      <c r="AR93" s="1082"/>
      <c r="AS93" s="1082"/>
      <c r="AT93" s="1083"/>
      <c r="AU93" s="1073"/>
      <c r="AV93" s="1073"/>
      <c r="AW93" s="1073"/>
      <c r="AX93" s="1073"/>
      <c r="AY93" s="1073"/>
      <c r="AZ93" s="1073"/>
      <c r="BA93" s="1073"/>
      <c r="BB93" s="1073"/>
      <c r="BC93" s="1073"/>
      <c r="BD93" s="1073"/>
      <c r="BE93" s="1073"/>
      <c r="BF93" s="1073"/>
      <c r="BG93" s="1073"/>
      <c r="BH93" s="1073"/>
      <c r="BI93" s="1087"/>
      <c r="BJ93" s="1087"/>
      <c r="BK93" s="1073"/>
      <c r="BL93" s="1073"/>
      <c r="BM93" s="1087"/>
      <c r="BN93" s="1087"/>
      <c r="BO93" s="1089"/>
    </row>
    <row r="94" spans="25:67" ht="18.75" customHeight="1">
      <c r="Y94" s="1053"/>
      <c r="Z94" s="1035"/>
      <c r="AA94" s="1035"/>
      <c r="AB94" s="1035"/>
      <c r="AC94" s="1035"/>
      <c r="AD94" s="1035"/>
      <c r="AE94" s="1035"/>
      <c r="AF94" s="1091">
        <f>AS82</f>
        <v>2</v>
      </c>
      <c r="AG94" s="1092"/>
      <c r="AH94" s="1092" t="s">
        <v>712</v>
      </c>
      <c r="AI94" s="1092">
        <f>AP82</f>
        <v>0</v>
      </c>
      <c r="AJ94" s="1095"/>
      <c r="AK94" s="1091">
        <f>AS88</f>
        <v>2</v>
      </c>
      <c r="AL94" s="1092"/>
      <c r="AM94" s="1092" t="s">
        <v>712</v>
      </c>
      <c r="AN94" s="1092">
        <f>AP88</f>
        <v>0</v>
      </c>
      <c r="AO94" s="1095"/>
      <c r="AP94" s="1081"/>
      <c r="AQ94" s="1082"/>
      <c r="AR94" s="1082"/>
      <c r="AS94" s="1082"/>
      <c r="AT94" s="1083"/>
      <c r="AU94" s="1073"/>
      <c r="AV94" s="1073"/>
      <c r="AW94" s="1073"/>
      <c r="AX94" s="1073"/>
      <c r="AY94" s="1073"/>
      <c r="AZ94" s="1073"/>
      <c r="BA94" s="1073"/>
      <c r="BB94" s="1073"/>
      <c r="BC94" s="1073"/>
      <c r="BD94" s="1073"/>
      <c r="BE94" s="1073"/>
      <c r="BF94" s="1073"/>
      <c r="BG94" s="1073"/>
      <c r="BH94" s="1073"/>
      <c r="BI94" s="1087"/>
      <c r="BJ94" s="1087"/>
      <c r="BK94" s="1073"/>
      <c r="BL94" s="1073"/>
      <c r="BM94" s="1087"/>
      <c r="BN94" s="1087"/>
      <c r="BO94" s="1089"/>
    </row>
    <row r="95" spans="25:67" ht="19.5" customHeight="1">
      <c r="Y95" s="1103"/>
      <c r="Z95" s="1046"/>
      <c r="AA95" s="1046"/>
      <c r="AB95" s="1046"/>
      <c r="AC95" s="1046"/>
      <c r="AD95" s="1046"/>
      <c r="AE95" s="1046"/>
      <c r="AF95" s="1104"/>
      <c r="AG95" s="685"/>
      <c r="AH95" s="685"/>
      <c r="AI95" s="685"/>
      <c r="AJ95" s="1105"/>
      <c r="AK95" s="1104"/>
      <c r="AL95" s="685"/>
      <c r="AM95" s="685"/>
      <c r="AN95" s="685"/>
      <c r="AO95" s="1105"/>
      <c r="AP95" s="1109"/>
      <c r="AQ95" s="1110"/>
      <c r="AR95" s="1110"/>
      <c r="AS95" s="1110"/>
      <c r="AT95" s="1111"/>
      <c r="AU95" s="1112"/>
      <c r="AV95" s="1112"/>
      <c r="AW95" s="1112"/>
      <c r="AX95" s="1112"/>
      <c r="AY95" s="1112"/>
      <c r="AZ95" s="1112"/>
      <c r="BA95" s="1112"/>
      <c r="BB95" s="1112"/>
      <c r="BC95" s="1112"/>
      <c r="BD95" s="1112"/>
      <c r="BE95" s="1112"/>
      <c r="BF95" s="1112"/>
      <c r="BG95" s="1112"/>
      <c r="BH95" s="1112"/>
      <c r="BI95" s="1115"/>
      <c r="BJ95" s="1115"/>
      <c r="BK95" s="1112"/>
      <c r="BL95" s="1112"/>
      <c r="BM95" s="1115"/>
      <c r="BN95" s="1115"/>
      <c r="BO95" s="1116"/>
    </row>
    <row r="97" spans="25:58" ht="13.5">
      <c r="Y97" s="1071" t="s">
        <v>721</v>
      </c>
      <c r="Z97" s="1071"/>
      <c r="AA97" s="1071"/>
      <c r="AB97" s="1071"/>
      <c r="AC97" s="1071"/>
      <c r="AD97" s="1071"/>
      <c r="AE97" s="1071"/>
      <c r="AF97" s="1071"/>
      <c r="AG97" s="1071"/>
      <c r="AH97" s="1071"/>
      <c r="AI97" s="1071"/>
      <c r="AJ97" s="1071"/>
      <c r="AK97" s="1071"/>
      <c r="AL97" s="1071"/>
      <c r="AM97" s="1071"/>
      <c r="AN97" s="1071"/>
      <c r="AO97" s="1071"/>
      <c r="AP97" s="1071"/>
      <c r="AQ97" s="1071"/>
      <c r="AR97" s="1071"/>
      <c r="AS97" s="1071"/>
      <c r="AT97" s="1071"/>
      <c r="AU97" s="1071"/>
      <c r="AV97" s="1071"/>
      <c r="AW97" s="1071"/>
      <c r="AX97" s="1071"/>
      <c r="AY97" s="1071"/>
      <c r="AZ97" s="1071"/>
      <c r="BA97" s="1071"/>
      <c r="BB97" s="1071"/>
      <c r="BC97" s="1071"/>
      <c r="BD97" s="1071"/>
      <c r="BE97" s="1071"/>
      <c r="BF97" s="1071"/>
    </row>
    <row r="98" spans="25:58" ht="13.5">
      <c r="Y98" s="1071"/>
      <c r="Z98" s="1071"/>
      <c r="AA98" s="1071"/>
      <c r="AB98" s="1071"/>
      <c r="AC98" s="1071"/>
      <c r="AD98" s="1071"/>
      <c r="AE98" s="1071"/>
      <c r="AF98" s="1071"/>
      <c r="AG98" s="1071"/>
      <c r="AH98" s="1071"/>
      <c r="AI98" s="1071"/>
      <c r="AJ98" s="1071"/>
      <c r="AK98" s="1071"/>
      <c r="AL98" s="1071"/>
      <c r="AM98" s="1071"/>
      <c r="AN98" s="1071"/>
      <c r="AO98" s="1071"/>
      <c r="AP98" s="1071"/>
      <c r="AQ98" s="1071"/>
      <c r="AR98" s="1071"/>
      <c r="AS98" s="1071"/>
      <c r="AT98" s="1071"/>
      <c r="AU98" s="1071"/>
      <c r="AV98" s="1071"/>
      <c r="AW98" s="1071"/>
      <c r="AX98" s="1071"/>
      <c r="AY98" s="1071"/>
      <c r="AZ98" s="1071"/>
      <c r="BA98" s="1071"/>
      <c r="BB98" s="1071"/>
      <c r="BC98" s="1071"/>
      <c r="BD98" s="1071"/>
      <c r="BE98" s="1071"/>
      <c r="BF98" s="1071"/>
    </row>
    <row r="99" spans="25:37" ht="13.5">
      <c r="Y99" s="1117" t="s">
        <v>656</v>
      </c>
      <c r="Z99" s="1118"/>
      <c r="AA99" s="1121" t="s">
        <v>657</v>
      </c>
      <c r="AB99" s="447" t="s">
        <v>16</v>
      </c>
      <c r="AC99" s="446"/>
      <c r="AD99" s="1123" t="s">
        <v>688</v>
      </c>
      <c r="AE99" s="447" t="s">
        <v>722</v>
      </c>
      <c r="AF99" s="446"/>
      <c r="AG99" s="1123" t="s">
        <v>689</v>
      </c>
      <c r="AH99" s="447" t="s">
        <v>723</v>
      </c>
      <c r="AI99" s="446"/>
      <c r="AJ99" s="1125" t="s">
        <v>659</v>
      </c>
      <c r="AK99" s="448" t="s">
        <v>724</v>
      </c>
    </row>
    <row r="100" spans="25:37" ht="13.5">
      <c r="Y100" s="1119"/>
      <c r="Z100" s="1120"/>
      <c r="AA100" s="1122"/>
      <c r="AB100" s="449">
        <v>3</v>
      </c>
      <c r="AC100" s="415"/>
      <c r="AD100" s="1124"/>
      <c r="AE100" s="449">
        <v>2</v>
      </c>
      <c r="AF100" s="415"/>
      <c r="AG100" s="1124"/>
      <c r="AH100" s="449">
        <v>1</v>
      </c>
      <c r="AI100" s="415"/>
      <c r="AJ100" s="1126"/>
      <c r="AK100" s="450">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dataValidations count="2">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pageMargins left="0" right="0" top="0" bottom="0" header="0.5118110236220472" footer="0.5118110236220472"/>
  <pageSetup fitToHeight="1" fitToWidth="1" horizontalDpi="600" verticalDpi="600" orientation="landscape" paperSize="9" scale="2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27"/>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139" customWidth="1"/>
    <col min="2" max="2" width="39.875" style="139" customWidth="1"/>
    <col min="3" max="3" width="10.75390625" style="139" customWidth="1"/>
    <col min="4" max="4" width="4.50390625" style="139" customWidth="1"/>
    <col min="5" max="5" width="10.375" style="139" customWidth="1"/>
    <col min="6" max="6" width="5.75390625" style="139" bestFit="1" customWidth="1"/>
    <col min="7" max="7" width="10.375" style="139" customWidth="1"/>
    <col min="8" max="8" width="4.50390625" style="139" customWidth="1"/>
    <col min="9" max="9" width="10.75390625" style="139" bestFit="1" customWidth="1"/>
    <col min="10" max="10" width="39.875" style="139" customWidth="1"/>
    <col min="11" max="11" width="15.75390625" style="139" customWidth="1"/>
    <col min="12" max="12" width="3.625" style="139" customWidth="1"/>
    <col min="13" max="13" width="19.50390625" style="139" customWidth="1"/>
    <col min="14" max="14" width="39.875" style="139" customWidth="1"/>
    <col min="15" max="15" width="10.75390625" style="139" customWidth="1"/>
    <col min="16" max="16" width="4.50390625" style="139" customWidth="1"/>
    <col min="17" max="17" width="10.375" style="139" customWidth="1"/>
    <col min="18" max="18" width="5.75390625" style="139" bestFit="1" customWidth="1"/>
    <col min="19" max="19" width="10.375" style="139" customWidth="1"/>
    <col min="20" max="20" width="4.50390625" style="139" customWidth="1"/>
    <col min="21" max="21" width="10.75390625" style="139" customWidth="1"/>
    <col min="22" max="22" width="39.875" style="139" customWidth="1"/>
    <col min="23" max="23" width="15.75390625" style="139" customWidth="1"/>
    <col min="24" max="24" width="9.00390625" style="139" customWidth="1"/>
    <col min="25" max="59" width="5.875" style="139" customWidth="1"/>
    <col min="60" max="16384" width="9.00390625" style="139" customWidth="1"/>
  </cols>
  <sheetData>
    <row r="1" spans="1:67" ht="28.25">
      <c r="A1" s="1018" t="str">
        <f>'抽選会資料'!A1</f>
        <v>OFA 第 55 回大分県U-12サッカー大会　兼　KYFA 九州U-12サッカー大会大分県大会</v>
      </c>
      <c r="B1" s="1018"/>
      <c r="C1" s="1018"/>
      <c r="D1" s="1018"/>
      <c r="E1" s="1018"/>
      <c r="F1" s="1018"/>
      <c r="G1" s="1018"/>
      <c r="H1" s="1018"/>
      <c r="I1" s="1018"/>
      <c r="J1" s="1018" t="s">
        <v>675</v>
      </c>
      <c r="K1" s="1018"/>
      <c r="L1" s="405"/>
      <c r="M1" s="1018" t="str">
        <f>'抽選会資料'!A1</f>
        <v>OFA 第 55 回大分県U-12サッカー大会　兼　KYFA 九州U-12サッカー大会大分県大会</v>
      </c>
      <c r="N1" s="1018"/>
      <c r="O1" s="1018"/>
      <c r="P1" s="1018"/>
      <c r="Q1" s="1018"/>
      <c r="R1" s="1018"/>
      <c r="S1" s="1018"/>
      <c r="T1" s="1018"/>
      <c r="U1" s="1018"/>
      <c r="V1" s="1018" t="s">
        <v>675</v>
      </c>
      <c r="W1" s="1018"/>
      <c r="Y1" s="1018" t="str">
        <f>$A$1</f>
        <v>OFA 第 55 回大分県U-12サッカー大会　兼　KYFA 九州U-12サッカー大会大分県大会</v>
      </c>
      <c r="Z1" s="1018"/>
      <c r="AA1" s="1018"/>
      <c r="AB1" s="1018"/>
      <c r="AC1" s="1018"/>
      <c r="AD1" s="1018"/>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c r="BE1" s="1018"/>
      <c r="BF1" s="1018"/>
      <c r="BG1" s="1018"/>
      <c r="BI1" s="1018" t="str">
        <f>$J$1</f>
        <v>２次リーグ結果　報告用紙</v>
      </c>
      <c r="BJ1" s="1018"/>
      <c r="BK1" s="1018"/>
      <c r="BL1" s="1018"/>
      <c r="BM1" s="1018"/>
      <c r="BN1" s="1018"/>
      <c r="BO1" s="1018"/>
    </row>
    <row r="2" spans="1:59" ht="37.5" customHeight="1">
      <c r="A2" s="1018" t="s">
        <v>676</v>
      </c>
      <c r="B2" s="1018"/>
      <c r="C2" s="1018"/>
      <c r="D2" s="1018"/>
      <c r="E2" s="1018"/>
      <c r="F2" s="1018"/>
      <c r="G2" s="1018"/>
      <c r="H2" s="1018"/>
      <c r="I2" s="1018"/>
      <c r="J2" s="1018"/>
      <c r="K2" s="1018"/>
      <c r="L2" s="404"/>
      <c r="M2" s="1018" t="s">
        <v>676</v>
      </c>
      <c r="N2" s="1018"/>
      <c r="O2" s="1018"/>
      <c r="P2" s="1018"/>
      <c r="Q2" s="1018"/>
      <c r="R2" s="1018"/>
      <c r="S2" s="1018"/>
      <c r="T2" s="1018"/>
      <c r="U2" s="1018"/>
      <c r="V2" s="1018"/>
      <c r="W2" s="1018"/>
      <c r="Y2" s="1018" t="s">
        <v>676</v>
      </c>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row>
    <row r="3" spans="1:35" ht="37.5" customHeight="1">
      <c r="A3" s="404"/>
      <c r="B3" s="404"/>
      <c r="C3" s="404"/>
      <c r="D3" s="404"/>
      <c r="E3" s="404"/>
      <c r="F3" s="404"/>
      <c r="G3" s="404"/>
      <c r="H3" s="404"/>
      <c r="I3" s="404"/>
      <c r="J3" s="404"/>
      <c r="K3" s="404"/>
      <c r="L3" s="404"/>
      <c r="M3" s="404"/>
      <c r="N3" s="404"/>
      <c r="O3" s="404"/>
      <c r="P3" s="404"/>
      <c r="Q3" s="404"/>
      <c r="R3" s="404"/>
      <c r="S3" s="404"/>
      <c r="T3" s="404"/>
      <c r="U3" s="404"/>
      <c r="V3" s="404"/>
      <c r="W3" s="404"/>
      <c r="Y3" s="404"/>
      <c r="Z3" s="404"/>
      <c r="AA3" s="404"/>
      <c r="AB3" s="404"/>
      <c r="AC3" s="404"/>
      <c r="AD3" s="404"/>
      <c r="AE3" s="404"/>
      <c r="AF3" s="404"/>
      <c r="AG3" s="404"/>
      <c r="AH3" s="404"/>
      <c r="AI3" s="404"/>
    </row>
    <row r="4" spans="1:49" ht="37.5" customHeight="1">
      <c r="A4" s="132" t="s">
        <v>75</v>
      </c>
      <c r="B4" s="406" t="str">
        <f>'組み合わせ'!BF6</f>
        <v>佐伯</v>
      </c>
      <c r="C4" s="132" t="s">
        <v>677</v>
      </c>
      <c r="D4" s="1019" t="str">
        <f>VLOOKUP(B4,'抽選会資料'!$B$52:$F$60,2,FALSE)</f>
        <v>佐伯市総合運動公園人工芝グラウンド</v>
      </c>
      <c r="E4" s="1019"/>
      <c r="F4" s="1019"/>
      <c r="G4" s="1019"/>
      <c r="H4" s="1019"/>
      <c r="I4" s="1019"/>
      <c r="J4" s="1019"/>
      <c r="K4" s="1019"/>
      <c r="L4" s="131"/>
      <c r="M4" s="132" t="s">
        <v>75</v>
      </c>
      <c r="N4" s="406" t="str">
        <f>'組み合わせ'!BF6</f>
        <v>佐伯</v>
      </c>
      <c r="O4" s="132" t="s">
        <v>677</v>
      </c>
      <c r="P4" s="1019" t="str">
        <f>VLOOKUP(N4,'抽選会資料'!$B$52:$F$60,2,FALSE)</f>
        <v>佐伯市総合運動公園人工芝グラウンド</v>
      </c>
      <c r="Q4" s="1019"/>
      <c r="R4" s="1019"/>
      <c r="S4" s="1019"/>
      <c r="T4" s="1019"/>
      <c r="U4" s="1019"/>
      <c r="V4" s="1019"/>
      <c r="W4" s="1019"/>
      <c r="X4" s="18"/>
      <c r="Y4" s="588" t="s">
        <v>75</v>
      </c>
      <c r="Z4" s="588"/>
      <c r="AA4" s="588"/>
      <c r="AB4" s="1020" t="str">
        <f>$B$4</f>
        <v>佐伯</v>
      </c>
      <c r="AC4" s="1020"/>
      <c r="AD4" s="1020"/>
      <c r="AE4" s="1020"/>
      <c r="AF4" s="1020"/>
      <c r="AG4" s="1020"/>
      <c r="AH4" s="132" t="s">
        <v>677</v>
      </c>
      <c r="AI4" s="1019" t="str">
        <f>$D$4</f>
        <v>佐伯市総合運動公園人工芝グラウンド</v>
      </c>
      <c r="AJ4" s="1019"/>
      <c r="AK4" s="1019"/>
      <c r="AL4" s="1019"/>
      <c r="AM4" s="1019"/>
      <c r="AN4" s="1019"/>
      <c r="AO4" s="1019"/>
      <c r="AP4" s="1019"/>
      <c r="AQ4" s="1019"/>
      <c r="AR4" s="1019"/>
      <c r="AS4" s="1019"/>
      <c r="AT4" s="1019"/>
      <c r="AU4" s="1019"/>
      <c r="AV4" s="1019"/>
      <c r="AW4" s="1019"/>
    </row>
    <row r="5" spans="1:27" ht="37.5" customHeight="1">
      <c r="A5" s="408"/>
      <c r="B5" s="408"/>
      <c r="C5" s="408"/>
      <c r="D5" s="408"/>
      <c r="E5" s="408"/>
      <c r="F5" s="408"/>
      <c r="G5" s="408"/>
      <c r="H5" s="408"/>
      <c r="I5" s="408"/>
      <c r="J5" s="408"/>
      <c r="K5" s="408"/>
      <c r="L5" s="408"/>
      <c r="M5" s="408"/>
      <c r="N5" s="408"/>
      <c r="O5" s="408"/>
      <c r="P5" s="408"/>
      <c r="Q5" s="408"/>
      <c r="R5" s="408"/>
      <c r="S5" s="408"/>
      <c r="T5" s="408"/>
      <c r="U5" s="408"/>
      <c r="V5" s="408"/>
      <c r="W5" s="408"/>
      <c r="Y5" s="408"/>
      <c r="Z5" s="408"/>
      <c r="AA5" s="408"/>
    </row>
    <row r="6" spans="1:33" ht="37.5" customHeight="1">
      <c r="A6" s="132" t="s">
        <v>339</v>
      </c>
      <c r="B6" s="406" t="str">
        <f>'組み合わせ'!AR33</f>
        <v>2次リーグ　Bパート</v>
      </c>
      <c r="C6" s="132"/>
      <c r="D6" s="132"/>
      <c r="M6" s="132" t="s">
        <v>339</v>
      </c>
      <c r="N6" s="406" t="str">
        <f>'組み合わせ'!DL33</f>
        <v>2次リーグ　Dパート</v>
      </c>
      <c r="O6" s="409"/>
      <c r="P6" s="409"/>
      <c r="Y6" s="588" t="s">
        <v>339</v>
      </c>
      <c r="Z6" s="588"/>
      <c r="AA6" s="588"/>
      <c r="AB6" s="1021" t="str">
        <f>$B$6</f>
        <v>2次リーグ　Bパート</v>
      </c>
      <c r="AC6" s="1021"/>
      <c r="AD6" s="1021"/>
      <c r="AE6" s="1021"/>
      <c r="AF6" s="1021"/>
      <c r="AG6" s="1021"/>
    </row>
    <row r="7" spans="1:45" ht="37.5" customHeight="1">
      <c r="A7" s="132"/>
      <c r="B7" s="410" t="str">
        <f>'組み合わせ'!$AR$36</f>
        <v>D</v>
      </c>
      <c r="C7" s="1022" t="str">
        <f>'組み合わせ'!$AV$36</f>
        <v>スマイス　セレソン　スポーツクラブ</v>
      </c>
      <c r="D7" s="1022"/>
      <c r="E7" s="1022"/>
      <c r="F7" s="1022"/>
      <c r="G7" s="1022"/>
      <c r="H7" s="1022"/>
      <c r="I7" s="1022"/>
      <c r="J7" s="1022" t="str">
        <f>HLOOKUP(C7,'組み合わせ'!$B$49:$EO$86,31,FALSE)</f>
        <v>大分</v>
      </c>
      <c r="K7" s="1023"/>
      <c r="M7" s="409"/>
      <c r="N7" s="410" t="str">
        <f>'組み合わせ'!$DL$36</f>
        <v>J</v>
      </c>
      <c r="O7" s="1022" t="str">
        <f>'組み合わせ'!$DP$36</f>
        <v>ＦＣ　ＪＵＮＩＯＲＳ</v>
      </c>
      <c r="P7" s="1022"/>
      <c r="Q7" s="1022"/>
      <c r="R7" s="1022"/>
      <c r="S7" s="1022"/>
      <c r="T7" s="1022"/>
      <c r="U7" s="1022"/>
      <c r="V7" s="1022" t="str">
        <f>HLOOKUP(O7,'組み合わせ'!$B$49:$EO$86,31,FALSE)</f>
        <v>中津</v>
      </c>
      <c r="W7" s="1023"/>
      <c r="Y7" s="132"/>
      <c r="Z7" s="844" t="str">
        <f aca="true" t="shared" si="0" ref="Z7:Z9">+B7</f>
        <v>D</v>
      </c>
      <c r="AA7" s="844"/>
      <c r="AB7" s="844"/>
      <c r="AC7" s="844" t="str">
        <f>$C$7</f>
        <v>スマイス　セレソン　スポーツクラブ</v>
      </c>
      <c r="AD7" s="844"/>
      <c r="AE7" s="844"/>
      <c r="AF7" s="844"/>
      <c r="AG7" s="844"/>
      <c r="AH7" s="844"/>
      <c r="AI7" s="844"/>
      <c r="AJ7" s="844"/>
      <c r="AK7" s="844"/>
      <c r="AL7" s="844"/>
      <c r="AM7" s="844"/>
      <c r="AN7" s="844"/>
      <c r="AO7" s="844"/>
      <c r="AP7" s="844" t="str">
        <f>$J$7</f>
        <v>大分</v>
      </c>
      <c r="AQ7" s="844"/>
      <c r="AR7" s="844"/>
      <c r="AS7" s="844"/>
    </row>
    <row r="8" spans="1:45" ht="37.5" customHeight="1">
      <c r="A8" s="132"/>
      <c r="B8" s="411" t="str">
        <f>'組み合わせ'!$AR$38</f>
        <v>E</v>
      </c>
      <c r="C8" s="602" t="str">
        <f>'組み合わせ'!$AV$38</f>
        <v>大分トリニータＵ－１２</v>
      </c>
      <c r="D8" s="602"/>
      <c r="E8" s="602"/>
      <c r="F8" s="602"/>
      <c r="G8" s="602"/>
      <c r="H8" s="602"/>
      <c r="I8" s="602"/>
      <c r="J8" s="602" t="str">
        <f>HLOOKUP(C8,'組み合わせ'!$B$49:$EO$86,31,FALSE)</f>
        <v>大分</v>
      </c>
      <c r="K8" s="1024"/>
      <c r="M8" s="409"/>
      <c r="N8" s="411" t="str">
        <f>'組み合わせ'!$DL$38</f>
        <v>K</v>
      </c>
      <c r="O8" s="602" t="str">
        <f>'組み合わせ'!$DP$38</f>
        <v>きつきＦＣ</v>
      </c>
      <c r="P8" s="602"/>
      <c r="Q8" s="602"/>
      <c r="R8" s="602"/>
      <c r="S8" s="602"/>
      <c r="T8" s="602"/>
      <c r="U8" s="602"/>
      <c r="V8" s="602" t="str">
        <f>HLOOKUP(O8,'組み合わせ'!$B$49:$EO$86,31,FALSE)</f>
        <v>速杵国東</v>
      </c>
      <c r="W8" s="1024"/>
      <c r="Y8" s="132"/>
      <c r="Z8" s="844" t="str">
        <f t="shared" si="0"/>
        <v>E</v>
      </c>
      <c r="AA8" s="844"/>
      <c r="AB8" s="844"/>
      <c r="AC8" s="844" t="str">
        <f>$C$8</f>
        <v>大分トリニータＵ－１２</v>
      </c>
      <c r="AD8" s="844"/>
      <c r="AE8" s="844"/>
      <c r="AF8" s="844"/>
      <c r="AG8" s="844"/>
      <c r="AH8" s="844"/>
      <c r="AI8" s="844"/>
      <c r="AJ8" s="844"/>
      <c r="AK8" s="844"/>
      <c r="AL8" s="844"/>
      <c r="AM8" s="844"/>
      <c r="AN8" s="844"/>
      <c r="AO8" s="844"/>
      <c r="AP8" s="844" t="str">
        <f>$J$8</f>
        <v>大分</v>
      </c>
      <c r="AQ8" s="844"/>
      <c r="AR8" s="844"/>
      <c r="AS8" s="844"/>
    </row>
    <row r="9" spans="1:45" ht="37.5" customHeight="1">
      <c r="A9" s="408"/>
      <c r="B9" s="412" t="str">
        <f>'組み合わせ'!$AR$40</f>
        <v>F</v>
      </c>
      <c r="C9" s="1025" t="str">
        <f>'組み合わせ'!$AV$40</f>
        <v>北郡坂ノ市サッカースポーツ少年団</v>
      </c>
      <c r="D9" s="1025"/>
      <c r="E9" s="1025"/>
      <c r="F9" s="1025"/>
      <c r="G9" s="1025"/>
      <c r="H9" s="1025"/>
      <c r="I9" s="1025"/>
      <c r="J9" s="1025" t="str">
        <f>HLOOKUP(C9,'組み合わせ'!$B$49:$EO$86,31,FALSE)</f>
        <v>大分</v>
      </c>
      <c r="K9" s="1026"/>
      <c r="L9" s="408"/>
      <c r="M9" s="408"/>
      <c r="N9" s="412" t="str">
        <f>'組み合わせ'!$DL$40</f>
        <v>L</v>
      </c>
      <c r="O9" s="1025" t="str">
        <f>'組み合わせ'!$DP$40</f>
        <v>スマイス・セレソン</v>
      </c>
      <c r="P9" s="1025"/>
      <c r="Q9" s="1025"/>
      <c r="R9" s="1025"/>
      <c r="S9" s="1025"/>
      <c r="T9" s="1025"/>
      <c r="U9" s="1025"/>
      <c r="V9" s="1025" t="str">
        <f>HLOOKUP(O9,'組み合わせ'!$B$49:$EO$86,31,FALSE)</f>
        <v>別府</v>
      </c>
      <c r="W9" s="1026"/>
      <c r="Y9" s="408"/>
      <c r="Z9" s="844" t="str">
        <f t="shared" si="0"/>
        <v>F</v>
      </c>
      <c r="AA9" s="844"/>
      <c r="AB9" s="844"/>
      <c r="AC9" s="844" t="str">
        <f>$C$9</f>
        <v>北郡坂ノ市サッカースポーツ少年団</v>
      </c>
      <c r="AD9" s="844"/>
      <c r="AE9" s="844"/>
      <c r="AF9" s="844"/>
      <c r="AG9" s="844"/>
      <c r="AH9" s="844"/>
      <c r="AI9" s="844"/>
      <c r="AJ9" s="844"/>
      <c r="AK9" s="844"/>
      <c r="AL9" s="844"/>
      <c r="AM9" s="844"/>
      <c r="AN9" s="844"/>
      <c r="AO9" s="844"/>
      <c r="AP9" s="844" t="str">
        <f>$J$9</f>
        <v>大分</v>
      </c>
      <c r="AQ9" s="844"/>
      <c r="AR9" s="844"/>
      <c r="AS9" s="844"/>
    </row>
    <row r="10" spans="1:23" ht="37.5" customHeight="1">
      <c r="A10" s="413" t="s">
        <v>678</v>
      </c>
      <c r="B10" s="404"/>
      <c r="C10" s="404"/>
      <c r="D10" s="404"/>
      <c r="E10" s="404"/>
      <c r="F10" s="404"/>
      <c r="G10" s="404"/>
      <c r="H10" s="404"/>
      <c r="I10" s="404"/>
      <c r="J10" s="404"/>
      <c r="K10" s="404"/>
      <c r="L10" s="404"/>
      <c r="M10" s="413" t="s">
        <v>679</v>
      </c>
      <c r="N10" s="404"/>
      <c r="O10" s="404"/>
      <c r="P10" s="404"/>
      <c r="Q10" s="404"/>
      <c r="R10" s="404"/>
      <c r="S10" s="404"/>
      <c r="T10" s="404"/>
      <c r="U10" s="404"/>
      <c r="V10" s="404"/>
      <c r="W10" s="404"/>
    </row>
    <row r="12" spans="1:22" ht="18.75" customHeight="1">
      <c r="A12" s="1027" t="s">
        <v>680</v>
      </c>
      <c r="B12" s="1029" t="str">
        <f>C7</f>
        <v>スマイス　セレソン　スポーツクラブ</v>
      </c>
      <c r="C12" s="1032">
        <f>IF(E12="","",SUM(E12:E13))</f>
        <v>0</v>
      </c>
      <c r="D12" s="1034" t="s">
        <v>103</v>
      </c>
      <c r="E12" s="414">
        <v>0</v>
      </c>
      <c r="F12" s="414" t="s">
        <v>266</v>
      </c>
      <c r="G12" s="414">
        <v>1</v>
      </c>
      <c r="H12" s="1034" t="s">
        <v>120</v>
      </c>
      <c r="I12" s="1032">
        <f>IF(G12="","",SUM(G12:G13))</f>
        <v>3</v>
      </c>
      <c r="J12" s="1036" t="str">
        <f>C8</f>
        <v>大分トリニータＵ－１２</v>
      </c>
      <c r="K12" s="408"/>
      <c r="L12" s="408"/>
      <c r="M12" s="1039" t="s">
        <v>681</v>
      </c>
      <c r="N12" s="1042" t="str">
        <f>O7</f>
        <v>ＦＣ　ＪＵＮＩＯＲＳ</v>
      </c>
      <c r="O12" s="1032">
        <f>IF(Q12="","",SUM(Q12:Q13))</f>
        <v>4</v>
      </c>
      <c r="P12" s="1034" t="s">
        <v>103</v>
      </c>
      <c r="Q12" s="414">
        <v>2</v>
      </c>
      <c r="R12" s="414" t="s">
        <v>266</v>
      </c>
      <c r="S12" s="414">
        <v>2</v>
      </c>
      <c r="T12" s="1034" t="s">
        <v>120</v>
      </c>
      <c r="U12" s="1032">
        <f>IF(S12="","",SUM(S12:S13))</f>
        <v>3</v>
      </c>
      <c r="V12" s="1036" t="str">
        <f>O8</f>
        <v>きつきＦＣ</v>
      </c>
    </row>
    <row r="13" spans="1:22" ht="18.75" customHeight="1">
      <c r="A13" s="1028"/>
      <c r="B13" s="1030"/>
      <c r="C13" s="1033"/>
      <c r="D13" s="1035"/>
      <c r="E13" s="408">
        <v>0</v>
      </c>
      <c r="F13" s="408" t="s">
        <v>268</v>
      </c>
      <c r="G13" s="408">
        <v>2</v>
      </c>
      <c r="H13" s="1035"/>
      <c r="I13" s="1033"/>
      <c r="J13" s="1037"/>
      <c r="K13" s="408"/>
      <c r="L13" s="408"/>
      <c r="M13" s="1040"/>
      <c r="N13" s="1043"/>
      <c r="O13" s="1033"/>
      <c r="P13" s="1035"/>
      <c r="Q13" s="408">
        <v>2</v>
      </c>
      <c r="R13" s="408" t="s">
        <v>268</v>
      </c>
      <c r="S13" s="408">
        <v>1</v>
      </c>
      <c r="T13" s="1035"/>
      <c r="U13" s="1033"/>
      <c r="V13" s="1037"/>
    </row>
    <row r="14" spans="1:22" ht="19.5" customHeight="1">
      <c r="A14" s="1028"/>
      <c r="B14" s="1031"/>
      <c r="C14" s="1033"/>
      <c r="D14" s="1035"/>
      <c r="E14" s="408"/>
      <c r="F14" s="408" t="s">
        <v>270</v>
      </c>
      <c r="G14" s="408"/>
      <c r="H14" s="1035"/>
      <c r="I14" s="1033"/>
      <c r="J14" s="1038"/>
      <c r="K14" s="408"/>
      <c r="L14" s="408"/>
      <c r="M14" s="1041"/>
      <c r="N14" s="1044"/>
      <c r="O14" s="1045"/>
      <c r="P14" s="1046"/>
      <c r="Q14" s="408"/>
      <c r="R14" s="408" t="s">
        <v>270</v>
      </c>
      <c r="S14" s="408"/>
      <c r="T14" s="1046"/>
      <c r="U14" s="1045"/>
      <c r="V14" s="1047"/>
    </row>
    <row r="15" spans="1:67" ht="18.75" customHeight="1">
      <c r="A15" s="416" t="s">
        <v>682</v>
      </c>
      <c r="B15" s="1048" t="s">
        <v>730</v>
      </c>
      <c r="C15" s="1048"/>
      <c r="D15" s="1048"/>
      <c r="E15" s="1048"/>
      <c r="F15" s="1048"/>
      <c r="G15" s="1049" t="s">
        <v>684</v>
      </c>
      <c r="H15" s="1049"/>
      <c r="I15" s="1049"/>
      <c r="J15" s="1050" t="s">
        <v>731</v>
      </c>
      <c r="K15" s="1050"/>
      <c r="L15" s="408"/>
      <c r="M15" s="416" t="s">
        <v>682</v>
      </c>
      <c r="N15" s="1048" t="s">
        <v>732</v>
      </c>
      <c r="O15" s="1048"/>
      <c r="P15" s="1048"/>
      <c r="Q15" s="1048"/>
      <c r="R15" s="1048"/>
      <c r="S15" s="1049" t="s">
        <v>684</v>
      </c>
      <c r="T15" s="1049"/>
      <c r="U15" s="1049"/>
      <c r="V15" s="1050" t="s">
        <v>731</v>
      </c>
      <c r="W15" s="1050"/>
      <c r="Y15" s="1051" t="str">
        <f>$Y$6</f>
        <v>パート</v>
      </c>
      <c r="Z15" s="1052"/>
      <c r="AA15" s="1052"/>
      <c r="AB15" s="1052"/>
      <c r="AC15" s="1052" t="str">
        <f>$AB$6</f>
        <v>2次リーグ　Bパート</v>
      </c>
      <c r="AD15" s="1052"/>
      <c r="AE15" s="1056"/>
      <c r="AF15" s="1057" t="str">
        <f>$Y$21</f>
        <v>スマイス　セレソン　スポーツクラブ</v>
      </c>
      <c r="AG15" s="1057"/>
      <c r="AH15" s="1057"/>
      <c r="AI15" s="1057"/>
      <c r="AJ15" s="1057"/>
      <c r="AK15" s="1057" t="str">
        <f>$Y$27</f>
        <v>大分トリニータＵ－１２</v>
      </c>
      <c r="AL15" s="1057"/>
      <c r="AM15" s="1057"/>
      <c r="AN15" s="1057"/>
      <c r="AO15" s="1057"/>
      <c r="AP15" s="1057" t="str">
        <f>$Y$33</f>
        <v>北郡坂ノ市サッカースポーツ少年団</v>
      </c>
      <c r="AQ15" s="1057"/>
      <c r="AR15" s="1057"/>
      <c r="AS15" s="1057"/>
      <c r="AT15" s="1057"/>
      <c r="AU15" s="1057" t="s">
        <v>657</v>
      </c>
      <c r="AV15" s="1057"/>
      <c r="AW15" s="1058" t="s">
        <v>688</v>
      </c>
      <c r="AX15" s="1057"/>
      <c r="AY15" s="1058" t="s">
        <v>689</v>
      </c>
      <c r="AZ15" s="1057"/>
      <c r="BA15" s="1057" t="s">
        <v>659</v>
      </c>
      <c r="BB15" s="1057"/>
      <c r="BC15" s="1057" t="s">
        <v>690</v>
      </c>
      <c r="BD15" s="1057"/>
      <c r="BE15" s="1057" t="s">
        <v>691</v>
      </c>
      <c r="BF15" s="1057"/>
      <c r="BG15" s="1057" t="s">
        <v>692</v>
      </c>
      <c r="BH15" s="1057"/>
      <c r="BI15" s="1058" t="s">
        <v>665</v>
      </c>
      <c r="BJ15" s="1057"/>
      <c r="BK15" s="1058" t="s">
        <v>666</v>
      </c>
      <c r="BL15" s="1057"/>
      <c r="BM15" s="1058" t="s">
        <v>667</v>
      </c>
      <c r="BN15" s="1057"/>
      <c r="BO15" s="1059" t="s">
        <v>693</v>
      </c>
    </row>
    <row r="16" spans="1:67" ht="13.5">
      <c r="A16" s="417" t="s">
        <v>694</v>
      </c>
      <c r="B16" s="1062" t="s">
        <v>733</v>
      </c>
      <c r="C16" s="1062"/>
      <c r="D16" s="1062"/>
      <c r="E16" s="1062"/>
      <c r="F16" s="1062"/>
      <c r="G16" s="1063" t="s">
        <v>684</v>
      </c>
      <c r="H16" s="1064"/>
      <c r="I16" s="1065"/>
      <c r="J16" s="1066" t="s">
        <v>731</v>
      </c>
      <c r="K16" s="1066"/>
      <c r="L16" s="408"/>
      <c r="M16" s="417" t="s">
        <v>694</v>
      </c>
      <c r="N16" s="1062" t="s">
        <v>734</v>
      </c>
      <c r="O16" s="1062"/>
      <c r="P16" s="1062"/>
      <c r="Q16" s="1062"/>
      <c r="R16" s="1062"/>
      <c r="S16" s="1063" t="s">
        <v>684</v>
      </c>
      <c r="T16" s="1064"/>
      <c r="U16" s="1065"/>
      <c r="V16" s="1066" t="s">
        <v>731</v>
      </c>
      <c r="W16" s="1066"/>
      <c r="Y16" s="1053"/>
      <c r="Z16" s="1035"/>
      <c r="AA16" s="1035"/>
      <c r="AB16" s="1035"/>
      <c r="AC16" s="1035"/>
      <c r="AD16" s="1035"/>
      <c r="AE16" s="1037"/>
      <c r="AF16" s="1028"/>
      <c r="AG16" s="1028"/>
      <c r="AH16" s="1028"/>
      <c r="AI16" s="1028"/>
      <c r="AJ16" s="1028"/>
      <c r="AK16" s="1028"/>
      <c r="AL16" s="1028"/>
      <c r="AM16" s="1028"/>
      <c r="AN16" s="1028"/>
      <c r="AO16" s="1028"/>
      <c r="AP16" s="1028"/>
      <c r="AQ16" s="1028"/>
      <c r="AR16" s="1028"/>
      <c r="AS16" s="1028"/>
      <c r="AT16" s="1028"/>
      <c r="AU16" s="1028"/>
      <c r="AV16" s="1028"/>
      <c r="AW16" s="1028"/>
      <c r="AX16" s="1028"/>
      <c r="AY16" s="1028"/>
      <c r="AZ16" s="1028"/>
      <c r="BA16" s="1028"/>
      <c r="BB16" s="1028"/>
      <c r="BC16" s="1028"/>
      <c r="BD16" s="1028"/>
      <c r="BE16" s="1028"/>
      <c r="BF16" s="1028"/>
      <c r="BG16" s="1028"/>
      <c r="BH16" s="1028"/>
      <c r="BI16" s="1028"/>
      <c r="BJ16" s="1028"/>
      <c r="BK16" s="1028"/>
      <c r="BL16" s="1028"/>
      <c r="BM16" s="1028"/>
      <c r="BN16" s="1028"/>
      <c r="BO16" s="1060"/>
    </row>
    <row r="17" spans="1:67" ht="13.5">
      <c r="A17" s="418" t="s">
        <v>695</v>
      </c>
      <c r="B17" s="1067" t="s">
        <v>735</v>
      </c>
      <c r="C17" s="1067"/>
      <c r="D17" s="1067"/>
      <c r="E17" s="1067"/>
      <c r="F17" s="1067"/>
      <c r="G17" s="1063" t="s">
        <v>684</v>
      </c>
      <c r="H17" s="1064"/>
      <c r="I17" s="1065"/>
      <c r="J17" s="1068" t="s">
        <v>731</v>
      </c>
      <c r="K17" s="1068"/>
      <c r="L17" s="408"/>
      <c r="M17" s="418" t="s">
        <v>695</v>
      </c>
      <c r="N17" s="1067" t="s">
        <v>736</v>
      </c>
      <c r="O17" s="1067"/>
      <c r="P17" s="1067"/>
      <c r="Q17" s="1067"/>
      <c r="R17" s="1067"/>
      <c r="S17" s="1063" t="s">
        <v>684</v>
      </c>
      <c r="T17" s="1064"/>
      <c r="U17" s="1065"/>
      <c r="V17" s="1068" t="s">
        <v>731</v>
      </c>
      <c r="W17" s="1068"/>
      <c r="Y17" s="1053"/>
      <c r="Z17" s="1035"/>
      <c r="AA17" s="1035"/>
      <c r="AB17" s="1035"/>
      <c r="AC17" s="1035"/>
      <c r="AD17" s="1035"/>
      <c r="AE17" s="1037"/>
      <c r="AF17" s="1028"/>
      <c r="AG17" s="1028"/>
      <c r="AH17" s="1028"/>
      <c r="AI17" s="1028"/>
      <c r="AJ17" s="1028"/>
      <c r="AK17" s="1028"/>
      <c r="AL17" s="1028"/>
      <c r="AM17" s="1028"/>
      <c r="AN17" s="1028"/>
      <c r="AO17" s="1028"/>
      <c r="AP17" s="1028"/>
      <c r="AQ17" s="1028"/>
      <c r="AR17" s="1028"/>
      <c r="AS17" s="1028"/>
      <c r="AT17" s="1028"/>
      <c r="AU17" s="1028"/>
      <c r="AV17" s="1028"/>
      <c r="AW17" s="1028"/>
      <c r="AX17" s="1028"/>
      <c r="AY17" s="1028"/>
      <c r="AZ17" s="1028"/>
      <c r="BA17" s="1028"/>
      <c r="BB17" s="1028"/>
      <c r="BC17" s="1028"/>
      <c r="BD17" s="1028"/>
      <c r="BE17" s="1028"/>
      <c r="BF17" s="1028"/>
      <c r="BG17" s="1028"/>
      <c r="BH17" s="1028"/>
      <c r="BI17" s="1028"/>
      <c r="BJ17" s="1028"/>
      <c r="BK17" s="1028"/>
      <c r="BL17" s="1028"/>
      <c r="BM17" s="1028"/>
      <c r="BN17" s="1028"/>
      <c r="BO17" s="1060"/>
    </row>
    <row r="18" spans="1:67" ht="20.25">
      <c r="A18" s="419" t="s">
        <v>698</v>
      </c>
      <c r="B18" s="420" t="str">
        <f>IF(ISERROR(VLOOKUP(G18,'審判員'!$A:$C,2,FALSE))=TRUE,"",VLOOKUP(G18,'審判員'!$A:$C,2,FALSE))</f>
        <v>内山田　光史</v>
      </c>
      <c r="C18" s="421">
        <f>IF(ISERROR(VLOOKUP(G18,'審判員'!$A:$C,3,FALSE))=TRUE,"",VLOOKUP(G18,'審判員'!$A:$C,3,FALSE))</f>
        <v>3</v>
      </c>
      <c r="D18" s="422" t="s">
        <v>699</v>
      </c>
      <c r="E18" s="1052" t="s">
        <v>700</v>
      </c>
      <c r="F18" s="1052"/>
      <c r="G18" s="1052" t="s">
        <v>737</v>
      </c>
      <c r="H18" s="1052"/>
      <c r="I18" s="1052"/>
      <c r="J18" s="1069" t="s">
        <v>212</v>
      </c>
      <c r="K18" s="1070"/>
      <c r="L18" s="408"/>
      <c r="M18" s="419" t="s">
        <v>698</v>
      </c>
      <c r="N18" s="420" t="str">
        <f>IF(ISERROR(VLOOKUP(S18,'審判員'!$A:$C,2,FALSE))=TRUE,"",VLOOKUP(S18,'審判員'!$A:$C,2,FALSE))</f>
        <v>大谷　伸二</v>
      </c>
      <c r="O18" s="421">
        <f>IF(ISERROR(VLOOKUP(S18,'審判員'!$A:$C,3,FALSE))=TRUE,"",VLOOKUP(S18,'審判員'!$A:$C,3,FALSE))</f>
        <v>3</v>
      </c>
      <c r="P18" s="422" t="s">
        <v>699</v>
      </c>
      <c r="Q18" s="1052" t="s">
        <v>700</v>
      </c>
      <c r="R18" s="1052"/>
      <c r="S18" s="1052" t="s">
        <v>738</v>
      </c>
      <c r="T18" s="1052"/>
      <c r="U18" s="1052"/>
      <c r="V18" s="1069" t="s">
        <v>212</v>
      </c>
      <c r="W18" s="1070"/>
      <c r="Y18" s="1053"/>
      <c r="Z18" s="1035"/>
      <c r="AA18" s="1035"/>
      <c r="AB18" s="1035"/>
      <c r="AC18" s="1035"/>
      <c r="AD18" s="1035"/>
      <c r="AE18" s="1037"/>
      <c r="AF18" s="1028"/>
      <c r="AG18" s="1028"/>
      <c r="AH18" s="1028"/>
      <c r="AI18" s="1028"/>
      <c r="AJ18" s="1028"/>
      <c r="AK18" s="1028"/>
      <c r="AL18" s="1028"/>
      <c r="AM18" s="1028"/>
      <c r="AN18" s="1028"/>
      <c r="AO18" s="1028"/>
      <c r="AP18" s="1028"/>
      <c r="AQ18" s="1028"/>
      <c r="AR18" s="1028"/>
      <c r="AS18" s="1028"/>
      <c r="AT18" s="1028"/>
      <c r="AU18" s="1028"/>
      <c r="AV18" s="1028"/>
      <c r="AW18" s="1028"/>
      <c r="AX18" s="1028"/>
      <c r="AY18" s="1028"/>
      <c r="AZ18" s="1028"/>
      <c r="BA18" s="1028"/>
      <c r="BB18" s="1028"/>
      <c r="BC18" s="1028"/>
      <c r="BD18" s="1028"/>
      <c r="BE18" s="1028"/>
      <c r="BF18" s="1028"/>
      <c r="BG18" s="1028"/>
      <c r="BH18" s="1028"/>
      <c r="BI18" s="1028"/>
      <c r="BJ18" s="1028"/>
      <c r="BK18" s="1028"/>
      <c r="BL18" s="1028"/>
      <c r="BM18" s="1028"/>
      <c r="BN18" s="1028"/>
      <c r="BO18" s="1060"/>
    </row>
    <row r="19" spans="1:67" ht="20.25">
      <c r="A19" s="423" t="s">
        <v>703</v>
      </c>
      <c r="B19" s="424" t="str">
        <f>IF(ISERROR(VLOOKUP(G19,'審判員'!$A:$C,2,FALSE))=TRUE,"",VLOOKUP(G19,'審判員'!$A:$C,2,FALSE))</f>
        <v>柾木　洋平</v>
      </c>
      <c r="C19" s="425">
        <f>IF(ISERROR(VLOOKUP(G19,'審判員'!$A:$C,3,FALSE))=TRUE,"",VLOOKUP(G19,'審判員'!$A:$C,3,FALSE))</f>
        <v>3</v>
      </c>
      <c r="D19" s="426" t="s">
        <v>699</v>
      </c>
      <c r="E19" s="1035" t="s">
        <v>700</v>
      </c>
      <c r="F19" s="1035"/>
      <c r="G19" s="1035" t="s">
        <v>739</v>
      </c>
      <c r="H19" s="1035"/>
      <c r="I19" s="1035"/>
      <c r="J19" s="1071" t="str">
        <f>N12</f>
        <v>ＦＣ　ＪＵＮＩＯＲＳ</v>
      </c>
      <c r="K19" s="1072"/>
      <c r="L19" s="408"/>
      <c r="M19" s="423" t="s">
        <v>703</v>
      </c>
      <c r="N19" s="424" t="str">
        <f>IF(ISERROR(VLOOKUP(S19,'審判員'!$A:$C,2,FALSE))=TRUE,"",VLOOKUP(S19,'審判員'!$A:$C,2,FALSE))</f>
        <v>緒方　翔平</v>
      </c>
      <c r="O19" s="425">
        <f>IF(ISERROR(VLOOKUP(S19,'審判員'!$A:$C,3,FALSE))=TRUE,"",VLOOKUP(S19,'審判員'!$A:$C,3,FALSE))</f>
        <v>3</v>
      </c>
      <c r="P19" s="426" t="s">
        <v>699</v>
      </c>
      <c r="Q19" s="1035" t="s">
        <v>700</v>
      </c>
      <c r="R19" s="1035"/>
      <c r="S19" s="1035" t="s">
        <v>740</v>
      </c>
      <c r="T19" s="1035"/>
      <c r="U19" s="1035"/>
      <c r="V19" s="1071" t="str">
        <f>B12</f>
        <v>スマイス　セレソン　スポーツクラブ</v>
      </c>
      <c r="W19" s="1072"/>
      <c r="Y19" s="1053"/>
      <c r="Z19" s="1035"/>
      <c r="AA19" s="1035"/>
      <c r="AB19" s="1035"/>
      <c r="AC19" s="1035"/>
      <c r="AD19" s="1035"/>
      <c r="AE19" s="1037"/>
      <c r="AF19" s="1028"/>
      <c r="AG19" s="1028"/>
      <c r="AH19" s="1028"/>
      <c r="AI19" s="1028"/>
      <c r="AJ19" s="1028"/>
      <c r="AK19" s="1028"/>
      <c r="AL19" s="1028"/>
      <c r="AM19" s="1028"/>
      <c r="AN19" s="1028"/>
      <c r="AO19" s="1028"/>
      <c r="AP19" s="1028"/>
      <c r="AQ19" s="1028"/>
      <c r="AR19" s="1028"/>
      <c r="AS19" s="1028"/>
      <c r="AT19" s="1028"/>
      <c r="AU19" s="1028"/>
      <c r="AV19" s="1028"/>
      <c r="AW19" s="1028"/>
      <c r="AX19" s="1028"/>
      <c r="AY19" s="1028"/>
      <c r="AZ19" s="1028"/>
      <c r="BA19" s="1028"/>
      <c r="BB19" s="1028"/>
      <c r="BC19" s="1028"/>
      <c r="BD19" s="1028"/>
      <c r="BE19" s="1028"/>
      <c r="BF19" s="1028"/>
      <c r="BG19" s="1028"/>
      <c r="BH19" s="1028"/>
      <c r="BI19" s="1028"/>
      <c r="BJ19" s="1028"/>
      <c r="BK19" s="1028"/>
      <c r="BL19" s="1028"/>
      <c r="BM19" s="1028"/>
      <c r="BN19" s="1028"/>
      <c r="BO19" s="1060"/>
    </row>
    <row r="20" spans="1:67" ht="20.25">
      <c r="A20" s="423" t="s">
        <v>706</v>
      </c>
      <c r="B20" s="424" t="str">
        <f>IF(ISERROR(VLOOKUP(G20,'審判員'!$A:$C,2,FALSE))=TRUE,"",VLOOKUP(G20,'審判員'!$A:$C,2,FALSE))</f>
        <v>緒方　崇</v>
      </c>
      <c r="C20" s="425">
        <f>IF(ISERROR(VLOOKUP(G20,'審判員'!$A:$C,3,FALSE))=TRUE,"",VLOOKUP(G20,'審判員'!$A:$C,3,FALSE))</f>
        <v>3</v>
      </c>
      <c r="D20" s="426" t="s">
        <v>699</v>
      </c>
      <c r="E20" s="1035" t="s">
        <v>700</v>
      </c>
      <c r="F20" s="1035"/>
      <c r="G20" s="1035" t="s">
        <v>741</v>
      </c>
      <c r="H20" s="1035"/>
      <c r="I20" s="1035"/>
      <c r="J20" s="1071" t="str">
        <f>V12</f>
        <v>きつきＦＣ</v>
      </c>
      <c r="K20" s="1072"/>
      <c r="L20" s="408"/>
      <c r="M20" s="423" t="s">
        <v>706</v>
      </c>
      <c r="N20" s="424" t="str">
        <f>IF(ISERROR(VLOOKUP(S20,'審判員'!$A:$C,2,FALSE))=TRUE,"",VLOOKUP(S20,'審判員'!$A:$C,2,FALSE))</f>
        <v>小川　翔太</v>
      </c>
      <c r="O20" s="425">
        <f>IF(ISERROR(VLOOKUP(S20,'審判員'!$A:$C,3,FALSE))=TRUE,"",VLOOKUP(S20,'審判員'!$A:$C,3,FALSE))</f>
        <v>3</v>
      </c>
      <c r="P20" s="426" t="s">
        <v>699</v>
      </c>
      <c r="Q20" s="1035" t="s">
        <v>700</v>
      </c>
      <c r="R20" s="1035"/>
      <c r="S20" s="1035" t="s">
        <v>742</v>
      </c>
      <c r="T20" s="1035"/>
      <c r="U20" s="1035"/>
      <c r="V20" s="1071" t="str">
        <f>J12</f>
        <v>大分トリニータＵ－１２</v>
      </c>
      <c r="W20" s="1072"/>
      <c r="Y20" s="1054"/>
      <c r="Z20" s="1055"/>
      <c r="AA20" s="1055"/>
      <c r="AB20" s="1055"/>
      <c r="AC20" s="1055"/>
      <c r="AD20" s="1055"/>
      <c r="AE20" s="1038"/>
      <c r="AF20" s="1028"/>
      <c r="AG20" s="1028"/>
      <c r="AH20" s="1028"/>
      <c r="AI20" s="1028"/>
      <c r="AJ20" s="1028"/>
      <c r="AK20" s="1028"/>
      <c r="AL20" s="1028"/>
      <c r="AM20" s="1028"/>
      <c r="AN20" s="1028"/>
      <c r="AO20" s="1028"/>
      <c r="AP20" s="1028"/>
      <c r="AQ20" s="1028"/>
      <c r="AR20" s="1028"/>
      <c r="AS20" s="1028"/>
      <c r="AT20" s="1028"/>
      <c r="AU20" s="1028"/>
      <c r="AV20" s="1028"/>
      <c r="AW20" s="1028"/>
      <c r="AX20" s="1028"/>
      <c r="AY20" s="1028"/>
      <c r="AZ20" s="1028"/>
      <c r="BA20" s="1028"/>
      <c r="BB20" s="1028"/>
      <c r="BC20" s="1028"/>
      <c r="BD20" s="1028"/>
      <c r="BE20" s="1028"/>
      <c r="BF20" s="1028"/>
      <c r="BG20" s="1028"/>
      <c r="BH20" s="1028"/>
      <c r="BI20" s="1028"/>
      <c r="BJ20" s="1028"/>
      <c r="BK20" s="1028"/>
      <c r="BL20" s="1028"/>
      <c r="BM20" s="1028"/>
      <c r="BN20" s="1028"/>
      <c r="BO20" s="1061"/>
    </row>
    <row r="21" spans="1:67" ht="18.75" customHeight="1">
      <c r="A21" s="427" t="s">
        <v>709</v>
      </c>
      <c r="B21" s="428" t="str">
        <f>IF(ISERROR(VLOOKUP(G21,'審判員'!$A:$C,2,FALSE))=TRUE,"",VLOOKUP(G21,'審判員'!$A:$C,2,FALSE))</f>
        <v>清家　大介</v>
      </c>
      <c r="C21" s="429">
        <f>IF(ISERROR(VLOOKUP(G21,'審判員'!$A:$C,3,FALSE))=TRUE,"",VLOOKUP(G21,'審判員'!$A:$C,3,FALSE))</f>
        <v>3</v>
      </c>
      <c r="D21" s="430" t="s">
        <v>699</v>
      </c>
      <c r="E21" s="1074" t="s">
        <v>700</v>
      </c>
      <c r="F21" s="1074"/>
      <c r="G21" s="1074" t="s">
        <v>743</v>
      </c>
      <c r="H21" s="1074"/>
      <c r="I21" s="1074"/>
      <c r="J21" s="1075" t="s">
        <v>212</v>
      </c>
      <c r="K21" s="1076"/>
      <c r="L21" s="408"/>
      <c r="M21" s="427" t="s">
        <v>709</v>
      </c>
      <c r="N21" s="428" t="str">
        <f>IF(ISERROR(VLOOKUP(S21,'審判員'!$A:$C,2,FALSE))=TRUE,"",VLOOKUP(S21,'審判員'!$A:$C,2,FALSE))</f>
        <v>平川　諒</v>
      </c>
      <c r="O21" s="429">
        <f>IF(ISERROR(VLOOKUP(S21,'審判員'!$A:$C,3,FALSE))=TRUE,"",VLOOKUP(S21,'審判員'!$A:$C,3,FALSE))</f>
        <v>3</v>
      </c>
      <c r="P21" s="430" t="s">
        <v>699</v>
      </c>
      <c r="Q21" s="1074" t="s">
        <v>700</v>
      </c>
      <c r="R21" s="1074"/>
      <c r="S21" s="1074" t="s">
        <v>744</v>
      </c>
      <c r="T21" s="1074"/>
      <c r="U21" s="1074"/>
      <c r="V21" s="1075" t="s">
        <v>212</v>
      </c>
      <c r="W21" s="1076"/>
      <c r="Y21" s="1077" t="str">
        <f>$AC$7</f>
        <v>スマイス　セレソン　スポーツクラブ</v>
      </c>
      <c r="Z21" s="1034"/>
      <c r="AA21" s="1034"/>
      <c r="AB21" s="1034"/>
      <c r="AC21" s="1034"/>
      <c r="AD21" s="1034" t="s">
        <v>669</v>
      </c>
      <c r="AE21" s="1034"/>
      <c r="AF21" s="1078"/>
      <c r="AG21" s="1079"/>
      <c r="AH21" s="1079"/>
      <c r="AI21" s="1079"/>
      <c r="AJ21" s="1080"/>
      <c r="AK21" s="1099" t="str">
        <f>IF(AK25="","",IF(AK25&gt;AN25,"○",IF(AK25&lt;AN25,"●",IF(AK23&gt;AN23,"△",IF(AK23&lt;AN23,"▲")))))</f>
        <v>●</v>
      </c>
      <c r="AL21" s="1100"/>
      <c r="AM21" s="1100"/>
      <c r="AN21" s="1100"/>
      <c r="AO21" s="1101"/>
      <c r="AP21" s="1099" t="b">
        <f>IF(AP25="","",IF(AP25&gt;AS25,"○",IF(AP25&lt;AS25,"●",IF(AP23&gt;AS23,"△",IF(AP23&lt;AS23,"▲")))))</f>
        <v>0</v>
      </c>
      <c r="AQ21" s="1100"/>
      <c r="AR21" s="1100"/>
      <c r="AS21" s="1100"/>
      <c r="AT21" s="1101"/>
      <c r="AU21" s="1073">
        <f>COUNTIF($AF$21:$AT$22,"○")</f>
        <v>0</v>
      </c>
      <c r="AV21" s="1073"/>
      <c r="AW21" s="1073">
        <f>COUNTIF($AF$21:$AT$22,"△")</f>
        <v>0</v>
      </c>
      <c r="AX21" s="1073"/>
      <c r="AY21" s="1073">
        <f>COUNTIF($AF$21:$AT$22,"▲")</f>
        <v>0</v>
      </c>
      <c r="AZ21" s="1073"/>
      <c r="BA21" s="1073">
        <f>COUNTIF($AF$21:$AT$22,"●")</f>
        <v>1</v>
      </c>
      <c r="BB21" s="1073"/>
      <c r="BC21" s="1073">
        <f>SUM($AK$25,$AP$25)</f>
        <v>1</v>
      </c>
      <c r="BD21" s="1073"/>
      <c r="BE21" s="1073">
        <f>SUM($AN$25,$AS$25)</f>
        <v>4</v>
      </c>
      <c r="BF21" s="1073"/>
      <c r="BG21" s="1073">
        <f>($AU$21*3)+($AW$21*2)+($AY$21*1)</f>
        <v>0</v>
      </c>
      <c r="BH21" s="1073"/>
      <c r="BI21" s="1087">
        <f>RANK($BG$21,$BG$21:$BH$38)</f>
        <v>2</v>
      </c>
      <c r="BJ21" s="1087"/>
      <c r="BK21" s="1073">
        <f>$BC$21-$BE$21</f>
        <v>-3</v>
      </c>
      <c r="BL21" s="1073"/>
      <c r="BM21" s="1087">
        <f>RANK($BK$21,$BK$21:$BL$38)</f>
        <v>3</v>
      </c>
      <c r="BN21" s="1087"/>
      <c r="BO21" s="1088"/>
    </row>
    <row r="22" spans="1:67" ht="18.75" customHeight="1">
      <c r="A22" s="431" t="s">
        <v>406</v>
      </c>
      <c r="B22" s="432" t="s">
        <v>420</v>
      </c>
      <c r="C22" s="432" t="s">
        <v>419</v>
      </c>
      <c r="D22" s="432" t="s">
        <v>595</v>
      </c>
      <c r="E22" s="432" t="s">
        <v>421</v>
      </c>
      <c r="F22" s="433"/>
      <c r="G22" s="432" t="s">
        <v>421</v>
      </c>
      <c r="H22" s="432" t="s">
        <v>595</v>
      </c>
      <c r="I22" s="432" t="s">
        <v>419</v>
      </c>
      <c r="J22" s="432" t="s">
        <v>420</v>
      </c>
      <c r="K22" s="434" t="s">
        <v>406</v>
      </c>
      <c r="L22" s="408"/>
      <c r="M22" s="431" t="s">
        <v>406</v>
      </c>
      <c r="N22" s="432" t="s">
        <v>420</v>
      </c>
      <c r="O22" s="432" t="s">
        <v>419</v>
      </c>
      <c r="P22" s="432" t="s">
        <v>595</v>
      </c>
      <c r="Q22" s="432" t="s">
        <v>421</v>
      </c>
      <c r="R22" s="433"/>
      <c r="S22" s="432" t="s">
        <v>421</v>
      </c>
      <c r="T22" s="432" t="s">
        <v>595</v>
      </c>
      <c r="U22" s="432" t="s">
        <v>419</v>
      </c>
      <c r="V22" s="432" t="s">
        <v>420</v>
      </c>
      <c r="W22" s="434" t="s">
        <v>406</v>
      </c>
      <c r="Y22" s="1053"/>
      <c r="Z22" s="1035"/>
      <c r="AA22" s="1035"/>
      <c r="AB22" s="1035"/>
      <c r="AC22" s="1035"/>
      <c r="AD22" s="1035"/>
      <c r="AE22" s="1035"/>
      <c r="AF22" s="1081"/>
      <c r="AG22" s="1082"/>
      <c r="AH22" s="1082"/>
      <c r="AI22" s="1082"/>
      <c r="AJ22" s="1083"/>
      <c r="AK22" s="1093"/>
      <c r="AL22" s="1094"/>
      <c r="AM22" s="1094"/>
      <c r="AN22" s="1094"/>
      <c r="AO22" s="1096"/>
      <c r="AP22" s="1093"/>
      <c r="AQ22" s="1094"/>
      <c r="AR22" s="1094"/>
      <c r="AS22" s="1094"/>
      <c r="AT22" s="1096"/>
      <c r="AU22" s="1073"/>
      <c r="AV22" s="1073"/>
      <c r="AW22" s="1073"/>
      <c r="AX22" s="1073"/>
      <c r="AY22" s="1073"/>
      <c r="AZ22" s="1073"/>
      <c r="BA22" s="1073"/>
      <c r="BB22" s="1073"/>
      <c r="BC22" s="1073"/>
      <c r="BD22" s="1073"/>
      <c r="BE22" s="1073"/>
      <c r="BF22" s="1073"/>
      <c r="BG22" s="1073"/>
      <c r="BH22" s="1073"/>
      <c r="BI22" s="1087"/>
      <c r="BJ22" s="1087"/>
      <c r="BK22" s="1073"/>
      <c r="BL22" s="1073"/>
      <c r="BM22" s="1087"/>
      <c r="BN22" s="1087"/>
      <c r="BO22" s="1089"/>
    </row>
    <row r="23" spans="1:67" ht="18.75" customHeight="1">
      <c r="A23" s="435"/>
      <c r="B23" s="436" t="str">
        <f>IF(ISERROR(VLOOKUP(CONCATENATE($B$12,"_",C23),'選手名簿'!$A:$E,5,FALSE))=TRUE,"",VLOOKUP(CONCATENATE($B$12,"_",C23),'選手名簿'!$A:$E,5,FALSE))</f>
        <v/>
      </c>
      <c r="C23" s="437"/>
      <c r="D23" s="437"/>
      <c r="E23" s="438"/>
      <c r="F23" s="433"/>
      <c r="G23" s="438"/>
      <c r="H23" s="437"/>
      <c r="I23" s="437"/>
      <c r="J23" s="424" t="str">
        <f>IF(ISERROR(VLOOKUP(CONCATENATE($J$12,"_",I23),'選手名簿'!$A:$E,5,FALSE))=TRUE,"",VLOOKUP(CONCATENATE($J$12,"_",I23),'選手名簿'!$A:$E,5,FALSE))</f>
        <v/>
      </c>
      <c r="K23" s="439"/>
      <c r="L23" s="408"/>
      <c r="M23" s="435"/>
      <c r="N23" s="436" t="str">
        <f>IF(ISERROR(VLOOKUP(CONCATENATE($N$12,"_",O23),'選手名簿'!$A:$E,5,FALSE))=TRUE,"",VLOOKUP(CONCATENATE($N$12,"_",O23),'選手名簿'!$A:$E,5,FALSE))</f>
        <v/>
      </c>
      <c r="O23" s="437"/>
      <c r="P23" s="437"/>
      <c r="Q23" s="438"/>
      <c r="R23" s="433"/>
      <c r="S23" s="438"/>
      <c r="T23" s="437"/>
      <c r="U23" s="437"/>
      <c r="V23" s="424" t="str">
        <f>IF(ISERROR(VLOOKUP(CONCATENATE($V$12,"_",U23),'選手名簿'!$A:$E,5,FALSE))=TRUE,"",VLOOKUP(CONCATENATE($V$12,"_",U23),'選手名簿'!$A:$E,5,FALSE))</f>
        <v/>
      </c>
      <c r="W23" s="439"/>
      <c r="Y23" s="1053"/>
      <c r="Z23" s="1035"/>
      <c r="AA23" s="1035"/>
      <c r="AB23" s="1035"/>
      <c r="AC23" s="1035"/>
      <c r="AD23" s="1035"/>
      <c r="AE23" s="1035"/>
      <c r="AF23" s="1081"/>
      <c r="AG23" s="1082"/>
      <c r="AH23" s="1082"/>
      <c r="AI23" s="1082"/>
      <c r="AJ23" s="1083"/>
      <c r="AK23" s="1091" t="str">
        <f>IF($E$14="","",$E$14)</f>
        <v/>
      </c>
      <c r="AL23" s="1092"/>
      <c r="AM23" s="1092" t="s">
        <v>712</v>
      </c>
      <c r="AN23" s="1092" t="str">
        <f>IF($G$14="","",$G$14)</f>
        <v/>
      </c>
      <c r="AO23" s="1095"/>
      <c r="AP23" s="1091" t="str">
        <f>IF($G$50="","",$G$50)</f>
        <v/>
      </c>
      <c r="AQ23" s="1092"/>
      <c r="AR23" s="1092" t="s">
        <v>712</v>
      </c>
      <c r="AS23" s="1092" t="str">
        <f>IF($E$50="","",$E$50)</f>
        <v/>
      </c>
      <c r="AT23" s="1095"/>
      <c r="AU23" s="1073"/>
      <c r="AV23" s="1073"/>
      <c r="AW23" s="1073"/>
      <c r="AX23" s="1073"/>
      <c r="AY23" s="1073"/>
      <c r="AZ23" s="1073"/>
      <c r="BA23" s="1073"/>
      <c r="BB23" s="1073"/>
      <c r="BC23" s="1073"/>
      <c r="BD23" s="1073"/>
      <c r="BE23" s="1073"/>
      <c r="BF23" s="1073"/>
      <c r="BG23" s="1073"/>
      <c r="BH23" s="1073"/>
      <c r="BI23" s="1087"/>
      <c r="BJ23" s="1087"/>
      <c r="BK23" s="1073"/>
      <c r="BL23" s="1073"/>
      <c r="BM23" s="1087"/>
      <c r="BN23" s="1087"/>
      <c r="BO23" s="1089"/>
    </row>
    <row r="24" spans="1:67" ht="18.75" customHeight="1">
      <c r="A24" s="435"/>
      <c r="B24" s="436" t="str">
        <f>IF(ISERROR(VLOOKUP(CONCATENATE($B$12,"_",C24),'選手名簿'!$A:$E,5,FALSE))=TRUE,"",VLOOKUP(CONCATENATE($B$12,"_",C24),'選手名簿'!$A:$E,5,FALSE))</f>
        <v/>
      </c>
      <c r="C24" s="437"/>
      <c r="D24" s="437"/>
      <c r="E24" s="438"/>
      <c r="F24" s="433"/>
      <c r="G24" s="438"/>
      <c r="H24" s="437"/>
      <c r="I24" s="437"/>
      <c r="J24" s="436" t="str">
        <f>IF(ISERROR(VLOOKUP(CONCATENATE($J$12,"_",I24),'選手名簿'!$A:$E,5,FALSE))=TRUE,"",VLOOKUP(CONCATENATE($J$12,"_",I24),'選手名簿'!$A:$E,5,FALSE))</f>
        <v/>
      </c>
      <c r="K24" s="439"/>
      <c r="L24" s="408"/>
      <c r="M24" s="435"/>
      <c r="N24" s="436" t="str">
        <f>IF(ISERROR(VLOOKUP(CONCATENATE($N$12,"_",O24),'選手名簿'!$A:$E,5,FALSE))=TRUE,"",VLOOKUP(CONCATENATE($N$12,"_",O24),'選手名簿'!$A:$E,5,FALSE))</f>
        <v/>
      </c>
      <c r="O24" s="437"/>
      <c r="P24" s="437"/>
      <c r="Q24" s="438"/>
      <c r="R24" s="433"/>
      <c r="S24" s="438"/>
      <c r="T24" s="437"/>
      <c r="U24" s="437"/>
      <c r="V24" s="436" t="str">
        <f>IF(ISERROR(VLOOKUP(CONCATENATE($V$12,"_",U24),'選手名簿'!$A:$E,5,FALSE))=TRUE,"",VLOOKUP(CONCATENATE($V$12,"_",U24),'選手名簿'!$A:$E,5,FALSE))</f>
        <v/>
      </c>
      <c r="W24" s="439"/>
      <c r="Y24" s="1053"/>
      <c r="Z24" s="1035"/>
      <c r="AA24" s="1035"/>
      <c r="AB24" s="1035"/>
      <c r="AC24" s="1035"/>
      <c r="AD24" s="1035" t="s">
        <v>655</v>
      </c>
      <c r="AE24" s="1035"/>
      <c r="AF24" s="1081"/>
      <c r="AG24" s="1082"/>
      <c r="AH24" s="1082"/>
      <c r="AI24" s="1082"/>
      <c r="AJ24" s="1083"/>
      <c r="AK24" s="1093"/>
      <c r="AL24" s="1094"/>
      <c r="AM24" s="1094"/>
      <c r="AN24" s="1094"/>
      <c r="AO24" s="1096"/>
      <c r="AP24" s="1093"/>
      <c r="AQ24" s="1094"/>
      <c r="AR24" s="1094"/>
      <c r="AS24" s="1094"/>
      <c r="AT24" s="1096"/>
      <c r="AU24" s="1073"/>
      <c r="AV24" s="1073"/>
      <c r="AW24" s="1073"/>
      <c r="AX24" s="1073"/>
      <c r="AY24" s="1073"/>
      <c r="AZ24" s="1073"/>
      <c r="BA24" s="1073"/>
      <c r="BB24" s="1073"/>
      <c r="BC24" s="1073"/>
      <c r="BD24" s="1073"/>
      <c r="BE24" s="1073"/>
      <c r="BF24" s="1073"/>
      <c r="BG24" s="1073"/>
      <c r="BH24" s="1073"/>
      <c r="BI24" s="1087"/>
      <c r="BJ24" s="1087"/>
      <c r="BK24" s="1073"/>
      <c r="BL24" s="1073"/>
      <c r="BM24" s="1087"/>
      <c r="BN24" s="1087"/>
      <c r="BO24" s="1089"/>
    </row>
    <row r="25" spans="1:67" ht="18.75" customHeight="1">
      <c r="A25" s="435"/>
      <c r="B25" s="436" t="str">
        <f>IF(ISERROR(VLOOKUP(CONCATENATE($B$12,"_",C25),'選手名簿'!$A:$E,5,FALSE))=TRUE,"",VLOOKUP(CONCATENATE($B$12,"_",C25),'選手名簿'!$A:$E,5,FALSE))</f>
        <v/>
      </c>
      <c r="C25" s="437"/>
      <c r="D25" s="437"/>
      <c r="E25" s="438"/>
      <c r="F25" s="433"/>
      <c r="G25" s="438"/>
      <c r="H25" s="437"/>
      <c r="I25" s="437"/>
      <c r="J25" s="436" t="str">
        <f>IF(ISERROR(VLOOKUP(CONCATENATE($J$12,"_",I25),'選手名簿'!$A:$E,5,FALSE))=TRUE,"",VLOOKUP(CONCATENATE($J$12,"_",I25),'選手名簿'!$A:$E,5,FALSE))</f>
        <v/>
      </c>
      <c r="K25" s="439"/>
      <c r="L25" s="408"/>
      <c r="M25" s="435"/>
      <c r="N25" s="436" t="str">
        <f>IF(ISERROR(VLOOKUP(CONCATENATE($N$12,"_",O25),'選手名簿'!$A:$E,5,FALSE))=TRUE,"",VLOOKUP(CONCATENATE($N$12,"_",O25),'選手名簿'!$A:$E,5,FALSE))</f>
        <v/>
      </c>
      <c r="O25" s="437"/>
      <c r="P25" s="437"/>
      <c r="Q25" s="438"/>
      <c r="R25" s="433"/>
      <c r="S25" s="438"/>
      <c r="T25" s="437"/>
      <c r="U25" s="437"/>
      <c r="V25" s="436" t="str">
        <f>IF(ISERROR(VLOOKUP(CONCATENATE($V$12,"_",U25),'選手名簿'!$A:$E,5,FALSE))=TRUE,"",VLOOKUP(CONCATENATE($V$12,"_",U25),'選手名簿'!$A:$E,5,FALSE))</f>
        <v/>
      </c>
      <c r="W25" s="439"/>
      <c r="Y25" s="1053"/>
      <c r="Z25" s="1035"/>
      <c r="AA25" s="1035"/>
      <c r="AB25" s="1035"/>
      <c r="AC25" s="1035"/>
      <c r="AD25" s="1035"/>
      <c r="AE25" s="1035"/>
      <c r="AF25" s="1081"/>
      <c r="AG25" s="1082"/>
      <c r="AH25" s="1082"/>
      <c r="AI25" s="1082"/>
      <c r="AJ25" s="1083"/>
      <c r="AK25" s="1091">
        <f>$C$12</f>
        <v>0</v>
      </c>
      <c r="AL25" s="1092"/>
      <c r="AM25" s="1092" t="s">
        <v>712</v>
      </c>
      <c r="AN25" s="1092">
        <f>$I$12</f>
        <v>3</v>
      </c>
      <c r="AO25" s="1095"/>
      <c r="AP25" s="1091">
        <f>$I$48</f>
        <v>1</v>
      </c>
      <c r="AQ25" s="1092"/>
      <c r="AR25" s="1092" t="s">
        <v>712</v>
      </c>
      <c r="AS25" s="1092">
        <f>$C$48</f>
        <v>1</v>
      </c>
      <c r="AT25" s="1095"/>
      <c r="AU25" s="1073"/>
      <c r="AV25" s="1073"/>
      <c r="AW25" s="1073"/>
      <c r="AX25" s="1073"/>
      <c r="AY25" s="1073"/>
      <c r="AZ25" s="1073"/>
      <c r="BA25" s="1073"/>
      <c r="BB25" s="1073"/>
      <c r="BC25" s="1073"/>
      <c r="BD25" s="1073"/>
      <c r="BE25" s="1073"/>
      <c r="BF25" s="1073"/>
      <c r="BG25" s="1073"/>
      <c r="BH25" s="1073"/>
      <c r="BI25" s="1087"/>
      <c r="BJ25" s="1087"/>
      <c r="BK25" s="1073"/>
      <c r="BL25" s="1073"/>
      <c r="BM25" s="1087"/>
      <c r="BN25" s="1087"/>
      <c r="BO25" s="1089"/>
    </row>
    <row r="26" spans="1:67" ht="18.75" customHeight="1">
      <c r="A26" s="435"/>
      <c r="B26" s="436" t="str">
        <f>IF(ISERROR(VLOOKUP(CONCATENATE($B$12,"_",C26),'選手名簿'!$A:$E,5,FALSE))=TRUE,"",VLOOKUP(CONCATENATE($B$12,"_",C26),'選手名簿'!$A:$E,5,FALSE))</f>
        <v/>
      </c>
      <c r="C26" s="437"/>
      <c r="D26" s="437"/>
      <c r="E26" s="438"/>
      <c r="F26" s="433"/>
      <c r="G26" s="438"/>
      <c r="H26" s="437"/>
      <c r="I26" s="437"/>
      <c r="J26" s="436" t="str">
        <f>IF(ISERROR(VLOOKUP(CONCATENATE($J$12,"_",I26),'選手名簿'!$A:$E,5,FALSE))=TRUE,"",VLOOKUP(CONCATENATE($J$12,"_",I26),'選手名簿'!$A:$E,5,FALSE))</f>
        <v/>
      </c>
      <c r="K26" s="439"/>
      <c r="L26" s="408"/>
      <c r="M26" s="435"/>
      <c r="N26" s="436" t="str">
        <f>IF(ISERROR(VLOOKUP(CONCATENATE($N$12,"_",O26),'選手名簿'!$A:$E,5,FALSE))=TRUE,"",VLOOKUP(CONCATENATE($N$12,"_",O26),'選手名簿'!$A:$E,5,FALSE))</f>
        <v/>
      </c>
      <c r="O26" s="437"/>
      <c r="P26" s="437"/>
      <c r="Q26" s="438"/>
      <c r="R26" s="433"/>
      <c r="S26" s="438"/>
      <c r="T26" s="437"/>
      <c r="U26" s="437"/>
      <c r="V26" s="436" t="str">
        <f>IF(ISERROR(VLOOKUP(CONCATENATE($V$12,"_",U26),'選手名簿'!$A:$E,5,FALSE))=TRUE,"",VLOOKUP(CONCATENATE($V$12,"_",U26),'選手名簿'!$A:$E,5,FALSE))</f>
        <v/>
      </c>
      <c r="W26" s="439"/>
      <c r="Y26" s="1054"/>
      <c r="Z26" s="1055"/>
      <c r="AA26" s="1055"/>
      <c r="AB26" s="1055"/>
      <c r="AC26" s="1055"/>
      <c r="AD26" s="1055"/>
      <c r="AE26" s="1055"/>
      <c r="AF26" s="1084"/>
      <c r="AG26" s="1085"/>
      <c r="AH26" s="1085"/>
      <c r="AI26" s="1085"/>
      <c r="AJ26" s="1086"/>
      <c r="AK26" s="1097"/>
      <c r="AL26" s="677"/>
      <c r="AM26" s="677"/>
      <c r="AN26" s="677"/>
      <c r="AO26" s="1098"/>
      <c r="AP26" s="1097"/>
      <c r="AQ26" s="677"/>
      <c r="AR26" s="677"/>
      <c r="AS26" s="677"/>
      <c r="AT26" s="1098"/>
      <c r="AU26" s="1073"/>
      <c r="AV26" s="1073"/>
      <c r="AW26" s="1073"/>
      <c r="AX26" s="1073"/>
      <c r="AY26" s="1073"/>
      <c r="AZ26" s="1073"/>
      <c r="BA26" s="1073"/>
      <c r="BB26" s="1073"/>
      <c r="BC26" s="1073"/>
      <c r="BD26" s="1073"/>
      <c r="BE26" s="1073"/>
      <c r="BF26" s="1073"/>
      <c r="BG26" s="1073"/>
      <c r="BH26" s="1073"/>
      <c r="BI26" s="1087"/>
      <c r="BJ26" s="1087"/>
      <c r="BK26" s="1073"/>
      <c r="BL26" s="1073"/>
      <c r="BM26" s="1087"/>
      <c r="BN26" s="1087"/>
      <c r="BO26" s="1090"/>
    </row>
    <row r="27" spans="1:67" ht="18.75" customHeight="1">
      <c r="A27" s="440"/>
      <c r="B27" s="441" t="str">
        <f>IF(ISERROR(VLOOKUP(CONCATENATE($B$12,"_",C27),'選手名簿'!$A:$E,5,FALSE))=TRUE,"",VLOOKUP(CONCATENATE($B$12,"_",C27),'選手名簿'!$A:$E,5,FALSE))</f>
        <v/>
      </c>
      <c r="C27" s="442"/>
      <c r="D27" s="442"/>
      <c r="E27" s="443"/>
      <c r="F27" s="444"/>
      <c r="G27" s="443"/>
      <c r="H27" s="442"/>
      <c r="I27" s="442"/>
      <c r="J27" s="441" t="str">
        <f>IF(ISERROR(VLOOKUP(CONCATENATE($J$12,"_",I27),'選手名簿'!$A:$E,5,FALSE))=TRUE,"",VLOOKUP(CONCATENATE($J$12,"_",I27),'選手名簿'!$A:$E,5,FALSE))</f>
        <v/>
      </c>
      <c r="K27" s="445"/>
      <c r="L27" s="408"/>
      <c r="M27" s="440"/>
      <c r="N27" s="441" t="str">
        <f>IF(ISERROR(VLOOKUP(CONCATENATE($N$12,"_",O27),'選手名簿'!$A:$E,5,FALSE))=TRUE,"",VLOOKUP(CONCATENATE($N$12,"_",O27),'選手名簿'!$A:$E,5,FALSE))</f>
        <v/>
      </c>
      <c r="O27" s="442"/>
      <c r="P27" s="442"/>
      <c r="Q27" s="443"/>
      <c r="R27" s="444"/>
      <c r="S27" s="443"/>
      <c r="T27" s="442"/>
      <c r="U27" s="442"/>
      <c r="V27" s="441" t="str">
        <f>IF(ISERROR(VLOOKUP(CONCATENATE($V$12,"_",U27),'選手名簿'!$A:$E,5,FALSE))=TRUE,"",VLOOKUP(CONCATENATE($V$12,"_",U27),'選手名簿'!$A:$E,5,FALSE))</f>
        <v/>
      </c>
      <c r="W27" s="445"/>
      <c r="Y27" s="1077" t="str">
        <f>$AC$8</f>
        <v>大分トリニータＵ－１２</v>
      </c>
      <c r="Z27" s="1034"/>
      <c r="AA27" s="1034"/>
      <c r="AB27" s="1034"/>
      <c r="AC27" s="1034"/>
      <c r="AD27" s="1034" t="s">
        <v>669</v>
      </c>
      <c r="AE27" s="1034"/>
      <c r="AF27" s="1099" t="str">
        <f>IF(AF31="","",IF(AF31&gt;AI31,"○",IF(AF31&lt;AI31,"●",IF(AF29&gt;AI29,"△",IF(AF29&lt;AI29,"▲")))))</f>
        <v>○</v>
      </c>
      <c r="AG27" s="1100"/>
      <c r="AH27" s="1100"/>
      <c r="AI27" s="1100"/>
      <c r="AJ27" s="1101"/>
      <c r="AK27" s="1079"/>
      <c r="AL27" s="1079"/>
      <c r="AM27" s="1079"/>
      <c r="AN27" s="1079"/>
      <c r="AO27" s="1079"/>
      <c r="AP27" s="1099" t="str">
        <f>IF(AP31="","",IF(AP31&gt;AS31,"○",IF(AP31&lt;AS31,"●",IF(AP29&gt;AS29,"△",IF(AP29&lt;AS29,"▲")))))</f>
        <v>○</v>
      </c>
      <c r="AQ27" s="1100"/>
      <c r="AR27" s="1100"/>
      <c r="AS27" s="1100"/>
      <c r="AT27" s="1101"/>
      <c r="AU27" s="1073">
        <f>COUNTIF($AF$27:$AT$28,"○")</f>
        <v>2</v>
      </c>
      <c r="AV27" s="1073"/>
      <c r="AW27" s="1073">
        <f>COUNTIF($AF$27:$AT$28,"△")</f>
        <v>0</v>
      </c>
      <c r="AX27" s="1073"/>
      <c r="AY27" s="1073">
        <f>COUNTIF($AF$27:$AT$28,"▲")</f>
        <v>0</v>
      </c>
      <c r="AZ27" s="1073"/>
      <c r="BA27" s="1073">
        <f>COUNTIF($AF$27:$AT$28,"●")</f>
        <v>0</v>
      </c>
      <c r="BB27" s="1073"/>
      <c r="BC27" s="1073">
        <f>SUM($AF$31,$AP$31)</f>
        <v>5</v>
      </c>
      <c r="BD27" s="1073"/>
      <c r="BE27" s="1073">
        <f>SUM($AI$31,$AS$31)</f>
        <v>0</v>
      </c>
      <c r="BF27" s="1073"/>
      <c r="BG27" s="1073">
        <f>($AU$27*3)+($AW$27*2)+($AY$27*1)</f>
        <v>6</v>
      </c>
      <c r="BH27" s="1073"/>
      <c r="BI27" s="1087">
        <f>RANK($BG$27,$BG$21:$BH$38)</f>
        <v>1</v>
      </c>
      <c r="BJ27" s="1087"/>
      <c r="BK27" s="1073">
        <f>$BC$27-$BE$27</f>
        <v>5</v>
      </c>
      <c r="BL27" s="1073"/>
      <c r="BM27" s="1087">
        <f>RANK($BK$27,$BK$21:$BL$38)</f>
        <v>1</v>
      </c>
      <c r="BN27" s="1087"/>
      <c r="BO27" s="1088"/>
    </row>
    <row r="28" spans="1:67" ht="18.75" customHeight="1">
      <c r="A28" s="408"/>
      <c r="B28" s="408"/>
      <c r="C28" s="408"/>
      <c r="D28" s="408"/>
      <c r="E28" s="408"/>
      <c r="F28" s="408"/>
      <c r="G28" s="408"/>
      <c r="H28" s="408"/>
      <c r="I28" s="408"/>
      <c r="J28" s="408"/>
      <c r="K28" s="408"/>
      <c r="L28" s="408"/>
      <c r="M28" s="408"/>
      <c r="N28" s="408"/>
      <c r="O28" s="408"/>
      <c r="P28" s="408"/>
      <c r="Q28" s="408"/>
      <c r="R28" s="408"/>
      <c r="S28" s="408"/>
      <c r="T28" s="408"/>
      <c r="U28" s="408"/>
      <c r="V28" s="408"/>
      <c r="Y28" s="1053"/>
      <c r="Z28" s="1035"/>
      <c r="AA28" s="1035"/>
      <c r="AB28" s="1035"/>
      <c r="AC28" s="1035"/>
      <c r="AD28" s="1035"/>
      <c r="AE28" s="1035"/>
      <c r="AF28" s="1093"/>
      <c r="AG28" s="1094"/>
      <c r="AH28" s="1094"/>
      <c r="AI28" s="1094"/>
      <c r="AJ28" s="1096"/>
      <c r="AK28" s="1082"/>
      <c r="AL28" s="1082"/>
      <c r="AM28" s="1082"/>
      <c r="AN28" s="1082"/>
      <c r="AO28" s="1082"/>
      <c r="AP28" s="1093"/>
      <c r="AQ28" s="1094"/>
      <c r="AR28" s="1094"/>
      <c r="AS28" s="1094"/>
      <c r="AT28" s="1096"/>
      <c r="AU28" s="1073"/>
      <c r="AV28" s="1073"/>
      <c r="AW28" s="1073"/>
      <c r="AX28" s="1073"/>
      <c r="AY28" s="1073"/>
      <c r="AZ28" s="1073"/>
      <c r="BA28" s="1073"/>
      <c r="BB28" s="1073"/>
      <c r="BC28" s="1073"/>
      <c r="BD28" s="1073"/>
      <c r="BE28" s="1073"/>
      <c r="BF28" s="1073"/>
      <c r="BG28" s="1073"/>
      <c r="BH28" s="1073"/>
      <c r="BI28" s="1087"/>
      <c r="BJ28" s="1087"/>
      <c r="BK28" s="1073"/>
      <c r="BL28" s="1073"/>
      <c r="BM28" s="1087"/>
      <c r="BN28" s="1087"/>
      <c r="BO28" s="1089"/>
    </row>
    <row r="29" spans="1:67" ht="18.75" customHeight="1">
      <c r="A29" s="408"/>
      <c r="B29" s="408"/>
      <c r="C29" s="408"/>
      <c r="D29" s="408"/>
      <c r="E29" s="408"/>
      <c r="F29" s="408"/>
      <c r="G29" s="408"/>
      <c r="H29" s="408"/>
      <c r="I29" s="408"/>
      <c r="J29" s="408"/>
      <c r="K29" s="408"/>
      <c r="L29" s="408"/>
      <c r="M29" s="408"/>
      <c r="N29" s="408"/>
      <c r="O29" s="408"/>
      <c r="P29" s="408"/>
      <c r="Q29" s="408"/>
      <c r="R29" s="408"/>
      <c r="S29" s="408"/>
      <c r="T29" s="408"/>
      <c r="U29" s="408"/>
      <c r="V29" s="408"/>
      <c r="Y29" s="1053"/>
      <c r="Z29" s="1035"/>
      <c r="AA29" s="1035"/>
      <c r="AB29" s="1035"/>
      <c r="AC29" s="1035"/>
      <c r="AD29" s="1035"/>
      <c r="AE29" s="1035"/>
      <c r="AF29" s="1091" t="str">
        <f>AN23</f>
        <v/>
      </c>
      <c r="AG29" s="1092"/>
      <c r="AH29" s="1092" t="s">
        <v>712</v>
      </c>
      <c r="AI29" s="1092" t="str">
        <f>AK23</f>
        <v/>
      </c>
      <c r="AJ29" s="1095"/>
      <c r="AK29" s="1082"/>
      <c r="AL29" s="1082"/>
      <c r="AM29" s="1082"/>
      <c r="AN29" s="1082"/>
      <c r="AO29" s="1082"/>
      <c r="AP29" s="1091" t="str">
        <f>IF($E$32="","",$E$32)</f>
        <v/>
      </c>
      <c r="AQ29" s="1092"/>
      <c r="AR29" s="1092" t="s">
        <v>712</v>
      </c>
      <c r="AS29" s="1092" t="str">
        <f>IF($G$32="","",$G$32)</f>
        <v/>
      </c>
      <c r="AT29" s="1095"/>
      <c r="AU29" s="1073"/>
      <c r="AV29" s="1073"/>
      <c r="AW29" s="1073"/>
      <c r="AX29" s="1073"/>
      <c r="AY29" s="1073"/>
      <c r="AZ29" s="1073"/>
      <c r="BA29" s="1073"/>
      <c r="BB29" s="1073"/>
      <c r="BC29" s="1073"/>
      <c r="BD29" s="1073"/>
      <c r="BE29" s="1073"/>
      <c r="BF29" s="1073"/>
      <c r="BG29" s="1073"/>
      <c r="BH29" s="1073"/>
      <c r="BI29" s="1087"/>
      <c r="BJ29" s="1087"/>
      <c r="BK29" s="1073"/>
      <c r="BL29" s="1073"/>
      <c r="BM29" s="1087"/>
      <c r="BN29" s="1087"/>
      <c r="BO29" s="1089"/>
    </row>
    <row r="30" spans="1:67" ht="18.75" customHeight="1">
      <c r="A30" s="1027" t="s">
        <v>713</v>
      </c>
      <c r="B30" s="1029" t="str">
        <f>C8</f>
        <v>大分トリニータＵ－１２</v>
      </c>
      <c r="C30" s="1032">
        <f>IF(E30="","",SUM(E30:E31))</f>
        <v>2</v>
      </c>
      <c r="D30" s="1034" t="s">
        <v>103</v>
      </c>
      <c r="E30" s="414">
        <v>0</v>
      </c>
      <c r="F30" s="414" t="s">
        <v>266</v>
      </c>
      <c r="G30" s="414">
        <v>0</v>
      </c>
      <c r="H30" s="1034" t="s">
        <v>120</v>
      </c>
      <c r="I30" s="1032">
        <f>IF(G30="","",SUM(G30:G31))</f>
        <v>0</v>
      </c>
      <c r="J30" s="1036" t="str">
        <f>C9</f>
        <v>北郡坂ノ市サッカースポーツ少年団</v>
      </c>
      <c r="K30" s="408"/>
      <c r="L30" s="408"/>
      <c r="M30" s="1039" t="s">
        <v>714</v>
      </c>
      <c r="N30" s="1029" t="str">
        <f>O8</f>
        <v>きつきＦＣ</v>
      </c>
      <c r="O30" s="1032">
        <f>IF(Q30="","",SUM(Q30:Q31))</f>
        <v>0</v>
      </c>
      <c r="P30" s="1034" t="s">
        <v>103</v>
      </c>
      <c r="Q30" s="414">
        <v>0</v>
      </c>
      <c r="R30" s="414" t="s">
        <v>266</v>
      </c>
      <c r="S30" s="414">
        <v>1</v>
      </c>
      <c r="T30" s="1034" t="s">
        <v>120</v>
      </c>
      <c r="U30" s="1032">
        <f>IF(S30="","",SUM(S30:S31))</f>
        <v>3</v>
      </c>
      <c r="V30" s="1036" t="str">
        <f>O9</f>
        <v>スマイス・セレソン</v>
      </c>
      <c r="Y30" s="1053"/>
      <c r="Z30" s="1035"/>
      <c r="AA30" s="1035"/>
      <c r="AB30" s="1035"/>
      <c r="AC30" s="1035"/>
      <c r="AD30" s="1035" t="s">
        <v>655</v>
      </c>
      <c r="AE30" s="1035"/>
      <c r="AF30" s="1093"/>
      <c r="AG30" s="1094"/>
      <c r="AH30" s="1094"/>
      <c r="AI30" s="1094"/>
      <c r="AJ30" s="1096"/>
      <c r="AK30" s="1082"/>
      <c r="AL30" s="1082"/>
      <c r="AM30" s="1082"/>
      <c r="AN30" s="1082"/>
      <c r="AO30" s="1082"/>
      <c r="AP30" s="1093"/>
      <c r="AQ30" s="1094"/>
      <c r="AR30" s="1094"/>
      <c r="AS30" s="1094"/>
      <c r="AT30" s="1096"/>
      <c r="AU30" s="1073"/>
      <c r="AV30" s="1073"/>
      <c r="AW30" s="1073"/>
      <c r="AX30" s="1073"/>
      <c r="AY30" s="1073"/>
      <c r="AZ30" s="1073"/>
      <c r="BA30" s="1073"/>
      <c r="BB30" s="1073"/>
      <c r="BC30" s="1073"/>
      <c r="BD30" s="1073"/>
      <c r="BE30" s="1073"/>
      <c r="BF30" s="1073"/>
      <c r="BG30" s="1073"/>
      <c r="BH30" s="1073"/>
      <c r="BI30" s="1087"/>
      <c r="BJ30" s="1087"/>
      <c r="BK30" s="1073"/>
      <c r="BL30" s="1073"/>
      <c r="BM30" s="1087"/>
      <c r="BN30" s="1087"/>
      <c r="BO30" s="1089"/>
    </row>
    <row r="31" spans="1:67" ht="18.75" customHeight="1">
      <c r="A31" s="1028"/>
      <c r="B31" s="1030"/>
      <c r="C31" s="1033"/>
      <c r="D31" s="1035"/>
      <c r="E31" s="408">
        <v>2</v>
      </c>
      <c r="F31" s="408" t="s">
        <v>268</v>
      </c>
      <c r="G31" s="408">
        <v>0</v>
      </c>
      <c r="H31" s="1035"/>
      <c r="I31" s="1033"/>
      <c r="J31" s="1037"/>
      <c r="K31" s="408"/>
      <c r="L31" s="408"/>
      <c r="M31" s="1040"/>
      <c r="N31" s="1030"/>
      <c r="O31" s="1033"/>
      <c r="P31" s="1035"/>
      <c r="Q31" s="408">
        <v>0</v>
      </c>
      <c r="R31" s="408" t="s">
        <v>268</v>
      </c>
      <c r="S31" s="408">
        <v>2</v>
      </c>
      <c r="T31" s="1035"/>
      <c r="U31" s="1033"/>
      <c r="V31" s="1037"/>
      <c r="Y31" s="1053"/>
      <c r="Z31" s="1035"/>
      <c r="AA31" s="1035"/>
      <c r="AB31" s="1035"/>
      <c r="AC31" s="1035"/>
      <c r="AD31" s="1035"/>
      <c r="AE31" s="1035"/>
      <c r="AF31" s="1091">
        <f>AN25</f>
        <v>3</v>
      </c>
      <c r="AG31" s="1092"/>
      <c r="AH31" s="1092" t="s">
        <v>712</v>
      </c>
      <c r="AI31" s="1092">
        <f>AK25</f>
        <v>0</v>
      </c>
      <c r="AJ31" s="1095"/>
      <c r="AK31" s="1082"/>
      <c r="AL31" s="1082"/>
      <c r="AM31" s="1082"/>
      <c r="AN31" s="1082"/>
      <c r="AO31" s="1082"/>
      <c r="AP31" s="1091">
        <f>$C$30</f>
        <v>2</v>
      </c>
      <c r="AQ31" s="1092"/>
      <c r="AR31" s="1092" t="s">
        <v>712</v>
      </c>
      <c r="AS31" s="1092">
        <f>$I$30</f>
        <v>0</v>
      </c>
      <c r="AT31" s="1095"/>
      <c r="AU31" s="1073"/>
      <c r="AV31" s="1073"/>
      <c r="AW31" s="1073"/>
      <c r="AX31" s="1073"/>
      <c r="AY31" s="1073"/>
      <c r="AZ31" s="1073"/>
      <c r="BA31" s="1073"/>
      <c r="BB31" s="1073"/>
      <c r="BC31" s="1073"/>
      <c r="BD31" s="1073"/>
      <c r="BE31" s="1073"/>
      <c r="BF31" s="1073"/>
      <c r="BG31" s="1073"/>
      <c r="BH31" s="1073"/>
      <c r="BI31" s="1087"/>
      <c r="BJ31" s="1087"/>
      <c r="BK31" s="1073"/>
      <c r="BL31" s="1073"/>
      <c r="BM31" s="1087"/>
      <c r="BN31" s="1087"/>
      <c r="BO31" s="1089"/>
    </row>
    <row r="32" spans="1:67" ht="18.75" customHeight="1">
      <c r="A32" s="1028"/>
      <c r="B32" s="1030"/>
      <c r="C32" s="1033"/>
      <c r="D32" s="1035"/>
      <c r="E32" s="408"/>
      <c r="F32" s="408" t="s">
        <v>270</v>
      </c>
      <c r="G32" s="408"/>
      <c r="H32" s="1035"/>
      <c r="I32" s="1033"/>
      <c r="J32" s="1037"/>
      <c r="K32" s="408"/>
      <c r="L32" s="408"/>
      <c r="M32" s="1041"/>
      <c r="N32" s="1102"/>
      <c r="O32" s="1045"/>
      <c r="P32" s="1046"/>
      <c r="Q32" s="408"/>
      <c r="R32" s="408" t="s">
        <v>270</v>
      </c>
      <c r="S32" s="408"/>
      <c r="T32" s="1046"/>
      <c r="U32" s="1045"/>
      <c r="V32" s="1047"/>
      <c r="Y32" s="1054"/>
      <c r="Z32" s="1055"/>
      <c r="AA32" s="1055"/>
      <c r="AB32" s="1055"/>
      <c r="AC32" s="1055"/>
      <c r="AD32" s="1055"/>
      <c r="AE32" s="1055"/>
      <c r="AF32" s="1097"/>
      <c r="AG32" s="677"/>
      <c r="AH32" s="677"/>
      <c r="AI32" s="677"/>
      <c r="AJ32" s="1098"/>
      <c r="AK32" s="1085"/>
      <c r="AL32" s="1085"/>
      <c r="AM32" s="1085"/>
      <c r="AN32" s="1085"/>
      <c r="AO32" s="1085"/>
      <c r="AP32" s="1097"/>
      <c r="AQ32" s="677"/>
      <c r="AR32" s="677"/>
      <c r="AS32" s="677"/>
      <c r="AT32" s="1098"/>
      <c r="AU32" s="1073"/>
      <c r="AV32" s="1073"/>
      <c r="AW32" s="1073"/>
      <c r="AX32" s="1073"/>
      <c r="AY32" s="1073"/>
      <c r="AZ32" s="1073"/>
      <c r="BA32" s="1073"/>
      <c r="BB32" s="1073"/>
      <c r="BC32" s="1073"/>
      <c r="BD32" s="1073"/>
      <c r="BE32" s="1073"/>
      <c r="BF32" s="1073"/>
      <c r="BG32" s="1073"/>
      <c r="BH32" s="1073"/>
      <c r="BI32" s="1087"/>
      <c r="BJ32" s="1087"/>
      <c r="BK32" s="1073"/>
      <c r="BL32" s="1073"/>
      <c r="BM32" s="1087"/>
      <c r="BN32" s="1087"/>
      <c r="BO32" s="1090"/>
    </row>
    <row r="33" spans="1:67" ht="18.75" customHeight="1">
      <c r="A33" s="416" t="s">
        <v>682</v>
      </c>
      <c r="B33" s="1048" t="s">
        <v>730</v>
      </c>
      <c r="C33" s="1048"/>
      <c r="D33" s="1048"/>
      <c r="E33" s="1048"/>
      <c r="F33" s="1048"/>
      <c r="G33" s="1049" t="s">
        <v>684</v>
      </c>
      <c r="H33" s="1049"/>
      <c r="I33" s="1049"/>
      <c r="J33" s="1050" t="s">
        <v>731</v>
      </c>
      <c r="K33" s="1050"/>
      <c r="L33" s="408"/>
      <c r="M33" s="416" t="s">
        <v>682</v>
      </c>
      <c r="N33" s="1048" t="s">
        <v>732</v>
      </c>
      <c r="O33" s="1048"/>
      <c r="P33" s="1048"/>
      <c r="Q33" s="1048"/>
      <c r="R33" s="1048"/>
      <c r="S33" s="1049" t="s">
        <v>684</v>
      </c>
      <c r="T33" s="1049"/>
      <c r="U33" s="1049"/>
      <c r="V33" s="1050" t="s">
        <v>731</v>
      </c>
      <c r="W33" s="1050"/>
      <c r="Y33" s="1053" t="str">
        <f>$AC$9</f>
        <v>北郡坂ノ市サッカースポーツ少年団</v>
      </c>
      <c r="Z33" s="1035"/>
      <c r="AA33" s="1035"/>
      <c r="AB33" s="1035"/>
      <c r="AC33" s="1035"/>
      <c r="AD33" s="1035" t="s">
        <v>669</v>
      </c>
      <c r="AE33" s="1035"/>
      <c r="AF33" s="1099" t="b">
        <f>IF(AF37="","",IF(AF37&gt;AI37,"○",IF(AF37&lt;AI37,"●",IF(AF35&gt;AI35,"△",IF(AF35&lt;AI35,"▲")))))</f>
        <v>0</v>
      </c>
      <c r="AG33" s="1100"/>
      <c r="AH33" s="1100"/>
      <c r="AI33" s="1100"/>
      <c r="AJ33" s="1101"/>
      <c r="AK33" s="1099" t="str">
        <f>IF(AK37="","",IF(AK37&gt;AN37,"○",IF(AK37&lt;AN37,"●",IF(AK35&gt;AN35,"△",IF(AK35&lt;AN35,"▲")))))</f>
        <v>●</v>
      </c>
      <c r="AL33" s="1100"/>
      <c r="AM33" s="1100"/>
      <c r="AN33" s="1100"/>
      <c r="AO33" s="1101"/>
      <c r="AP33" s="1106"/>
      <c r="AQ33" s="1107"/>
      <c r="AR33" s="1107"/>
      <c r="AS33" s="1107"/>
      <c r="AT33" s="1108"/>
      <c r="AU33" s="1073">
        <f>COUNTIF($AF$33:$AT$34,"○")</f>
        <v>0</v>
      </c>
      <c r="AV33" s="1073"/>
      <c r="AW33" s="1113">
        <f>COUNTIF($AF$33:$AT$34,"△")</f>
        <v>0</v>
      </c>
      <c r="AX33" s="1113"/>
      <c r="AY33" s="1113">
        <f>COUNTIF($AF$33:$AT$34,"▲")</f>
        <v>0</v>
      </c>
      <c r="AZ33" s="1113"/>
      <c r="BA33" s="1113">
        <f>COUNTIF($AF$33:$AT$34,"●")</f>
        <v>1</v>
      </c>
      <c r="BB33" s="1113"/>
      <c r="BC33" s="1113">
        <f>SUM($AF$37,$AK$37)</f>
        <v>1</v>
      </c>
      <c r="BD33" s="1113"/>
      <c r="BE33" s="1113">
        <f>SUM($AI$37,$AN$37)</f>
        <v>3</v>
      </c>
      <c r="BF33" s="1113"/>
      <c r="BG33" s="1113">
        <f>($AU$33*3)+($AW$33*2)+($AY$33*1)</f>
        <v>0</v>
      </c>
      <c r="BH33" s="1113"/>
      <c r="BI33" s="1114">
        <f>RANK($BG$33,$BG$21:$BH$38)</f>
        <v>2</v>
      </c>
      <c r="BJ33" s="1114"/>
      <c r="BK33" s="1113">
        <f>$BC$33-$BE$33</f>
        <v>-2</v>
      </c>
      <c r="BL33" s="1113"/>
      <c r="BM33" s="1114">
        <f>RANK($BK$33,$BK$21:$BL$38)</f>
        <v>2</v>
      </c>
      <c r="BN33" s="1114"/>
      <c r="BO33" s="1088"/>
    </row>
    <row r="34" spans="1:67" ht="18.75" customHeight="1">
      <c r="A34" s="417" t="s">
        <v>694</v>
      </c>
      <c r="B34" s="1062" t="s">
        <v>733</v>
      </c>
      <c r="C34" s="1062"/>
      <c r="D34" s="1062"/>
      <c r="E34" s="1062"/>
      <c r="F34" s="1062"/>
      <c r="G34" s="1063" t="s">
        <v>684</v>
      </c>
      <c r="H34" s="1064"/>
      <c r="I34" s="1065"/>
      <c r="J34" s="1066" t="s">
        <v>731</v>
      </c>
      <c r="K34" s="1066"/>
      <c r="L34" s="408"/>
      <c r="M34" s="417" t="s">
        <v>694</v>
      </c>
      <c r="N34" s="1062" t="s">
        <v>734</v>
      </c>
      <c r="O34" s="1062"/>
      <c r="P34" s="1062"/>
      <c r="Q34" s="1062"/>
      <c r="R34" s="1062"/>
      <c r="S34" s="1063" t="s">
        <v>684</v>
      </c>
      <c r="T34" s="1064"/>
      <c r="U34" s="1065"/>
      <c r="V34" s="1066" t="s">
        <v>731</v>
      </c>
      <c r="W34" s="1066"/>
      <c r="Y34" s="1053"/>
      <c r="Z34" s="1035"/>
      <c r="AA34" s="1035"/>
      <c r="AB34" s="1035"/>
      <c r="AC34" s="1035"/>
      <c r="AD34" s="1035"/>
      <c r="AE34" s="1035"/>
      <c r="AF34" s="1093"/>
      <c r="AG34" s="1094"/>
      <c r="AH34" s="1094"/>
      <c r="AI34" s="1094"/>
      <c r="AJ34" s="1096"/>
      <c r="AK34" s="1093"/>
      <c r="AL34" s="1094"/>
      <c r="AM34" s="1094"/>
      <c r="AN34" s="1094"/>
      <c r="AO34" s="1096"/>
      <c r="AP34" s="1081"/>
      <c r="AQ34" s="1082"/>
      <c r="AR34" s="1082"/>
      <c r="AS34" s="1082"/>
      <c r="AT34" s="1083"/>
      <c r="AU34" s="1073"/>
      <c r="AV34" s="1073"/>
      <c r="AW34" s="1073"/>
      <c r="AX34" s="1073"/>
      <c r="AY34" s="1073"/>
      <c r="AZ34" s="1073"/>
      <c r="BA34" s="1073"/>
      <c r="BB34" s="1073"/>
      <c r="BC34" s="1073"/>
      <c r="BD34" s="1073"/>
      <c r="BE34" s="1073"/>
      <c r="BF34" s="1073"/>
      <c r="BG34" s="1073"/>
      <c r="BH34" s="1073"/>
      <c r="BI34" s="1087"/>
      <c r="BJ34" s="1087"/>
      <c r="BK34" s="1073"/>
      <c r="BL34" s="1073"/>
      <c r="BM34" s="1087"/>
      <c r="BN34" s="1087"/>
      <c r="BO34" s="1089"/>
    </row>
    <row r="35" spans="1:67" ht="18.75" customHeight="1">
      <c r="A35" s="418" t="s">
        <v>695</v>
      </c>
      <c r="B35" s="1067" t="s">
        <v>735</v>
      </c>
      <c r="C35" s="1067"/>
      <c r="D35" s="1067"/>
      <c r="E35" s="1067"/>
      <c r="F35" s="1067"/>
      <c r="G35" s="1063" t="s">
        <v>684</v>
      </c>
      <c r="H35" s="1064"/>
      <c r="I35" s="1065"/>
      <c r="J35" s="1068" t="s">
        <v>731</v>
      </c>
      <c r="K35" s="1068"/>
      <c r="L35" s="408"/>
      <c r="M35" s="418" t="s">
        <v>695</v>
      </c>
      <c r="N35" s="1067" t="s">
        <v>736</v>
      </c>
      <c r="O35" s="1067"/>
      <c r="P35" s="1067"/>
      <c r="Q35" s="1067"/>
      <c r="R35" s="1067"/>
      <c r="S35" s="1063" t="s">
        <v>684</v>
      </c>
      <c r="T35" s="1064"/>
      <c r="U35" s="1065"/>
      <c r="V35" s="1068" t="s">
        <v>731</v>
      </c>
      <c r="W35" s="1068"/>
      <c r="Y35" s="1053"/>
      <c r="Z35" s="1035"/>
      <c r="AA35" s="1035"/>
      <c r="AB35" s="1035"/>
      <c r="AC35" s="1035"/>
      <c r="AD35" s="1035"/>
      <c r="AE35" s="1035"/>
      <c r="AF35" s="1091" t="str">
        <f>AS23</f>
        <v/>
      </c>
      <c r="AG35" s="1092"/>
      <c r="AH35" s="1092" t="s">
        <v>712</v>
      </c>
      <c r="AI35" s="1092" t="str">
        <f>AP23</f>
        <v/>
      </c>
      <c r="AJ35" s="1095"/>
      <c r="AK35" s="1091" t="str">
        <f>AS29</f>
        <v/>
      </c>
      <c r="AL35" s="1092"/>
      <c r="AM35" s="1092" t="s">
        <v>712</v>
      </c>
      <c r="AN35" s="1092" t="str">
        <f>AP29</f>
        <v/>
      </c>
      <c r="AO35" s="1095"/>
      <c r="AP35" s="1081"/>
      <c r="AQ35" s="1082"/>
      <c r="AR35" s="1082"/>
      <c r="AS35" s="1082"/>
      <c r="AT35" s="1083"/>
      <c r="AU35" s="1073"/>
      <c r="AV35" s="1073"/>
      <c r="AW35" s="1073"/>
      <c r="AX35" s="1073"/>
      <c r="AY35" s="1073"/>
      <c r="AZ35" s="1073"/>
      <c r="BA35" s="1073"/>
      <c r="BB35" s="1073"/>
      <c r="BC35" s="1073"/>
      <c r="BD35" s="1073"/>
      <c r="BE35" s="1073"/>
      <c r="BF35" s="1073"/>
      <c r="BG35" s="1073"/>
      <c r="BH35" s="1073"/>
      <c r="BI35" s="1087"/>
      <c r="BJ35" s="1087"/>
      <c r="BK35" s="1073"/>
      <c r="BL35" s="1073"/>
      <c r="BM35" s="1087"/>
      <c r="BN35" s="1087"/>
      <c r="BO35" s="1089"/>
    </row>
    <row r="36" spans="1:67" ht="18.75" customHeight="1">
      <c r="A36" s="419" t="s">
        <v>698</v>
      </c>
      <c r="B36" s="420" t="str">
        <f>IF(ISERROR(VLOOKUP(G36,'審判員'!$A:$C,2,FALSE))=TRUE,"",VLOOKUP(G36,'審判員'!$A:$C,2,FALSE))</f>
        <v>白江　直樹</v>
      </c>
      <c r="C36" s="421">
        <f>IF(ISERROR(VLOOKUP(G36,'審判員'!$A:$C,3,FALSE))=TRUE,"",VLOOKUP(G36,'審判員'!$A:$C,3,FALSE))</f>
        <v>3</v>
      </c>
      <c r="D36" s="422" t="s">
        <v>699</v>
      </c>
      <c r="E36" s="1052" t="s">
        <v>700</v>
      </c>
      <c r="F36" s="1052"/>
      <c r="G36" s="1052" t="s">
        <v>745</v>
      </c>
      <c r="H36" s="1052"/>
      <c r="I36" s="1052"/>
      <c r="J36" s="1069" t="s">
        <v>212</v>
      </c>
      <c r="K36" s="1070"/>
      <c r="L36" s="408"/>
      <c r="M36" s="419" t="s">
        <v>698</v>
      </c>
      <c r="N36" s="420" t="str">
        <f>IF(ISERROR(VLOOKUP(S36,'審判員'!$A:$C,2,FALSE))=TRUE,"",VLOOKUP(S36,'審判員'!$A:$C,2,FALSE))</f>
        <v>内山田　光史</v>
      </c>
      <c r="O36" s="421">
        <f>IF(ISERROR(VLOOKUP(S36,'審判員'!$A:$C,3,FALSE))=TRUE,"",VLOOKUP(S36,'審判員'!$A:$C,3,FALSE))</f>
        <v>3</v>
      </c>
      <c r="P36" s="422" t="s">
        <v>699</v>
      </c>
      <c r="Q36" s="1052" t="s">
        <v>700</v>
      </c>
      <c r="R36" s="1052"/>
      <c r="S36" s="1052" t="s">
        <v>737</v>
      </c>
      <c r="T36" s="1052"/>
      <c r="U36" s="1052"/>
      <c r="V36" s="1069" t="s">
        <v>212</v>
      </c>
      <c r="W36" s="1070"/>
      <c r="Y36" s="1053"/>
      <c r="Z36" s="1035"/>
      <c r="AA36" s="1035"/>
      <c r="AB36" s="1035"/>
      <c r="AC36" s="1035"/>
      <c r="AD36" s="1035" t="s">
        <v>655</v>
      </c>
      <c r="AE36" s="1035"/>
      <c r="AF36" s="1093"/>
      <c r="AG36" s="1094"/>
      <c r="AH36" s="1094"/>
      <c r="AI36" s="1094"/>
      <c r="AJ36" s="1096"/>
      <c r="AK36" s="1093"/>
      <c r="AL36" s="1094"/>
      <c r="AM36" s="1094"/>
      <c r="AN36" s="1094"/>
      <c r="AO36" s="1096"/>
      <c r="AP36" s="1081"/>
      <c r="AQ36" s="1082"/>
      <c r="AR36" s="1082"/>
      <c r="AS36" s="1082"/>
      <c r="AT36" s="1083"/>
      <c r="AU36" s="1073"/>
      <c r="AV36" s="1073"/>
      <c r="AW36" s="1073"/>
      <c r="AX36" s="1073"/>
      <c r="AY36" s="1073"/>
      <c r="AZ36" s="1073"/>
      <c r="BA36" s="1073"/>
      <c r="BB36" s="1073"/>
      <c r="BC36" s="1073"/>
      <c r="BD36" s="1073"/>
      <c r="BE36" s="1073"/>
      <c r="BF36" s="1073"/>
      <c r="BG36" s="1073"/>
      <c r="BH36" s="1073"/>
      <c r="BI36" s="1087"/>
      <c r="BJ36" s="1087"/>
      <c r="BK36" s="1073"/>
      <c r="BL36" s="1073"/>
      <c r="BM36" s="1087"/>
      <c r="BN36" s="1087"/>
      <c r="BO36" s="1089"/>
    </row>
    <row r="37" spans="1:67" ht="18.75" customHeight="1">
      <c r="A37" s="423" t="s">
        <v>703</v>
      </c>
      <c r="B37" s="424" t="str">
        <f>IF(ISERROR(VLOOKUP(G37,'審判員'!$A:$C,2,FALSE))=TRUE,"",VLOOKUP(G37,'審判員'!$A:$C,2,FALSE))</f>
        <v>緒方　崇</v>
      </c>
      <c r="C37" s="425">
        <f>IF(ISERROR(VLOOKUP(G37,'審判員'!$A:$C,3,FALSE))=TRUE,"",VLOOKUP(G37,'審判員'!$A:$C,3,FALSE))</f>
        <v>3</v>
      </c>
      <c r="D37" s="426" t="s">
        <v>699</v>
      </c>
      <c r="E37" s="1035" t="s">
        <v>700</v>
      </c>
      <c r="F37" s="1035"/>
      <c r="G37" s="1035" t="s">
        <v>741</v>
      </c>
      <c r="H37" s="1035"/>
      <c r="I37" s="1035"/>
      <c r="J37" s="1071" t="str">
        <f>N30</f>
        <v>きつきＦＣ</v>
      </c>
      <c r="K37" s="1072"/>
      <c r="L37" s="408"/>
      <c r="M37" s="423" t="s">
        <v>703</v>
      </c>
      <c r="N37" s="424" t="str">
        <f>IF(ISERROR(VLOOKUP(S37,'審判員'!$A:$C,2,FALSE))=TRUE,"",VLOOKUP(S37,'審判員'!$A:$C,2,FALSE))</f>
        <v>小川　翔太</v>
      </c>
      <c r="O37" s="425">
        <f>IF(ISERROR(VLOOKUP(S37,'審判員'!$A:$C,3,FALSE))=TRUE,"",VLOOKUP(S37,'審判員'!$A:$C,3,FALSE))</f>
        <v>3</v>
      </c>
      <c r="P37" s="426" t="s">
        <v>699</v>
      </c>
      <c r="Q37" s="1035" t="s">
        <v>700</v>
      </c>
      <c r="R37" s="1035"/>
      <c r="S37" s="1035" t="s">
        <v>742</v>
      </c>
      <c r="T37" s="1035"/>
      <c r="U37" s="1035"/>
      <c r="V37" s="1071" t="str">
        <f>B30</f>
        <v>大分トリニータＵ－１２</v>
      </c>
      <c r="W37" s="1072"/>
      <c r="Y37" s="1053"/>
      <c r="Z37" s="1035"/>
      <c r="AA37" s="1035"/>
      <c r="AB37" s="1035"/>
      <c r="AC37" s="1035"/>
      <c r="AD37" s="1035"/>
      <c r="AE37" s="1035"/>
      <c r="AF37" s="1091">
        <f>AS25</f>
        <v>1</v>
      </c>
      <c r="AG37" s="1092"/>
      <c r="AH37" s="1092" t="s">
        <v>712</v>
      </c>
      <c r="AI37" s="1092">
        <f>AP25</f>
        <v>1</v>
      </c>
      <c r="AJ37" s="1095"/>
      <c r="AK37" s="1091">
        <f>AS31</f>
        <v>0</v>
      </c>
      <c r="AL37" s="1092"/>
      <c r="AM37" s="1092" t="s">
        <v>712</v>
      </c>
      <c r="AN37" s="1092">
        <f>AP31</f>
        <v>2</v>
      </c>
      <c r="AO37" s="1095"/>
      <c r="AP37" s="1081"/>
      <c r="AQ37" s="1082"/>
      <c r="AR37" s="1082"/>
      <c r="AS37" s="1082"/>
      <c r="AT37" s="1083"/>
      <c r="AU37" s="1073"/>
      <c r="AV37" s="1073"/>
      <c r="AW37" s="1073"/>
      <c r="AX37" s="1073"/>
      <c r="AY37" s="1073"/>
      <c r="AZ37" s="1073"/>
      <c r="BA37" s="1073"/>
      <c r="BB37" s="1073"/>
      <c r="BC37" s="1073"/>
      <c r="BD37" s="1073"/>
      <c r="BE37" s="1073"/>
      <c r="BF37" s="1073"/>
      <c r="BG37" s="1073"/>
      <c r="BH37" s="1073"/>
      <c r="BI37" s="1087"/>
      <c r="BJ37" s="1087"/>
      <c r="BK37" s="1073"/>
      <c r="BL37" s="1073"/>
      <c r="BM37" s="1087"/>
      <c r="BN37" s="1087"/>
      <c r="BO37" s="1089"/>
    </row>
    <row r="38" spans="1:67" ht="19.5" customHeight="1">
      <c r="A38" s="423" t="s">
        <v>706</v>
      </c>
      <c r="B38" s="424" t="str">
        <f>IF(ISERROR(VLOOKUP(G38,'審判員'!$A:$C,2,FALSE))=TRUE,"",VLOOKUP(G38,'審判員'!$A:$C,2,FALSE))</f>
        <v>柳元　哲哉</v>
      </c>
      <c r="C38" s="425">
        <f>IF(ISERROR(VLOOKUP(G38,'審判員'!$A:$C,3,FALSE))=TRUE,"",VLOOKUP(G38,'審判員'!$A:$C,3,FALSE))</f>
        <v>3</v>
      </c>
      <c r="D38" s="426" t="s">
        <v>699</v>
      </c>
      <c r="E38" s="1035" t="s">
        <v>700</v>
      </c>
      <c r="F38" s="1035"/>
      <c r="G38" s="1035" t="s">
        <v>746</v>
      </c>
      <c r="H38" s="1035"/>
      <c r="I38" s="1035"/>
      <c r="J38" s="1071" t="str">
        <f>V30</f>
        <v>スマイス・セレソン</v>
      </c>
      <c r="K38" s="1072"/>
      <c r="L38" s="408"/>
      <c r="M38" s="423" t="s">
        <v>706</v>
      </c>
      <c r="N38" s="424" t="str">
        <f>IF(ISERROR(VLOOKUP(S38,'審判員'!$A:$C,2,FALSE))=TRUE,"",VLOOKUP(S38,'審判員'!$A:$C,2,FALSE))</f>
        <v>三好　美輝</v>
      </c>
      <c r="O38" s="425">
        <f>IF(ISERROR(VLOOKUP(S38,'審判員'!$A:$C,3,FALSE))=TRUE,"",VLOOKUP(S38,'審判員'!$A:$C,3,FALSE))</f>
        <v>3</v>
      </c>
      <c r="P38" s="426" t="s">
        <v>699</v>
      </c>
      <c r="Q38" s="1035" t="s">
        <v>700</v>
      </c>
      <c r="R38" s="1035"/>
      <c r="S38" s="1035" t="s">
        <v>747</v>
      </c>
      <c r="T38" s="1035"/>
      <c r="U38" s="1035"/>
      <c r="V38" s="1071" t="str">
        <f>J30</f>
        <v>北郡坂ノ市サッカースポーツ少年団</v>
      </c>
      <c r="W38" s="1072"/>
      <c r="Y38" s="1103"/>
      <c r="Z38" s="1046"/>
      <c r="AA38" s="1046"/>
      <c r="AB38" s="1046"/>
      <c r="AC38" s="1046"/>
      <c r="AD38" s="1046"/>
      <c r="AE38" s="1046"/>
      <c r="AF38" s="1104"/>
      <c r="AG38" s="685"/>
      <c r="AH38" s="685"/>
      <c r="AI38" s="685"/>
      <c r="AJ38" s="1105"/>
      <c r="AK38" s="1104"/>
      <c r="AL38" s="685"/>
      <c r="AM38" s="685"/>
      <c r="AN38" s="685"/>
      <c r="AO38" s="1105"/>
      <c r="AP38" s="1109"/>
      <c r="AQ38" s="1110"/>
      <c r="AR38" s="1110"/>
      <c r="AS38" s="1110"/>
      <c r="AT38" s="1111"/>
      <c r="AU38" s="1112"/>
      <c r="AV38" s="1112"/>
      <c r="AW38" s="1112"/>
      <c r="AX38" s="1112"/>
      <c r="AY38" s="1112"/>
      <c r="AZ38" s="1112"/>
      <c r="BA38" s="1112"/>
      <c r="BB38" s="1112"/>
      <c r="BC38" s="1112"/>
      <c r="BD38" s="1112"/>
      <c r="BE38" s="1112"/>
      <c r="BF38" s="1112"/>
      <c r="BG38" s="1112"/>
      <c r="BH38" s="1112"/>
      <c r="BI38" s="1115"/>
      <c r="BJ38" s="1115"/>
      <c r="BK38" s="1112"/>
      <c r="BL38" s="1112"/>
      <c r="BM38" s="1115"/>
      <c r="BN38" s="1115"/>
      <c r="BO38" s="1116"/>
    </row>
    <row r="39" spans="1:23" ht="20.25">
      <c r="A39" s="427" t="s">
        <v>709</v>
      </c>
      <c r="B39" s="428" t="str">
        <f>IF(ISERROR(VLOOKUP(G39,'審判員'!$A:$C,2,FALSE))=TRUE,"",VLOOKUP(G39,'審判員'!$A:$C,2,FALSE))</f>
        <v>五十川　文明</v>
      </c>
      <c r="C39" s="429">
        <f>IF(ISERROR(VLOOKUP(G39,'審判員'!$A:$C,3,FALSE))=TRUE,"",VLOOKUP(G39,'審判員'!$A:$C,3,FALSE))</f>
        <v>3</v>
      </c>
      <c r="D39" s="430" t="s">
        <v>699</v>
      </c>
      <c r="E39" s="1074" t="s">
        <v>700</v>
      </c>
      <c r="F39" s="1074"/>
      <c r="G39" s="1074" t="s">
        <v>748</v>
      </c>
      <c r="H39" s="1074"/>
      <c r="I39" s="1074"/>
      <c r="J39" s="1075" t="s">
        <v>212</v>
      </c>
      <c r="K39" s="1076"/>
      <c r="L39" s="408"/>
      <c r="M39" s="427" t="s">
        <v>709</v>
      </c>
      <c r="N39" s="428" t="str">
        <f>IF(ISERROR(VLOOKUP(S39,'審判員'!$A:$C,2,FALSE))=TRUE,"",VLOOKUP(S39,'審判員'!$A:$C,2,FALSE))</f>
        <v>平川　諒</v>
      </c>
      <c r="O39" s="429">
        <f>IF(ISERROR(VLOOKUP(S39,'審判員'!$A:$C,3,FALSE))=TRUE,"",VLOOKUP(S39,'審判員'!$A:$C,3,FALSE))</f>
        <v>3</v>
      </c>
      <c r="P39" s="430" t="s">
        <v>699</v>
      </c>
      <c r="Q39" s="1074" t="s">
        <v>700</v>
      </c>
      <c r="R39" s="1074"/>
      <c r="S39" s="1074" t="s">
        <v>744</v>
      </c>
      <c r="T39" s="1074"/>
      <c r="U39" s="1074"/>
      <c r="V39" s="1075" t="s">
        <v>212</v>
      </c>
      <c r="W39" s="1076"/>
    </row>
    <row r="40" spans="1:58" ht="20.25">
      <c r="A40" s="431" t="s">
        <v>406</v>
      </c>
      <c r="B40" s="432" t="s">
        <v>420</v>
      </c>
      <c r="C40" s="432" t="s">
        <v>419</v>
      </c>
      <c r="D40" s="432" t="s">
        <v>595</v>
      </c>
      <c r="E40" s="432" t="s">
        <v>421</v>
      </c>
      <c r="F40" s="433"/>
      <c r="G40" s="432" t="s">
        <v>421</v>
      </c>
      <c r="H40" s="432" t="s">
        <v>595</v>
      </c>
      <c r="I40" s="432" t="s">
        <v>419</v>
      </c>
      <c r="J40" s="432" t="s">
        <v>420</v>
      </c>
      <c r="K40" s="434" t="s">
        <v>406</v>
      </c>
      <c r="L40" s="408"/>
      <c r="M40" s="431" t="s">
        <v>406</v>
      </c>
      <c r="N40" s="432" t="s">
        <v>420</v>
      </c>
      <c r="O40" s="432" t="s">
        <v>419</v>
      </c>
      <c r="P40" s="432" t="s">
        <v>595</v>
      </c>
      <c r="Q40" s="432" t="s">
        <v>421</v>
      </c>
      <c r="R40" s="433"/>
      <c r="S40" s="432" t="s">
        <v>421</v>
      </c>
      <c r="T40" s="432" t="s">
        <v>595</v>
      </c>
      <c r="U40" s="432" t="s">
        <v>419</v>
      </c>
      <c r="V40" s="432" t="s">
        <v>420</v>
      </c>
      <c r="W40" s="434" t="s">
        <v>406</v>
      </c>
      <c r="Y40" s="1071" t="s">
        <v>721</v>
      </c>
      <c r="Z40" s="1071"/>
      <c r="AA40" s="1071"/>
      <c r="AB40" s="1071"/>
      <c r="AC40" s="1071"/>
      <c r="AD40" s="1071"/>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1"/>
      <c r="BB40" s="1071"/>
      <c r="BC40" s="1071"/>
      <c r="BD40" s="1071"/>
      <c r="BE40" s="1071"/>
      <c r="BF40" s="1071"/>
    </row>
    <row r="41" spans="1:58" ht="20.25">
      <c r="A41" s="435"/>
      <c r="B41" s="436" t="str">
        <f>IF(ISERROR(VLOOKUP(CONCATENATE($B$30,"_",C41),'選手名簿'!$A:$E,5,FALSE))=TRUE,"",VLOOKUP(CONCATENATE($B$30,"_",C41),'選手名簿'!$A:$E,5,FALSE))</f>
        <v/>
      </c>
      <c r="C41" s="437"/>
      <c r="D41" s="437"/>
      <c r="E41" s="438"/>
      <c r="F41" s="433"/>
      <c r="G41" s="438"/>
      <c r="H41" s="437"/>
      <c r="I41" s="437"/>
      <c r="J41" s="436" t="str">
        <f>IF(ISERROR(VLOOKUP(CONCATENATE($J$30,"_",I41),'選手名簿'!$A:$E,5,FALSE))=TRUE,"",VLOOKUP(CONCATENATE($J$30,"_",I41),'選手名簿'!$A:$E,5,FALSE))</f>
        <v/>
      </c>
      <c r="K41" s="439"/>
      <c r="L41" s="408"/>
      <c r="M41" s="435" t="s">
        <v>408</v>
      </c>
      <c r="N41" s="436" t="str">
        <f>IF(ISERROR(VLOOKUP(CONCATENATE($N$30,"_",O41),'選手名簿'!$A:$E,5,FALSE))=TRUE,"",VLOOKUP(CONCATENATE($N$30,"_",O41),'選手名簿'!$A:$E,5,FALSE))</f>
        <v>衛藤　紘太</v>
      </c>
      <c r="O41" s="437">
        <v>1</v>
      </c>
      <c r="P41" s="437">
        <v>6</v>
      </c>
      <c r="Q41" s="438" t="s">
        <v>409</v>
      </c>
      <c r="R41" s="433"/>
      <c r="S41" s="438" t="s">
        <v>409</v>
      </c>
      <c r="T41" s="437">
        <v>33</v>
      </c>
      <c r="U41" s="437">
        <v>8</v>
      </c>
      <c r="V41" s="424" t="str">
        <f>IF(ISERROR(VLOOKUP(CONCATENATE($V$30,"_",U41),'選手名簿'!$A:$E,5,FALSE))=TRUE,"",VLOOKUP(CONCATENATE($V$30,"_",U41),'選手名簿'!$A:$E,5,FALSE))</f>
        <v>松田　煌</v>
      </c>
      <c r="W41" s="439" t="s">
        <v>408</v>
      </c>
      <c r="Y41" s="1071"/>
      <c r="Z41" s="1071"/>
      <c r="AA41" s="1071"/>
      <c r="AB41" s="1071"/>
      <c r="AC41" s="1071"/>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71"/>
      <c r="AY41" s="1071"/>
      <c r="AZ41" s="1071"/>
      <c r="BA41" s="1071"/>
      <c r="BB41" s="1071"/>
      <c r="BC41" s="1071"/>
      <c r="BD41" s="1071"/>
      <c r="BE41" s="1071"/>
      <c r="BF41" s="1071"/>
    </row>
    <row r="42" spans="1:37" ht="18.75" customHeight="1">
      <c r="A42" s="435"/>
      <c r="B42" s="436" t="str">
        <f>IF(ISERROR(VLOOKUP(CONCATENATE($B$30,"_",C42),'選手名簿'!$A:$E,5,FALSE))=TRUE,"",VLOOKUP(CONCATENATE($B$30,"_",C42),'選手名簿'!$A:$E,5,FALSE))</f>
        <v/>
      </c>
      <c r="C42" s="437"/>
      <c r="D42" s="437"/>
      <c r="E42" s="438"/>
      <c r="F42" s="433"/>
      <c r="G42" s="438"/>
      <c r="H42" s="437"/>
      <c r="I42" s="437"/>
      <c r="J42" s="436" t="str">
        <f>IF(ISERROR(VLOOKUP(CONCATENATE($J$30,"_",I42),'選手名簿'!$A:$E,5,FALSE))=TRUE,"",VLOOKUP(CONCATENATE($J$30,"_",I42),'選手名簿'!$A:$E,5,FALSE))</f>
        <v/>
      </c>
      <c r="K42" s="439"/>
      <c r="L42" s="408"/>
      <c r="M42" s="435"/>
      <c r="N42" s="436" t="str">
        <f>IF(ISERROR(VLOOKUP(CONCATENATE($N$30,"_",O42),'選手名簿'!$A:$E,5,FALSE))=TRUE,"",VLOOKUP(CONCATENATE($N$30,"_",O42),'選手名簿'!$A:$E,5,FALSE))</f>
        <v/>
      </c>
      <c r="O42" s="437"/>
      <c r="P42" s="437"/>
      <c r="Q42" s="438"/>
      <c r="R42" s="433"/>
      <c r="S42" s="438"/>
      <c r="T42" s="437"/>
      <c r="U42" s="437"/>
      <c r="V42" s="436" t="str">
        <f>IF(ISERROR(VLOOKUP(CONCATENATE($V$30,"_",U42),'選手名簿'!$A:$E,5,FALSE))=TRUE,"",VLOOKUP(CONCATENATE($V$30,"_",U42),'選手名簿'!$A:$E,5,FALSE))</f>
        <v/>
      </c>
      <c r="W42" s="439"/>
      <c r="Y42" s="1117" t="s">
        <v>656</v>
      </c>
      <c r="Z42" s="1118"/>
      <c r="AA42" s="1121" t="s">
        <v>657</v>
      </c>
      <c r="AB42" s="447" t="s">
        <v>16</v>
      </c>
      <c r="AC42" s="446"/>
      <c r="AD42" s="1123" t="s">
        <v>688</v>
      </c>
      <c r="AE42" s="447" t="s">
        <v>722</v>
      </c>
      <c r="AF42" s="446"/>
      <c r="AG42" s="1123" t="s">
        <v>689</v>
      </c>
      <c r="AH42" s="447" t="s">
        <v>723</v>
      </c>
      <c r="AI42" s="446"/>
      <c r="AJ42" s="1125" t="s">
        <v>659</v>
      </c>
      <c r="AK42" s="448" t="s">
        <v>724</v>
      </c>
    </row>
    <row r="43" spans="1:37" ht="19.5" customHeight="1">
      <c r="A43" s="435"/>
      <c r="B43" s="436" t="str">
        <f>IF(ISERROR(VLOOKUP(CONCATENATE($B$30,"_",C43),'選手名簿'!$A:$E,5,FALSE))=TRUE,"",VLOOKUP(CONCATENATE($B$30,"_",C43),'選手名簿'!$A:$E,5,FALSE))</f>
        <v/>
      </c>
      <c r="C43" s="437"/>
      <c r="D43" s="437"/>
      <c r="E43" s="438"/>
      <c r="F43" s="433"/>
      <c r="G43" s="438"/>
      <c r="H43" s="437"/>
      <c r="I43" s="437"/>
      <c r="J43" s="436" t="str">
        <f>IF(ISERROR(VLOOKUP(CONCATENATE($J$30,"_",I43),'選手名簿'!$A:$E,5,FALSE))=TRUE,"",VLOOKUP(CONCATENATE($J$30,"_",I43),'選手名簿'!$A:$E,5,FALSE))</f>
        <v/>
      </c>
      <c r="K43" s="439"/>
      <c r="L43" s="408"/>
      <c r="M43" s="435"/>
      <c r="N43" s="436" t="str">
        <f>IF(ISERROR(VLOOKUP(CONCATENATE($N$30,"_",O43),'選手名簿'!$A:$E,5,FALSE))=TRUE,"",VLOOKUP(CONCATENATE($N$30,"_",O43),'選手名簿'!$A:$E,5,FALSE))</f>
        <v/>
      </c>
      <c r="O43" s="437"/>
      <c r="P43" s="437"/>
      <c r="Q43" s="438"/>
      <c r="R43" s="433"/>
      <c r="S43" s="438"/>
      <c r="T43" s="437"/>
      <c r="U43" s="437"/>
      <c r="V43" s="436" t="str">
        <f>IF(ISERROR(VLOOKUP(CONCATENATE($V$30,"_",U43),'選手名簿'!$A:$E,5,FALSE))=TRUE,"",VLOOKUP(CONCATENATE($V$30,"_",U43),'選手名簿'!$A:$E,5,FALSE))</f>
        <v/>
      </c>
      <c r="W43" s="439"/>
      <c r="Y43" s="1119"/>
      <c r="Z43" s="1120"/>
      <c r="AA43" s="1122"/>
      <c r="AB43" s="449">
        <v>3</v>
      </c>
      <c r="AC43" s="415"/>
      <c r="AD43" s="1124"/>
      <c r="AE43" s="449">
        <v>2</v>
      </c>
      <c r="AF43" s="415"/>
      <c r="AG43" s="1124"/>
      <c r="AH43" s="449">
        <v>1</v>
      </c>
      <c r="AI43" s="415"/>
      <c r="AJ43" s="1126"/>
      <c r="AK43" s="450">
        <v>0</v>
      </c>
    </row>
    <row r="44" spans="1:23" ht="19.5" customHeight="1">
      <c r="A44" s="435"/>
      <c r="B44" s="436" t="str">
        <f>IF(ISERROR(VLOOKUP(CONCATENATE($B$30,"_",C44),'選手名簿'!$A:$E,5,FALSE))=TRUE,"",VLOOKUP(CONCATENATE($B$30,"_",C44),'選手名簿'!$A:$E,5,FALSE))</f>
        <v/>
      </c>
      <c r="C44" s="437"/>
      <c r="D44" s="437"/>
      <c r="E44" s="438"/>
      <c r="F44" s="433"/>
      <c r="G44" s="438"/>
      <c r="H44" s="437"/>
      <c r="I44" s="437"/>
      <c r="J44" s="436" t="str">
        <f>IF(ISERROR(VLOOKUP(CONCATENATE($J$30,"_",I44),'選手名簿'!$A:$E,5,FALSE))=TRUE,"",VLOOKUP(CONCATENATE($J$30,"_",I44),'選手名簿'!$A:$E,5,FALSE))</f>
        <v/>
      </c>
      <c r="K44" s="439"/>
      <c r="L44" s="408"/>
      <c r="M44" s="435"/>
      <c r="N44" s="436" t="str">
        <f>IF(ISERROR(VLOOKUP(CONCATENATE($N$30,"_",O44),'選手名簿'!$A:$E,5,FALSE))=TRUE,"",VLOOKUP(CONCATENATE($N$30,"_",O44),'選手名簿'!$A:$E,5,FALSE))</f>
        <v/>
      </c>
      <c r="O44" s="437"/>
      <c r="P44" s="437"/>
      <c r="Q44" s="438"/>
      <c r="R44" s="433"/>
      <c r="S44" s="438"/>
      <c r="T44" s="437"/>
      <c r="U44" s="437"/>
      <c r="V44" s="436" t="str">
        <f>IF(ISERROR(VLOOKUP(CONCATENATE($V$30,"_",U44),'選手名簿'!$A:$E,5,FALSE))=TRUE,"",VLOOKUP(CONCATENATE($V$30,"_",U44),'選手名簿'!$A:$E,5,FALSE))</f>
        <v/>
      </c>
      <c r="W44" s="439"/>
    </row>
    <row r="45" spans="1:23" ht="20.25">
      <c r="A45" s="440"/>
      <c r="B45" s="441" t="str">
        <f>IF(ISERROR(VLOOKUP(CONCATENATE($B$30,"_",C45),'選手名簿'!$A:$E,5,FALSE))=TRUE,"",VLOOKUP(CONCATENATE($B$30,"_",C45),'選手名簿'!$A:$E,5,FALSE))</f>
        <v/>
      </c>
      <c r="C45" s="442"/>
      <c r="D45" s="442"/>
      <c r="E45" s="443"/>
      <c r="F45" s="444"/>
      <c r="G45" s="443"/>
      <c r="H45" s="442"/>
      <c r="I45" s="442"/>
      <c r="J45" s="441" t="str">
        <f>IF(ISERROR(VLOOKUP(CONCATENATE($J$30,"_",I45),'選手名簿'!$A:$E,5,FALSE))=TRUE,"",VLOOKUP(CONCATENATE($J$30,"_",I45),'選手名簿'!$A:$E,5,FALSE))</f>
        <v/>
      </c>
      <c r="K45" s="445"/>
      <c r="L45" s="408"/>
      <c r="M45" s="440"/>
      <c r="N45" s="441" t="str">
        <f>IF(ISERROR(VLOOKUP(CONCATENATE($N$30,"_",O45),'選手名簿'!$A:$E,5,FALSE))=TRUE,"",VLOOKUP(CONCATENATE($N$30,"_",O45),'選手名簿'!$A:$E,5,FALSE))</f>
        <v/>
      </c>
      <c r="O45" s="442"/>
      <c r="P45" s="442"/>
      <c r="Q45" s="443"/>
      <c r="R45" s="444"/>
      <c r="S45" s="443"/>
      <c r="T45" s="442"/>
      <c r="U45" s="442"/>
      <c r="V45" s="441" t="str">
        <f>IF(ISERROR(VLOOKUP(CONCATENATE($V$30,"_",U45),'選手名簿'!$A:$E,5,FALSE))=TRUE,"",VLOOKUP(CONCATENATE($V$30,"_",U45),'選手名簿'!$A:$E,5,FALSE))</f>
        <v/>
      </c>
      <c r="W45" s="445"/>
    </row>
    <row r="46" spans="1:22" ht="13.5">
      <c r="A46" s="408"/>
      <c r="B46" s="408"/>
      <c r="C46" s="408"/>
      <c r="D46" s="408"/>
      <c r="E46" s="408"/>
      <c r="F46" s="408"/>
      <c r="G46" s="408"/>
      <c r="H46" s="408"/>
      <c r="I46" s="408"/>
      <c r="J46" s="408"/>
      <c r="K46" s="408"/>
      <c r="L46" s="408"/>
      <c r="M46" s="408"/>
      <c r="N46" s="408"/>
      <c r="O46" s="408"/>
      <c r="P46" s="408"/>
      <c r="Q46" s="408"/>
      <c r="R46" s="408"/>
      <c r="S46" s="408"/>
      <c r="T46" s="408"/>
      <c r="U46" s="408"/>
      <c r="V46" s="408"/>
    </row>
    <row r="47" spans="1:22" ht="13.5">
      <c r="A47" s="408"/>
      <c r="B47" s="408"/>
      <c r="C47" s="408"/>
      <c r="D47" s="408"/>
      <c r="E47" s="408"/>
      <c r="F47" s="408"/>
      <c r="G47" s="408"/>
      <c r="H47" s="408"/>
      <c r="I47" s="408"/>
      <c r="J47" s="408"/>
      <c r="K47" s="408"/>
      <c r="L47" s="408"/>
      <c r="M47" s="408"/>
      <c r="N47" s="408"/>
      <c r="O47" s="408"/>
      <c r="P47" s="408"/>
      <c r="Q47" s="408"/>
      <c r="R47" s="408"/>
      <c r="S47" s="408"/>
      <c r="T47" s="408"/>
      <c r="U47" s="408"/>
      <c r="V47" s="408"/>
    </row>
    <row r="48" spans="1:67" ht="18.75" customHeight="1">
      <c r="A48" s="1027" t="s">
        <v>725</v>
      </c>
      <c r="B48" s="1029" t="str">
        <f>C9</f>
        <v>北郡坂ノ市サッカースポーツ少年団</v>
      </c>
      <c r="C48" s="1032">
        <f>IF(E48="","",SUM(E48:E49))</f>
        <v>1</v>
      </c>
      <c r="D48" s="1034" t="s">
        <v>103</v>
      </c>
      <c r="E48" s="414">
        <v>0</v>
      </c>
      <c r="F48" s="414" t="s">
        <v>266</v>
      </c>
      <c r="G48" s="414">
        <v>1</v>
      </c>
      <c r="H48" s="1034" t="s">
        <v>120</v>
      </c>
      <c r="I48" s="1032">
        <f>IF(G48="","",SUM(G48:G49))</f>
        <v>1</v>
      </c>
      <c r="J48" s="1036" t="str">
        <f>C7</f>
        <v>スマイス　セレソン　スポーツクラブ</v>
      </c>
      <c r="K48" s="408"/>
      <c r="M48" s="1039" t="s">
        <v>726</v>
      </c>
      <c r="N48" s="1042" t="str">
        <f>O9</f>
        <v>スマイス・セレソン</v>
      </c>
      <c r="O48" s="1032">
        <f>IF(Q48="","",SUM(Q48:Q49))</f>
        <v>2</v>
      </c>
      <c r="P48" s="1034" t="s">
        <v>103</v>
      </c>
      <c r="Q48" s="414">
        <v>0</v>
      </c>
      <c r="R48" s="414" t="s">
        <v>266</v>
      </c>
      <c r="S48" s="414">
        <v>0</v>
      </c>
      <c r="T48" s="1034" t="s">
        <v>120</v>
      </c>
      <c r="U48" s="1032">
        <f>IF(S48="","",SUM(S48:S49))</f>
        <v>0</v>
      </c>
      <c r="V48" s="1036" t="str">
        <f>O7</f>
        <v>ＦＣ　ＪＵＮＩＯＲＳ</v>
      </c>
      <c r="Y48" s="1018" t="str">
        <f>$Y$1</f>
        <v>OFA 第 55 回大分県U-12サッカー大会　兼　KYFA 九州U-12サッカー大会大分県大会</v>
      </c>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1018"/>
      <c r="AY48" s="1018"/>
      <c r="AZ48" s="1018"/>
      <c r="BA48" s="1018"/>
      <c r="BB48" s="1018"/>
      <c r="BC48" s="1018"/>
      <c r="BD48" s="1018"/>
      <c r="BE48" s="1018"/>
      <c r="BF48" s="1018"/>
      <c r="BG48" s="1018"/>
      <c r="BI48" s="1018" t="str">
        <f>$BI$1</f>
        <v>２次リーグ結果　報告用紙</v>
      </c>
      <c r="BJ48" s="1018"/>
      <c r="BK48" s="1018"/>
      <c r="BL48" s="1018"/>
      <c r="BM48" s="1018"/>
      <c r="BN48" s="1018"/>
      <c r="BO48" s="1018"/>
    </row>
    <row r="49" spans="1:67" ht="18.75" customHeight="1">
      <c r="A49" s="1028"/>
      <c r="B49" s="1030"/>
      <c r="C49" s="1033"/>
      <c r="D49" s="1035"/>
      <c r="E49" s="408">
        <v>1</v>
      </c>
      <c r="F49" s="408" t="s">
        <v>268</v>
      </c>
      <c r="G49" s="408">
        <v>0</v>
      </c>
      <c r="H49" s="1035"/>
      <c r="I49" s="1033"/>
      <c r="J49" s="1037"/>
      <c r="K49" s="408"/>
      <c r="M49" s="1040"/>
      <c r="N49" s="1043"/>
      <c r="O49" s="1033"/>
      <c r="P49" s="1035"/>
      <c r="Q49" s="408">
        <v>2</v>
      </c>
      <c r="R49" s="408" t="s">
        <v>268</v>
      </c>
      <c r="S49" s="408">
        <v>0</v>
      </c>
      <c r="T49" s="1035"/>
      <c r="U49" s="1033"/>
      <c r="V49" s="1037"/>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1018"/>
      <c r="AY49" s="1018"/>
      <c r="AZ49" s="1018"/>
      <c r="BA49" s="1018"/>
      <c r="BB49" s="1018"/>
      <c r="BC49" s="1018"/>
      <c r="BD49" s="1018"/>
      <c r="BE49" s="1018"/>
      <c r="BF49" s="1018"/>
      <c r="BG49" s="1018"/>
      <c r="BI49" s="1018"/>
      <c r="BJ49" s="1018"/>
      <c r="BK49" s="1018"/>
      <c r="BL49" s="1018"/>
      <c r="BM49" s="1018"/>
      <c r="BN49" s="1018"/>
      <c r="BO49" s="1018"/>
    </row>
    <row r="50" spans="1:59" ht="19.5" customHeight="1">
      <c r="A50" s="1028"/>
      <c r="B50" s="1030"/>
      <c r="C50" s="1033"/>
      <c r="D50" s="1035"/>
      <c r="E50" s="408"/>
      <c r="F50" s="408" t="s">
        <v>270</v>
      </c>
      <c r="G50" s="408"/>
      <c r="H50" s="1035"/>
      <c r="I50" s="1033"/>
      <c r="J50" s="1037"/>
      <c r="K50" s="408"/>
      <c r="M50" s="1041"/>
      <c r="N50" s="1044"/>
      <c r="O50" s="1045"/>
      <c r="P50" s="1046"/>
      <c r="Q50" s="408"/>
      <c r="R50" s="408" t="s">
        <v>270</v>
      </c>
      <c r="S50" s="408"/>
      <c r="T50" s="1046"/>
      <c r="U50" s="1045"/>
      <c r="V50" s="1047"/>
      <c r="Y50" s="1018" t="s">
        <v>676</v>
      </c>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1018"/>
      <c r="AY50" s="1018"/>
      <c r="AZ50" s="1018"/>
      <c r="BA50" s="1018"/>
      <c r="BB50" s="1018"/>
      <c r="BC50" s="1018"/>
      <c r="BD50" s="1018"/>
      <c r="BE50" s="1018"/>
      <c r="BF50" s="1018"/>
      <c r="BG50" s="1018"/>
    </row>
    <row r="51" spans="1:59" ht="18.75" customHeight="1">
      <c r="A51" s="416" t="s">
        <v>682</v>
      </c>
      <c r="B51" s="1048" t="s">
        <v>730</v>
      </c>
      <c r="C51" s="1048"/>
      <c r="D51" s="1048"/>
      <c r="E51" s="1048"/>
      <c r="F51" s="1048"/>
      <c r="G51" s="1049" t="s">
        <v>684</v>
      </c>
      <c r="H51" s="1049"/>
      <c r="I51" s="1049"/>
      <c r="J51" s="1050" t="s">
        <v>731</v>
      </c>
      <c r="K51" s="1050"/>
      <c r="M51" s="416" t="s">
        <v>682</v>
      </c>
      <c r="N51" s="1048" t="s">
        <v>732</v>
      </c>
      <c r="O51" s="1048"/>
      <c r="P51" s="1048"/>
      <c r="Q51" s="1048"/>
      <c r="R51" s="1048"/>
      <c r="S51" s="1049" t="s">
        <v>684</v>
      </c>
      <c r="T51" s="1049"/>
      <c r="U51" s="1049"/>
      <c r="V51" s="1050" t="s">
        <v>731</v>
      </c>
      <c r="W51" s="1050"/>
      <c r="Y51" s="1018"/>
      <c r="Z51" s="1018"/>
      <c r="AA51" s="1018"/>
      <c r="AB51" s="1018"/>
      <c r="AC51" s="1018"/>
      <c r="AD51" s="1018"/>
      <c r="AE51" s="1018"/>
      <c r="AF51" s="1018"/>
      <c r="AG51" s="1018"/>
      <c r="AH51" s="1018"/>
      <c r="AI51" s="1018"/>
      <c r="AJ51" s="1018"/>
      <c r="AK51" s="1018"/>
      <c r="AL51" s="1018"/>
      <c r="AM51" s="1018"/>
      <c r="AN51" s="1018"/>
      <c r="AO51" s="1018"/>
      <c r="AP51" s="1018"/>
      <c r="AQ51" s="1018"/>
      <c r="AR51" s="1018"/>
      <c r="AS51" s="1018"/>
      <c r="AT51" s="1018"/>
      <c r="AU51" s="1018"/>
      <c r="AV51" s="1018"/>
      <c r="AW51" s="1018"/>
      <c r="AX51" s="1018"/>
      <c r="AY51" s="1018"/>
      <c r="AZ51" s="1018"/>
      <c r="BA51" s="1018"/>
      <c r="BB51" s="1018"/>
      <c r="BC51" s="1018"/>
      <c r="BD51" s="1018"/>
      <c r="BE51" s="1018"/>
      <c r="BF51" s="1018"/>
      <c r="BG51" s="1018"/>
    </row>
    <row r="52" spans="1:59" ht="18.75" customHeight="1">
      <c r="A52" s="417" t="s">
        <v>694</v>
      </c>
      <c r="B52" s="1062" t="s">
        <v>733</v>
      </c>
      <c r="C52" s="1062"/>
      <c r="D52" s="1062"/>
      <c r="E52" s="1062"/>
      <c r="F52" s="1062"/>
      <c r="G52" s="1063" t="s">
        <v>684</v>
      </c>
      <c r="H52" s="1064"/>
      <c r="I52" s="1065"/>
      <c r="J52" s="1066" t="s">
        <v>731</v>
      </c>
      <c r="K52" s="1066"/>
      <c r="M52" s="417" t="s">
        <v>694</v>
      </c>
      <c r="N52" s="1062" t="s">
        <v>734</v>
      </c>
      <c r="O52" s="1062"/>
      <c r="P52" s="1062"/>
      <c r="Q52" s="1062"/>
      <c r="R52" s="1062"/>
      <c r="S52" s="1063" t="s">
        <v>684</v>
      </c>
      <c r="T52" s="1064"/>
      <c r="U52" s="1065"/>
      <c r="V52" s="1066" t="s">
        <v>731</v>
      </c>
      <c r="W52" s="1066"/>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row>
    <row r="53" spans="1:35" ht="18.75" customHeight="1">
      <c r="A53" s="418" t="s">
        <v>695</v>
      </c>
      <c r="B53" s="1067" t="s">
        <v>735</v>
      </c>
      <c r="C53" s="1067"/>
      <c r="D53" s="1067"/>
      <c r="E53" s="1067"/>
      <c r="F53" s="1067"/>
      <c r="G53" s="1063" t="s">
        <v>684</v>
      </c>
      <c r="H53" s="1064"/>
      <c r="I53" s="1065"/>
      <c r="J53" s="1068" t="s">
        <v>731</v>
      </c>
      <c r="K53" s="1068"/>
      <c r="M53" s="418" t="s">
        <v>695</v>
      </c>
      <c r="N53" s="1067" t="s">
        <v>736</v>
      </c>
      <c r="O53" s="1067"/>
      <c r="P53" s="1067"/>
      <c r="Q53" s="1067"/>
      <c r="R53" s="1067"/>
      <c r="S53" s="1063" t="s">
        <v>684</v>
      </c>
      <c r="T53" s="1064"/>
      <c r="U53" s="1065"/>
      <c r="V53" s="1068" t="s">
        <v>731</v>
      </c>
      <c r="W53" s="1068"/>
      <c r="Y53" s="404"/>
      <c r="Z53" s="404"/>
      <c r="AA53" s="404"/>
      <c r="AB53" s="404"/>
      <c r="AC53" s="404"/>
      <c r="AD53" s="404"/>
      <c r="AE53" s="404"/>
      <c r="AF53" s="404"/>
      <c r="AG53" s="404"/>
      <c r="AH53" s="404"/>
      <c r="AI53" s="404"/>
    </row>
    <row r="54" spans="1:49" ht="20.25">
      <c r="A54" s="419" t="s">
        <v>698</v>
      </c>
      <c r="B54" s="420" t="str">
        <f>IF(ISERROR(VLOOKUP(G54,'審判員'!$A:$C,2,FALSE))=TRUE,"",VLOOKUP(G54,'審判員'!$A:$C,2,FALSE))</f>
        <v>清家　大介</v>
      </c>
      <c r="C54" s="421">
        <f>IF(ISERROR(VLOOKUP(G54,'審判員'!$A:$C,3,FALSE))=TRUE,"",VLOOKUP(G54,'審判員'!$A:$C,3,FALSE))</f>
        <v>3</v>
      </c>
      <c r="D54" s="422" t="s">
        <v>699</v>
      </c>
      <c r="E54" s="1052" t="s">
        <v>700</v>
      </c>
      <c r="F54" s="1052"/>
      <c r="G54" s="1052" t="s">
        <v>743</v>
      </c>
      <c r="H54" s="1052"/>
      <c r="I54" s="1052"/>
      <c r="J54" s="1069" t="s">
        <v>212</v>
      </c>
      <c r="K54" s="1070"/>
      <c r="L54" s="408"/>
      <c r="M54" s="419" t="s">
        <v>698</v>
      </c>
      <c r="N54" s="420" t="str">
        <f>IF(ISERROR(VLOOKUP(S54,'審判員'!$A:$C,2,FALSE))=TRUE,"",VLOOKUP(S54,'審判員'!$A:$C,2,FALSE))</f>
        <v>柴田　徹</v>
      </c>
      <c r="O54" s="421">
        <f>IF(ISERROR(VLOOKUP(S54,'審判員'!$A:$C,3,FALSE))=TRUE,"",VLOOKUP(S54,'審判員'!$A:$C,3,FALSE))</f>
        <v>3</v>
      </c>
      <c r="P54" s="422" t="s">
        <v>699</v>
      </c>
      <c r="Q54" s="1052" t="s">
        <v>700</v>
      </c>
      <c r="R54" s="1052"/>
      <c r="S54" s="1052" t="s">
        <v>749</v>
      </c>
      <c r="T54" s="1052"/>
      <c r="U54" s="1052"/>
      <c r="V54" s="1069" t="s">
        <v>212</v>
      </c>
      <c r="W54" s="1070"/>
      <c r="Y54" s="588" t="s">
        <v>75</v>
      </c>
      <c r="Z54" s="588"/>
      <c r="AA54" s="588"/>
      <c r="AB54" s="1020" t="str">
        <f>$N$4</f>
        <v>佐伯</v>
      </c>
      <c r="AC54" s="1020"/>
      <c r="AD54" s="1020"/>
      <c r="AE54" s="1020"/>
      <c r="AF54" s="1020"/>
      <c r="AG54" s="1020"/>
      <c r="AH54" s="588" t="s">
        <v>677</v>
      </c>
      <c r="AI54" s="1019" t="str">
        <f>$P$4</f>
        <v>佐伯市総合運動公園人工芝グラウンド</v>
      </c>
      <c r="AJ54" s="1019"/>
      <c r="AK54" s="1019"/>
      <c r="AL54" s="1019"/>
      <c r="AM54" s="1019"/>
      <c r="AN54" s="1019"/>
      <c r="AO54" s="1019"/>
      <c r="AP54" s="1019"/>
      <c r="AQ54" s="1019"/>
      <c r="AR54" s="1019"/>
      <c r="AS54" s="1019"/>
      <c r="AT54" s="1019"/>
      <c r="AU54" s="1019"/>
      <c r="AV54" s="1019"/>
      <c r="AW54" s="1019"/>
    </row>
    <row r="55" spans="1:49" ht="20.25">
      <c r="A55" s="423" t="s">
        <v>703</v>
      </c>
      <c r="B55" s="424" t="str">
        <f>IF(ISERROR(VLOOKUP(G55,'審判員'!$A:$C,2,FALSE))=TRUE,"",VLOOKUP(G55,'審判員'!$A:$C,2,FALSE))</f>
        <v>柳元　哲哉</v>
      </c>
      <c r="C55" s="425">
        <f>IF(ISERROR(VLOOKUP(G55,'審判員'!$A:$C,3,FALSE))=TRUE,"",VLOOKUP(G55,'審判員'!$A:$C,3,FALSE))</f>
        <v>3</v>
      </c>
      <c r="D55" s="426" t="s">
        <v>699</v>
      </c>
      <c r="E55" s="1035" t="s">
        <v>700</v>
      </c>
      <c r="F55" s="1035"/>
      <c r="G55" s="1035" t="s">
        <v>746</v>
      </c>
      <c r="H55" s="1035"/>
      <c r="I55" s="1035"/>
      <c r="J55" s="1071" t="str">
        <f>N48</f>
        <v>スマイス・セレソン</v>
      </c>
      <c r="K55" s="1072"/>
      <c r="L55" s="408"/>
      <c r="M55" s="423" t="s">
        <v>703</v>
      </c>
      <c r="N55" s="424" t="str">
        <f>IF(ISERROR(VLOOKUP(S55,'審判員'!$A:$C,2,FALSE))=TRUE,"",VLOOKUP(S55,'審判員'!$A:$C,2,FALSE))</f>
        <v>川邉　裕也</v>
      </c>
      <c r="O55" s="425">
        <f>IF(ISERROR(VLOOKUP(S55,'審判員'!$A:$C,3,FALSE))=TRUE,"",VLOOKUP(S55,'審判員'!$A:$C,3,FALSE))</f>
        <v>3</v>
      </c>
      <c r="P55" s="426" t="s">
        <v>699</v>
      </c>
      <c r="Q55" s="1035" t="s">
        <v>700</v>
      </c>
      <c r="R55" s="1035"/>
      <c r="S55" s="1035" t="s">
        <v>750</v>
      </c>
      <c r="T55" s="1035"/>
      <c r="U55" s="1035"/>
      <c r="V55" s="1071" t="str">
        <f>B48</f>
        <v>北郡坂ノ市サッカースポーツ少年団</v>
      </c>
      <c r="W55" s="1072"/>
      <c r="Y55" s="588"/>
      <c r="Z55" s="588"/>
      <c r="AA55" s="588"/>
      <c r="AB55" s="1020"/>
      <c r="AC55" s="1020"/>
      <c r="AD55" s="1020"/>
      <c r="AE55" s="1020"/>
      <c r="AF55" s="1020"/>
      <c r="AG55" s="1020"/>
      <c r="AH55" s="588"/>
      <c r="AI55" s="1019"/>
      <c r="AJ55" s="1019"/>
      <c r="AK55" s="1019"/>
      <c r="AL55" s="1019"/>
      <c r="AM55" s="1019"/>
      <c r="AN55" s="1019"/>
      <c r="AO55" s="1019"/>
      <c r="AP55" s="1019"/>
      <c r="AQ55" s="1019"/>
      <c r="AR55" s="1019"/>
      <c r="AS55" s="1019"/>
      <c r="AT55" s="1019"/>
      <c r="AU55" s="1019"/>
      <c r="AV55" s="1019"/>
      <c r="AW55" s="1019"/>
    </row>
    <row r="56" spans="1:49" ht="20.25">
      <c r="A56" s="423" t="s">
        <v>706</v>
      </c>
      <c r="B56" s="424" t="str">
        <f>IF(ISERROR(VLOOKUP(G56,'審判員'!$A:$C,2,FALSE))=TRUE,"",VLOOKUP(G56,'審判員'!$A:$C,2,FALSE))</f>
        <v>柾木　洋平</v>
      </c>
      <c r="C56" s="425">
        <f>IF(ISERROR(VLOOKUP(G56,'審判員'!$A:$C,3,FALSE))=TRUE,"",VLOOKUP(G56,'審判員'!$A:$C,3,FALSE))</f>
        <v>3</v>
      </c>
      <c r="D56" s="426" t="s">
        <v>699</v>
      </c>
      <c r="E56" s="1035" t="s">
        <v>700</v>
      </c>
      <c r="F56" s="1035"/>
      <c r="G56" s="1035" t="s">
        <v>739</v>
      </c>
      <c r="H56" s="1035"/>
      <c r="I56" s="1035"/>
      <c r="J56" s="1071" t="str">
        <f>V48</f>
        <v>ＦＣ　ＪＵＮＩＯＲＳ</v>
      </c>
      <c r="K56" s="1072"/>
      <c r="L56" s="408"/>
      <c r="M56" s="423" t="s">
        <v>706</v>
      </c>
      <c r="N56" s="424" t="str">
        <f>IF(ISERROR(VLOOKUP(S56,'審判員'!$A:$C,2,FALSE))=TRUE,"",VLOOKUP(S56,'審判員'!$A:$C,2,FALSE))</f>
        <v>緒方　翔平</v>
      </c>
      <c r="O56" s="425">
        <f>IF(ISERROR(VLOOKUP(S56,'審判員'!$A:$C,3,FALSE))=TRUE,"",VLOOKUP(S56,'審判員'!$A:$C,3,FALSE))</f>
        <v>3</v>
      </c>
      <c r="P56" s="426" t="s">
        <v>699</v>
      </c>
      <c r="Q56" s="1035" t="s">
        <v>700</v>
      </c>
      <c r="R56" s="1035"/>
      <c r="S56" s="1035" t="s">
        <v>740</v>
      </c>
      <c r="T56" s="1035"/>
      <c r="U56" s="1035"/>
      <c r="V56" s="1071" t="str">
        <f>J48</f>
        <v>スマイス　セレソン　スポーツクラブ</v>
      </c>
      <c r="W56" s="1072"/>
      <c r="Y56" s="132"/>
      <c r="Z56" s="132"/>
      <c r="AA56" s="132"/>
      <c r="AB56" s="132"/>
      <c r="AC56" s="132"/>
      <c r="AD56" s="132"/>
      <c r="AE56" s="132"/>
      <c r="AF56" s="132"/>
      <c r="AG56" s="132"/>
      <c r="AH56" s="132"/>
      <c r="AI56" s="407"/>
      <c r="AJ56" s="407"/>
      <c r="AK56" s="407"/>
      <c r="AL56" s="407"/>
      <c r="AM56" s="407"/>
      <c r="AN56" s="407"/>
      <c r="AO56" s="407"/>
      <c r="AP56" s="407"/>
      <c r="AQ56" s="407"/>
      <c r="AR56" s="407"/>
      <c r="AS56" s="407"/>
      <c r="AT56" s="407"/>
      <c r="AU56" s="407"/>
      <c r="AV56" s="407"/>
      <c r="AW56" s="407"/>
    </row>
    <row r="57" spans="1:27" ht="20.25">
      <c r="A57" s="427" t="s">
        <v>709</v>
      </c>
      <c r="B57" s="428" t="str">
        <f>IF(ISERROR(VLOOKUP(G57,'審判員'!$A:$C,2,FALSE))=TRUE,"",VLOOKUP(G57,'審判員'!$A:$C,2,FALSE))</f>
        <v>大谷　伸二</v>
      </c>
      <c r="C57" s="429">
        <f>IF(ISERROR(VLOOKUP(G57,'審判員'!$A:$C,3,FALSE))=TRUE,"",VLOOKUP(G57,'審判員'!$A:$C,3,FALSE))</f>
        <v>3</v>
      </c>
      <c r="D57" s="430" t="s">
        <v>699</v>
      </c>
      <c r="E57" s="1074" t="s">
        <v>700</v>
      </c>
      <c r="F57" s="1074"/>
      <c r="G57" s="1074" t="s">
        <v>738</v>
      </c>
      <c r="H57" s="1074"/>
      <c r="I57" s="1074"/>
      <c r="J57" s="1075" t="s">
        <v>212</v>
      </c>
      <c r="K57" s="1076"/>
      <c r="L57" s="408"/>
      <c r="M57" s="427" t="s">
        <v>709</v>
      </c>
      <c r="N57" s="428" t="str">
        <f>IF(ISERROR(VLOOKUP(S57,'審判員'!$A:$C,2,FALSE))=TRUE,"",VLOOKUP(S57,'審判員'!$A:$C,2,FALSE))</f>
        <v>白江　直樹</v>
      </c>
      <c r="O57" s="429">
        <f>IF(ISERROR(VLOOKUP(S57,'審判員'!$A:$C,3,FALSE))=TRUE,"",VLOOKUP(S57,'審判員'!$A:$C,3,FALSE))</f>
        <v>3</v>
      </c>
      <c r="P57" s="430" t="s">
        <v>699</v>
      </c>
      <c r="Q57" s="1074" t="s">
        <v>700</v>
      </c>
      <c r="R57" s="1074"/>
      <c r="S57" s="1074" t="s">
        <v>745</v>
      </c>
      <c r="T57" s="1074"/>
      <c r="U57" s="1074"/>
      <c r="V57" s="1075" t="s">
        <v>212</v>
      </c>
      <c r="W57" s="1076"/>
      <c r="Y57" s="408"/>
      <c r="Z57" s="408"/>
      <c r="AA57" s="408"/>
    </row>
    <row r="58" spans="1:33" ht="20.25">
      <c r="A58" s="431" t="s">
        <v>406</v>
      </c>
      <c r="B58" s="432" t="s">
        <v>420</v>
      </c>
      <c r="C58" s="432" t="s">
        <v>419</v>
      </c>
      <c r="D58" s="432" t="s">
        <v>595</v>
      </c>
      <c r="E58" s="432" t="s">
        <v>421</v>
      </c>
      <c r="F58" s="433"/>
      <c r="G58" s="432" t="s">
        <v>421</v>
      </c>
      <c r="H58" s="432" t="s">
        <v>595</v>
      </c>
      <c r="I58" s="432" t="s">
        <v>419</v>
      </c>
      <c r="J58" s="432" t="s">
        <v>420</v>
      </c>
      <c r="K58" s="434" t="s">
        <v>406</v>
      </c>
      <c r="L58" s="408"/>
      <c r="M58" s="431" t="s">
        <v>406</v>
      </c>
      <c r="N58" s="432" t="s">
        <v>420</v>
      </c>
      <c r="O58" s="432" t="s">
        <v>419</v>
      </c>
      <c r="P58" s="432" t="s">
        <v>595</v>
      </c>
      <c r="Q58" s="432" t="s">
        <v>421</v>
      </c>
      <c r="R58" s="433"/>
      <c r="S58" s="432" t="s">
        <v>421</v>
      </c>
      <c r="T58" s="432" t="s">
        <v>595</v>
      </c>
      <c r="U58" s="432" t="s">
        <v>419</v>
      </c>
      <c r="V58" s="432" t="s">
        <v>420</v>
      </c>
      <c r="W58" s="434" t="s">
        <v>406</v>
      </c>
      <c r="Y58" s="588" t="s">
        <v>339</v>
      </c>
      <c r="Z58" s="588"/>
      <c r="AA58" s="588"/>
      <c r="AB58" s="1020" t="str">
        <f>$N$6</f>
        <v>2次リーグ　Dパート</v>
      </c>
      <c r="AC58" s="1020"/>
      <c r="AD58" s="1020"/>
      <c r="AE58" s="1020"/>
      <c r="AF58" s="1020"/>
      <c r="AG58" s="1020"/>
    </row>
    <row r="59" spans="1:33" ht="20.25">
      <c r="A59" s="435"/>
      <c r="B59" s="436" t="str">
        <f>IF(ISERROR(VLOOKUP(CONCATENATE($B$48,"_",C59),'選手名簿'!$A:$E,5,FALSE))=TRUE,"",VLOOKUP(CONCATENATE($B$48,"_",C59),'選手名簿'!$A:$E,5,FALSE))</f>
        <v/>
      </c>
      <c r="C59" s="437"/>
      <c r="D59" s="437"/>
      <c r="E59" s="438"/>
      <c r="F59" s="433"/>
      <c r="G59" s="438"/>
      <c r="H59" s="437"/>
      <c r="I59" s="437"/>
      <c r="J59" s="436" t="str">
        <f>IF(ISERROR(VLOOKUP(CONCATENATE($J$48,"_",I59),'選手名簿'!$A:$E,5,FALSE))=TRUE,"",VLOOKUP(CONCATENATE($J$48,"_",I59),'選手名簿'!$A:$E,5,FALSE))</f>
        <v/>
      </c>
      <c r="K59" s="439"/>
      <c r="L59" s="408"/>
      <c r="M59" s="435"/>
      <c r="N59" s="436" t="str">
        <f>IF(ISERROR(VLOOKUP(CONCATENATE($N$48,"_",O59),'選手名簿'!$A:$E,5,FALSE))=TRUE,"",VLOOKUP(CONCATENATE($N$48,"_",O59),'選手名簿'!$A:$E,5,FALSE))</f>
        <v/>
      </c>
      <c r="O59" s="437"/>
      <c r="P59" s="437"/>
      <c r="Q59" s="438"/>
      <c r="R59" s="433"/>
      <c r="S59" s="438"/>
      <c r="T59" s="437"/>
      <c r="U59" s="437"/>
      <c r="V59" s="424" t="str">
        <f>IF(ISERROR(VLOOKUP(CONCATENATE($V$48,"_",U59),'選手名簿'!$A:$E,5,FALSE))=TRUE,"",VLOOKUP(CONCATENATE($V$48,"_",U59),'選手名簿'!$A:$E,5,FALSE))</f>
        <v/>
      </c>
      <c r="W59" s="439"/>
      <c r="Y59" s="588"/>
      <c r="Z59" s="588"/>
      <c r="AA59" s="588"/>
      <c r="AB59" s="1021"/>
      <c r="AC59" s="1021"/>
      <c r="AD59" s="1021"/>
      <c r="AE59" s="1021"/>
      <c r="AF59" s="1021"/>
      <c r="AG59" s="1021"/>
    </row>
    <row r="60" spans="1:45" ht="20.25">
      <c r="A60" s="435"/>
      <c r="B60" s="436" t="str">
        <f>IF(ISERROR(VLOOKUP(CONCATENATE($B$48,"_",C60),'選手名簿'!$A:$E,5,FALSE))=TRUE,"",VLOOKUP(CONCATENATE($B$48,"_",C60),'選手名簿'!$A:$E,5,FALSE))</f>
        <v/>
      </c>
      <c r="C60" s="437"/>
      <c r="D60" s="437"/>
      <c r="E60" s="438"/>
      <c r="F60" s="433"/>
      <c r="G60" s="438"/>
      <c r="H60" s="437"/>
      <c r="I60" s="437"/>
      <c r="J60" s="436" t="str">
        <f>IF(ISERROR(VLOOKUP(CONCATENATE($J$48,"_",I60),'選手名簿'!$A:$E,5,FALSE))=TRUE,"",VLOOKUP(CONCATENATE($J$48,"_",I60),'選手名簿'!$A:$E,5,FALSE))</f>
        <v/>
      </c>
      <c r="K60" s="439"/>
      <c r="L60" s="408"/>
      <c r="M60" s="435"/>
      <c r="N60" s="436" t="str">
        <f>IF(ISERROR(VLOOKUP(CONCATENATE($N$48,"_",O60),'選手名簿'!$A:$E,5,FALSE))=TRUE,"",VLOOKUP(CONCATENATE($N$48,"_",O60),'選手名簿'!$A:$E,5,FALSE))</f>
        <v/>
      </c>
      <c r="O60" s="437"/>
      <c r="P60" s="437"/>
      <c r="Q60" s="438"/>
      <c r="R60" s="433"/>
      <c r="S60" s="438"/>
      <c r="T60" s="437"/>
      <c r="U60" s="437"/>
      <c r="V60" s="436" t="str">
        <f>IF(ISERROR(VLOOKUP(CONCATENATE($V$48,"_",U60),'選手名簿'!$A:$E,5,FALSE))=TRUE,"",VLOOKUP(CONCATENATE($V$48,"_",U60),'選手名簿'!$A:$E,5,FALSE))</f>
        <v/>
      </c>
      <c r="W60" s="439"/>
      <c r="Y60" s="132"/>
      <c r="Z60" s="844" t="str">
        <f>$N$7</f>
        <v>J</v>
      </c>
      <c r="AA60" s="844"/>
      <c r="AB60" s="844"/>
      <c r="AC60" s="844" t="str">
        <f>$O$7</f>
        <v>ＦＣ　ＪＵＮＩＯＲＳ</v>
      </c>
      <c r="AD60" s="844"/>
      <c r="AE60" s="844"/>
      <c r="AF60" s="844"/>
      <c r="AG60" s="844"/>
      <c r="AH60" s="844"/>
      <c r="AI60" s="844"/>
      <c r="AJ60" s="844"/>
      <c r="AK60" s="844"/>
      <c r="AL60" s="844"/>
      <c r="AM60" s="844"/>
      <c r="AN60" s="844"/>
      <c r="AO60" s="844"/>
      <c r="AP60" s="844" t="str">
        <f>$V$7</f>
        <v>中津</v>
      </c>
      <c r="AQ60" s="844"/>
      <c r="AR60" s="844"/>
      <c r="AS60" s="844"/>
    </row>
    <row r="61" spans="1:45" ht="20.25">
      <c r="A61" s="435"/>
      <c r="B61" s="436" t="str">
        <f>IF(ISERROR(VLOOKUP(CONCATENATE($B$48,"_",C61),'選手名簿'!$A:$E,5,FALSE))=TRUE,"",VLOOKUP(CONCATENATE($B$48,"_",C61),'選手名簿'!$A:$E,5,FALSE))</f>
        <v/>
      </c>
      <c r="C61" s="437"/>
      <c r="D61" s="437"/>
      <c r="E61" s="438"/>
      <c r="F61" s="433"/>
      <c r="G61" s="438"/>
      <c r="H61" s="437"/>
      <c r="I61" s="437"/>
      <c r="J61" s="436" t="str">
        <f>IF(ISERROR(VLOOKUP(CONCATENATE($J$48,"_",I61),'選手名簿'!$A:$E,5,FALSE))=TRUE,"",VLOOKUP(CONCATENATE($J$48,"_",I61),'選手名簿'!$A:$E,5,FALSE))</f>
        <v/>
      </c>
      <c r="K61" s="439"/>
      <c r="L61" s="408"/>
      <c r="M61" s="435"/>
      <c r="N61" s="436" t="str">
        <f>IF(ISERROR(VLOOKUP(CONCATENATE($N$48,"_",O61),'選手名簿'!$A:$E,5,FALSE))=TRUE,"",VLOOKUP(CONCATENATE($N$48,"_",O61),'選手名簿'!$A:$E,5,FALSE))</f>
        <v/>
      </c>
      <c r="O61" s="437"/>
      <c r="P61" s="437"/>
      <c r="Q61" s="438"/>
      <c r="R61" s="433"/>
      <c r="S61" s="438"/>
      <c r="T61" s="437"/>
      <c r="U61" s="437"/>
      <c r="V61" s="436" t="str">
        <f>IF(ISERROR(VLOOKUP(CONCATENATE($V$48,"_",U61),'選手名簿'!$A:$E,5,FALSE))=TRUE,"",VLOOKUP(CONCATENATE($V$48,"_",U61),'選手名簿'!$A:$E,5,FALSE))</f>
        <v/>
      </c>
      <c r="W61" s="439"/>
      <c r="Y61" s="132"/>
      <c r="Z61" s="844"/>
      <c r="AA61" s="844"/>
      <c r="AB61" s="844"/>
      <c r="AC61" s="844"/>
      <c r="AD61" s="844"/>
      <c r="AE61" s="844"/>
      <c r="AF61" s="844"/>
      <c r="AG61" s="844"/>
      <c r="AH61" s="844"/>
      <c r="AI61" s="844"/>
      <c r="AJ61" s="844"/>
      <c r="AK61" s="844"/>
      <c r="AL61" s="844"/>
      <c r="AM61" s="844"/>
      <c r="AN61" s="844"/>
      <c r="AO61" s="844"/>
      <c r="AP61" s="844"/>
      <c r="AQ61" s="844"/>
      <c r="AR61" s="844"/>
      <c r="AS61" s="844"/>
    </row>
    <row r="62" spans="1:45" ht="20.25">
      <c r="A62" s="435"/>
      <c r="B62" s="436" t="str">
        <f>IF(ISERROR(VLOOKUP(CONCATENATE($B$48,"_",C62),'選手名簿'!$A:$E,5,FALSE))=TRUE,"",VLOOKUP(CONCATENATE($B$48,"_",C62),'選手名簿'!$A:$E,5,FALSE))</f>
        <v/>
      </c>
      <c r="C62" s="437"/>
      <c r="D62" s="437"/>
      <c r="E62" s="438"/>
      <c r="F62" s="433"/>
      <c r="G62" s="438"/>
      <c r="H62" s="437"/>
      <c r="I62" s="437"/>
      <c r="J62" s="436" t="str">
        <f>IF(ISERROR(VLOOKUP(CONCATENATE($J$48,"_",I62),'選手名簿'!$A:$E,5,FALSE))=TRUE,"",VLOOKUP(CONCATENATE($J$48,"_",I62),'選手名簿'!$A:$E,5,FALSE))</f>
        <v/>
      </c>
      <c r="K62" s="439"/>
      <c r="L62" s="408"/>
      <c r="M62" s="435"/>
      <c r="N62" s="436" t="str">
        <f>IF(ISERROR(VLOOKUP(CONCATENATE($N$48,"_",O62),'選手名簿'!$A:$E,5,FALSE))=TRUE,"",VLOOKUP(CONCATENATE($N$48,"_",O62),'選手名簿'!$A:$E,5,FALSE))</f>
        <v/>
      </c>
      <c r="O62" s="437"/>
      <c r="P62" s="437"/>
      <c r="Q62" s="438"/>
      <c r="R62" s="433"/>
      <c r="S62" s="438"/>
      <c r="T62" s="437"/>
      <c r="U62" s="437"/>
      <c r="V62" s="436" t="str">
        <f>IF(ISERROR(VLOOKUP(CONCATENATE($V$48,"_",U62),'選手名簿'!$A:$E,5,FALSE))=TRUE,"",VLOOKUP(CONCATENATE($V$48,"_",U62),'選手名簿'!$A:$E,5,FALSE))</f>
        <v/>
      </c>
      <c r="W62" s="439"/>
      <c r="Y62" s="132"/>
      <c r="Z62" s="844" t="str">
        <f>$N$8</f>
        <v>K</v>
      </c>
      <c r="AA62" s="844"/>
      <c r="AB62" s="844"/>
      <c r="AC62" s="844" t="str">
        <f>$O$8</f>
        <v>きつきＦＣ</v>
      </c>
      <c r="AD62" s="844"/>
      <c r="AE62" s="844"/>
      <c r="AF62" s="844"/>
      <c r="AG62" s="844"/>
      <c r="AH62" s="844"/>
      <c r="AI62" s="844"/>
      <c r="AJ62" s="844"/>
      <c r="AK62" s="844"/>
      <c r="AL62" s="844"/>
      <c r="AM62" s="844"/>
      <c r="AN62" s="844"/>
      <c r="AO62" s="844"/>
      <c r="AP62" s="844" t="str">
        <f>$V$8</f>
        <v>速杵国東</v>
      </c>
      <c r="AQ62" s="844"/>
      <c r="AR62" s="844"/>
      <c r="AS62" s="844"/>
    </row>
    <row r="63" spans="1:45" ht="20.25">
      <c r="A63" s="440"/>
      <c r="B63" s="441" t="str">
        <f>IF(ISERROR(VLOOKUP(CONCATENATE($B$48,"_",C63),'選手名簿'!$A:$E,5,FALSE))=TRUE,"",VLOOKUP(CONCATENATE($B$48,"_",C63),'選手名簿'!$A:$E,5,FALSE))</f>
        <v/>
      </c>
      <c r="C63" s="442"/>
      <c r="D63" s="442"/>
      <c r="E63" s="443"/>
      <c r="F63" s="444"/>
      <c r="G63" s="443"/>
      <c r="H63" s="442"/>
      <c r="I63" s="442"/>
      <c r="J63" s="441" t="str">
        <f>IF(ISERROR(VLOOKUP(CONCATENATE($J$48,"_",I63),'選手名簿'!$A:$E,5,FALSE))=TRUE,"",VLOOKUP(CONCATENATE($J$48,"_",I63),'選手名簿'!$A:$E,5,FALSE))</f>
        <v/>
      </c>
      <c r="K63" s="445"/>
      <c r="L63" s="408"/>
      <c r="M63" s="440"/>
      <c r="N63" s="441" t="str">
        <f>IF(ISERROR(VLOOKUP(CONCATENATE($N$48,"_",O63),'選手名簿'!$A:$E,5,FALSE))=TRUE,"",VLOOKUP(CONCATENATE($N$48,"_",O63),'選手名簿'!$A:$E,5,FALSE))</f>
        <v/>
      </c>
      <c r="O63" s="442"/>
      <c r="P63" s="442"/>
      <c r="Q63" s="443"/>
      <c r="R63" s="444"/>
      <c r="S63" s="443"/>
      <c r="T63" s="442"/>
      <c r="U63" s="442"/>
      <c r="V63" s="441" t="str">
        <f>IF(ISERROR(VLOOKUP(CONCATENATE($V$48,"_",U63),'選手名簿'!$A:$E,5,FALSE))=TRUE,"",VLOOKUP(CONCATENATE($V$48,"_",U63),'選手名簿'!$A:$E,5,FALSE))</f>
        <v/>
      </c>
      <c r="W63" s="445"/>
      <c r="Y63" s="132"/>
      <c r="Z63" s="844"/>
      <c r="AA63" s="844"/>
      <c r="AB63" s="844"/>
      <c r="AC63" s="844"/>
      <c r="AD63" s="844"/>
      <c r="AE63" s="844"/>
      <c r="AF63" s="844"/>
      <c r="AG63" s="844"/>
      <c r="AH63" s="844"/>
      <c r="AI63" s="844"/>
      <c r="AJ63" s="844"/>
      <c r="AK63" s="844"/>
      <c r="AL63" s="844"/>
      <c r="AM63" s="844"/>
      <c r="AN63" s="844"/>
      <c r="AO63" s="844"/>
      <c r="AP63" s="844"/>
      <c r="AQ63" s="844"/>
      <c r="AR63" s="844"/>
      <c r="AS63" s="844"/>
    </row>
    <row r="64" spans="1:45" ht="18.75" customHeight="1">
      <c r="A64" s="408"/>
      <c r="B64" s="408"/>
      <c r="C64" s="408"/>
      <c r="D64" s="408"/>
      <c r="E64" s="408"/>
      <c r="F64" s="408"/>
      <c r="G64" s="408"/>
      <c r="H64" s="408"/>
      <c r="I64" s="408"/>
      <c r="J64" s="408"/>
      <c r="K64" s="408"/>
      <c r="L64" s="408"/>
      <c r="M64" s="408"/>
      <c r="N64" s="408"/>
      <c r="O64" s="408"/>
      <c r="P64" s="408"/>
      <c r="Q64" s="408"/>
      <c r="R64" s="408"/>
      <c r="S64" s="408"/>
      <c r="T64" s="408"/>
      <c r="U64" s="408"/>
      <c r="V64" s="408"/>
      <c r="Y64" s="408"/>
      <c r="Z64" s="844" t="str">
        <f>$N$9</f>
        <v>L</v>
      </c>
      <c r="AA64" s="844"/>
      <c r="AB64" s="844"/>
      <c r="AC64" s="844" t="str">
        <f>$O$9</f>
        <v>スマイス・セレソン</v>
      </c>
      <c r="AD64" s="844"/>
      <c r="AE64" s="844"/>
      <c r="AF64" s="844"/>
      <c r="AG64" s="844"/>
      <c r="AH64" s="844"/>
      <c r="AI64" s="844"/>
      <c r="AJ64" s="844"/>
      <c r="AK64" s="844"/>
      <c r="AL64" s="844"/>
      <c r="AM64" s="844"/>
      <c r="AN64" s="844"/>
      <c r="AO64" s="844"/>
      <c r="AP64" s="844" t="str">
        <f>$V$9</f>
        <v>別府</v>
      </c>
      <c r="AQ64" s="844"/>
      <c r="AR64" s="844"/>
      <c r="AS64" s="844"/>
    </row>
    <row r="65" spans="26:45" ht="13.5">
      <c r="Z65" s="844"/>
      <c r="AA65" s="844"/>
      <c r="AB65" s="844"/>
      <c r="AC65" s="844"/>
      <c r="AD65" s="844"/>
      <c r="AE65" s="844"/>
      <c r="AF65" s="844"/>
      <c r="AG65" s="844"/>
      <c r="AH65" s="844"/>
      <c r="AI65" s="844"/>
      <c r="AJ65" s="844"/>
      <c r="AK65" s="844"/>
      <c r="AL65" s="844"/>
      <c r="AM65" s="844"/>
      <c r="AN65" s="844"/>
      <c r="AO65" s="844"/>
      <c r="AP65" s="844"/>
      <c r="AQ65" s="844"/>
      <c r="AR65" s="844"/>
      <c r="AS65" s="844"/>
    </row>
    <row r="70" ht="18.75" customHeight="1"/>
    <row r="71" ht="18.75" customHeight="1"/>
    <row r="72" spans="25:67" ht="18.75" customHeight="1">
      <c r="Y72" s="1051" t="str">
        <f>$Y$6</f>
        <v>パート</v>
      </c>
      <c r="Z72" s="1052"/>
      <c r="AA72" s="1052"/>
      <c r="AB72" s="1052"/>
      <c r="AC72" s="1052" t="str">
        <f>$AB$58</f>
        <v>2次リーグ　Dパート</v>
      </c>
      <c r="AD72" s="1052"/>
      <c r="AE72" s="1056"/>
      <c r="AF72" s="1057" t="str">
        <f>$Y$78</f>
        <v>ＦＣ　ＪＵＮＩＯＲＳ</v>
      </c>
      <c r="AG72" s="1057"/>
      <c r="AH72" s="1057"/>
      <c r="AI72" s="1057"/>
      <c r="AJ72" s="1057"/>
      <c r="AK72" s="1057" t="str">
        <f>$Y$84</f>
        <v>きつきＦＣ</v>
      </c>
      <c r="AL72" s="1057"/>
      <c r="AM72" s="1057"/>
      <c r="AN72" s="1057"/>
      <c r="AO72" s="1057"/>
      <c r="AP72" s="1057" t="str">
        <f>$Y$90</f>
        <v>スマイス・セレソン</v>
      </c>
      <c r="AQ72" s="1057"/>
      <c r="AR72" s="1057"/>
      <c r="AS72" s="1057"/>
      <c r="AT72" s="1057"/>
      <c r="AU72" s="1057" t="s">
        <v>657</v>
      </c>
      <c r="AV72" s="1057"/>
      <c r="AW72" s="1058" t="s">
        <v>688</v>
      </c>
      <c r="AX72" s="1057"/>
      <c r="AY72" s="1058" t="s">
        <v>689</v>
      </c>
      <c r="AZ72" s="1057"/>
      <c r="BA72" s="1057" t="s">
        <v>659</v>
      </c>
      <c r="BB72" s="1057"/>
      <c r="BC72" s="1057" t="s">
        <v>690</v>
      </c>
      <c r="BD72" s="1057"/>
      <c r="BE72" s="1057" t="s">
        <v>691</v>
      </c>
      <c r="BF72" s="1057"/>
      <c r="BG72" s="1057" t="s">
        <v>692</v>
      </c>
      <c r="BH72" s="1057"/>
      <c r="BI72" s="1058" t="s">
        <v>665</v>
      </c>
      <c r="BJ72" s="1057"/>
      <c r="BK72" s="1058" t="s">
        <v>666</v>
      </c>
      <c r="BL72" s="1057"/>
      <c r="BM72" s="1058" t="s">
        <v>667</v>
      </c>
      <c r="BN72" s="1057"/>
      <c r="BO72" s="1059" t="s">
        <v>693</v>
      </c>
    </row>
    <row r="73" spans="25:67" ht="18.75" customHeight="1">
      <c r="Y73" s="1053"/>
      <c r="Z73" s="1035"/>
      <c r="AA73" s="1035"/>
      <c r="AB73" s="1035"/>
      <c r="AC73" s="1035"/>
      <c r="AD73" s="1035"/>
      <c r="AE73" s="1037"/>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8"/>
      <c r="BA73" s="1028"/>
      <c r="BB73" s="1028"/>
      <c r="BC73" s="1028"/>
      <c r="BD73" s="1028"/>
      <c r="BE73" s="1028"/>
      <c r="BF73" s="1028"/>
      <c r="BG73" s="1028"/>
      <c r="BH73" s="1028"/>
      <c r="BI73" s="1028"/>
      <c r="BJ73" s="1028"/>
      <c r="BK73" s="1028"/>
      <c r="BL73" s="1028"/>
      <c r="BM73" s="1028"/>
      <c r="BN73" s="1028"/>
      <c r="BO73" s="1060"/>
    </row>
    <row r="74" spans="25:67" ht="18.75" customHeight="1">
      <c r="Y74" s="1053"/>
      <c r="Z74" s="1035"/>
      <c r="AA74" s="1035"/>
      <c r="AB74" s="1035"/>
      <c r="AC74" s="1035"/>
      <c r="AD74" s="1035"/>
      <c r="AE74" s="1037"/>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8"/>
      <c r="BA74" s="1028"/>
      <c r="BB74" s="1028"/>
      <c r="BC74" s="1028"/>
      <c r="BD74" s="1028"/>
      <c r="BE74" s="1028"/>
      <c r="BF74" s="1028"/>
      <c r="BG74" s="1028"/>
      <c r="BH74" s="1028"/>
      <c r="BI74" s="1028"/>
      <c r="BJ74" s="1028"/>
      <c r="BK74" s="1028"/>
      <c r="BL74" s="1028"/>
      <c r="BM74" s="1028"/>
      <c r="BN74" s="1028"/>
      <c r="BO74" s="1060"/>
    </row>
    <row r="75" spans="25:67" ht="19.5" customHeight="1">
      <c r="Y75" s="1053"/>
      <c r="Z75" s="1035"/>
      <c r="AA75" s="1035"/>
      <c r="AB75" s="1035"/>
      <c r="AC75" s="1035"/>
      <c r="AD75" s="1035"/>
      <c r="AE75" s="1037"/>
      <c r="AF75" s="1028"/>
      <c r="AG75" s="1028"/>
      <c r="AH75" s="1028"/>
      <c r="AI75" s="1028"/>
      <c r="AJ75" s="1028"/>
      <c r="AK75" s="1028"/>
      <c r="AL75" s="1028"/>
      <c r="AM75" s="1028"/>
      <c r="AN75" s="1028"/>
      <c r="AO75" s="1028"/>
      <c r="AP75" s="1028"/>
      <c r="AQ75" s="1028"/>
      <c r="AR75" s="1028"/>
      <c r="AS75" s="1028"/>
      <c r="AT75" s="1028"/>
      <c r="AU75" s="1028"/>
      <c r="AV75" s="1028"/>
      <c r="AW75" s="1028"/>
      <c r="AX75" s="1028"/>
      <c r="AY75" s="1028"/>
      <c r="AZ75" s="1028"/>
      <c r="BA75" s="1028"/>
      <c r="BB75" s="1028"/>
      <c r="BC75" s="1028"/>
      <c r="BD75" s="1028"/>
      <c r="BE75" s="1028"/>
      <c r="BF75" s="1028"/>
      <c r="BG75" s="1028"/>
      <c r="BH75" s="1028"/>
      <c r="BI75" s="1028"/>
      <c r="BJ75" s="1028"/>
      <c r="BK75" s="1028"/>
      <c r="BL75" s="1028"/>
      <c r="BM75" s="1028"/>
      <c r="BN75" s="1028"/>
      <c r="BO75" s="1060"/>
    </row>
    <row r="76" spans="25:67" ht="19.5" customHeight="1">
      <c r="Y76" s="1053"/>
      <c r="Z76" s="1035"/>
      <c r="AA76" s="1035"/>
      <c r="AB76" s="1035"/>
      <c r="AC76" s="1035"/>
      <c r="AD76" s="1035"/>
      <c r="AE76" s="1037"/>
      <c r="AF76" s="1028"/>
      <c r="AG76" s="1028"/>
      <c r="AH76" s="1028"/>
      <c r="AI76" s="1028"/>
      <c r="AJ76" s="1028"/>
      <c r="AK76" s="1028"/>
      <c r="AL76" s="1028"/>
      <c r="AM76" s="1028"/>
      <c r="AN76" s="1028"/>
      <c r="AO76" s="1028"/>
      <c r="AP76" s="1028"/>
      <c r="AQ76" s="1028"/>
      <c r="AR76" s="1028"/>
      <c r="AS76" s="1028"/>
      <c r="AT76" s="1028"/>
      <c r="AU76" s="1028"/>
      <c r="AV76" s="1028"/>
      <c r="AW76" s="1028"/>
      <c r="AX76" s="1028"/>
      <c r="AY76" s="1028"/>
      <c r="AZ76" s="1028"/>
      <c r="BA76" s="1028"/>
      <c r="BB76" s="1028"/>
      <c r="BC76" s="1028"/>
      <c r="BD76" s="1028"/>
      <c r="BE76" s="1028"/>
      <c r="BF76" s="1028"/>
      <c r="BG76" s="1028"/>
      <c r="BH76" s="1028"/>
      <c r="BI76" s="1028"/>
      <c r="BJ76" s="1028"/>
      <c r="BK76" s="1028"/>
      <c r="BL76" s="1028"/>
      <c r="BM76" s="1028"/>
      <c r="BN76" s="1028"/>
      <c r="BO76" s="1060"/>
    </row>
    <row r="77" spans="25:67" ht="18.75" customHeight="1">
      <c r="Y77" s="1054"/>
      <c r="Z77" s="1055"/>
      <c r="AA77" s="1055"/>
      <c r="AB77" s="1055"/>
      <c r="AC77" s="1055"/>
      <c r="AD77" s="1055"/>
      <c r="AE77" s="1038"/>
      <c r="AF77" s="1028"/>
      <c r="AG77" s="1028"/>
      <c r="AH77" s="1028"/>
      <c r="AI77" s="1028"/>
      <c r="AJ77" s="1028"/>
      <c r="AK77" s="1028"/>
      <c r="AL77" s="1028"/>
      <c r="AM77" s="1028"/>
      <c r="AN77" s="1028"/>
      <c r="AO77" s="1028"/>
      <c r="AP77" s="1028"/>
      <c r="AQ77" s="1028"/>
      <c r="AR77" s="1028"/>
      <c r="AS77" s="1028"/>
      <c r="AT77" s="1028"/>
      <c r="AU77" s="1028"/>
      <c r="AV77" s="1028"/>
      <c r="AW77" s="1028"/>
      <c r="AX77" s="1028"/>
      <c r="AY77" s="1028"/>
      <c r="AZ77" s="1028"/>
      <c r="BA77" s="1028"/>
      <c r="BB77" s="1028"/>
      <c r="BC77" s="1028"/>
      <c r="BD77" s="1028"/>
      <c r="BE77" s="1028"/>
      <c r="BF77" s="1028"/>
      <c r="BG77" s="1028"/>
      <c r="BH77" s="1028"/>
      <c r="BI77" s="1028"/>
      <c r="BJ77" s="1028"/>
      <c r="BK77" s="1028"/>
      <c r="BL77" s="1028"/>
      <c r="BM77" s="1028"/>
      <c r="BN77" s="1028"/>
      <c r="BO77" s="1061"/>
    </row>
    <row r="78" spans="25:67" ht="18.75" customHeight="1">
      <c r="Y78" s="1077" t="str">
        <f>$AC$60</f>
        <v>ＦＣ　ＪＵＮＩＯＲＳ</v>
      </c>
      <c r="Z78" s="1034"/>
      <c r="AA78" s="1034"/>
      <c r="AB78" s="1034"/>
      <c r="AC78" s="1034"/>
      <c r="AD78" s="1034" t="s">
        <v>669</v>
      </c>
      <c r="AE78" s="1034"/>
      <c r="AF78" s="1078"/>
      <c r="AG78" s="1079"/>
      <c r="AH78" s="1079"/>
      <c r="AI78" s="1079"/>
      <c r="AJ78" s="1080"/>
      <c r="AK78" s="1099" t="str">
        <f>IF(AK82="","",IF(AK82&gt;AN82,"○",IF(AK82&lt;AN82,"●",IF(AK80&gt;AN80,"△",IF(AK80&lt;AN80,"▲")))))</f>
        <v>○</v>
      </c>
      <c r="AL78" s="1100"/>
      <c r="AM78" s="1100"/>
      <c r="AN78" s="1100"/>
      <c r="AO78" s="1101"/>
      <c r="AP78" s="1099" t="str">
        <f>IF(AP82="","",IF(AP82&gt;AS82,"○",IF(AP82&lt;AS82,"●",IF(AP80&gt;AS80,"△",IF(AP80&lt;AS80,"▲")))))</f>
        <v>●</v>
      </c>
      <c r="AQ78" s="1100"/>
      <c r="AR78" s="1100"/>
      <c r="AS78" s="1100"/>
      <c r="AT78" s="1101"/>
      <c r="AU78" s="1073">
        <f>COUNTIF($AF$78:$AT$79,"○")</f>
        <v>1</v>
      </c>
      <c r="AV78" s="1073"/>
      <c r="AW78" s="1073">
        <f>COUNTIF($AF$78:$AT$79,"△")</f>
        <v>0</v>
      </c>
      <c r="AX78" s="1073"/>
      <c r="AY78" s="1073">
        <f>COUNTIF($AF$78:$AT$79,"▲")</f>
        <v>0</v>
      </c>
      <c r="AZ78" s="1073"/>
      <c r="BA78" s="1073">
        <f>COUNTIF($AF$78:$AT$79,"●")</f>
        <v>1</v>
      </c>
      <c r="BB78" s="1073"/>
      <c r="BC78" s="1073">
        <f>SUM($AK$82,$AP$82)</f>
        <v>4</v>
      </c>
      <c r="BD78" s="1073"/>
      <c r="BE78" s="1073">
        <f>SUM($AN$82,$AS$82)</f>
        <v>5</v>
      </c>
      <c r="BF78" s="1073"/>
      <c r="BG78" s="1073">
        <f>($AU$78*3)+($AW$78*2)+($AY$78*1)</f>
        <v>3</v>
      </c>
      <c r="BH78" s="1073"/>
      <c r="BI78" s="1087">
        <f>RANK($BG$78,$BG$78:$BH$95)</f>
        <v>2</v>
      </c>
      <c r="BJ78" s="1087"/>
      <c r="BK78" s="1073">
        <f>$BC$78-$BE$78</f>
        <v>-1</v>
      </c>
      <c r="BL78" s="1073"/>
      <c r="BM78" s="1087">
        <f>RANK($BK$78,$BK$78:$BL$95)</f>
        <v>2</v>
      </c>
      <c r="BN78" s="1087"/>
      <c r="BO78" s="1088"/>
    </row>
    <row r="79" spans="25:67" ht="18.75" customHeight="1">
      <c r="Y79" s="1053"/>
      <c r="Z79" s="1035"/>
      <c r="AA79" s="1035"/>
      <c r="AB79" s="1035"/>
      <c r="AC79" s="1035"/>
      <c r="AD79" s="1035"/>
      <c r="AE79" s="1035"/>
      <c r="AF79" s="1081"/>
      <c r="AG79" s="1082"/>
      <c r="AH79" s="1082"/>
      <c r="AI79" s="1082"/>
      <c r="AJ79" s="1083"/>
      <c r="AK79" s="1093"/>
      <c r="AL79" s="1094"/>
      <c r="AM79" s="1094"/>
      <c r="AN79" s="1094"/>
      <c r="AO79" s="1096"/>
      <c r="AP79" s="1093"/>
      <c r="AQ79" s="1094"/>
      <c r="AR79" s="1094"/>
      <c r="AS79" s="1094"/>
      <c r="AT79" s="1096"/>
      <c r="AU79" s="1073"/>
      <c r="AV79" s="1073"/>
      <c r="AW79" s="1073"/>
      <c r="AX79" s="1073"/>
      <c r="AY79" s="1073"/>
      <c r="AZ79" s="1073"/>
      <c r="BA79" s="1073"/>
      <c r="BB79" s="1073"/>
      <c r="BC79" s="1073"/>
      <c r="BD79" s="1073"/>
      <c r="BE79" s="1073"/>
      <c r="BF79" s="1073"/>
      <c r="BG79" s="1073"/>
      <c r="BH79" s="1073"/>
      <c r="BI79" s="1087"/>
      <c r="BJ79" s="1087"/>
      <c r="BK79" s="1073"/>
      <c r="BL79" s="1073"/>
      <c r="BM79" s="1087"/>
      <c r="BN79" s="1087"/>
      <c r="BO79" s="1089"/>
    </row>
    <row r="80" spans="25:67" ht="18.75" customHeight="1">
      <c r="Y80" s="1053"/>
      <c r="Z80" s="1035"/>
      <c r="AA80" s="1035"/>
      <c r="AB80" s="1035"/>
      <c r="AC80" s="1035"/>
      <c r="AD80" s="1035"/>
      <c r="AE80" s="1035"/>
      <c r="AF80" s="1081"/>
      <c r="AG80" s="1082"/>
      <c r="AH80" s="1082"/>
      <c r="AI80" s="1082"/>
      <c r="AJ80" s="1083"/>
      <c r="AK80" s="1091" t="str">
        <f>IF($Q$14="","",$Q$14)</f>
        <v/>
      </c>
      <c r="AL80" s="1092"/>
      <c r="AM80" s="1092" t="s">
        <v>712</v>
      </c>
      <c r="AN80" s="1092" t="str">
        <f>IF($S$14="","",$S$14)</f>
        <v/>
      </c>
      <c r="AO80" s="1095"/>
      <c r="AP80" s="1091" t="str">
        <f>IF($S$50="","",$S$50)</f>
        <v/>
      </c>
      <c r="AQ80" s="1092"/>
      <c r="AR80" s="1092" t="s">
        <v>712</v>
      </c>
      <c r="AS80" s="1092" t="str">
        <f>IF($Q$50="","",$Q$50)</f>
        <v/>
      </c>
      <c r="AT80" s="1095"/>
      <c r="AU80" s="1073"/>
      <c r="AV80" s="1073"/>
      <c r="AW80" s="1073"/>
      <c r="AX80" s="1073"/>
      <c r="AY80" s="1073"/>
      <c r="AZ80" s="1073"/>
      <c r="BA80" s="1073"/>
      <c r="BB80" s="1073"/>
      <c r="BC80" s="1073"/>
      <c r="BD80" s="1073"/>
      <c r="BE80" s="1073"/>
      <c r="BF80" s="1073"/>
      <c r="BG80" s="1073"/>
      <c r="BH80" s="1073"/>
      <c r="BI80" s="1087"/>
      <c r="BJ80" s="1087"/>
      <c r="BK80" s="1073"/>
      <c r="BL80" s="1073"/>
      <c r="BM80" s="1087"/>
      <c r="BN80" s="1087"/>
      <c r="BO80" s="1089"/>
    </row>
    <row r="81" spans="25:67" ht="19.5" customHeight="1">
      <c r="Y81" s="1053"/>
      <c r="Z81" s="1035"/>
      <c r="AA81" s="1035"/>
      <c r="AB81" s="1035"/>
      <c r="AC81" s="1035"/>
      <c r="AD81" s="1035" t="s">
        <v>655</v>
      </c>
      <c r="AE81" s="1035"/>
      <c r="AF81" s="1081"/>
      <c r="AG81" s="1082"/>
      <c r="AH81" s="1082"/>
      <c r="AI81" s="1082"/>
      <c r="AJ81" s="1083"/>
      <c r="AK81" s="1093"/>
      <c r="AL81" s="1094"/>
      <c r="AM81" s="1094"/>
      <c r="AN81" s="1094"/>
      <c r="AO81" s="1096"/>
      <c r="AP81" s="1093"/>
      <c r="AQ81" s="1094"/>
      <c r="AR81" s="1094"/>
      <c r="AS81" s="1094"/>
      <c r="AT81" s="1096"/>
      <c r="AU81" s="1073"/>
      <c r="AV81" s="1073"/>
      <c r="AW81" s="1073"/>
      <c r="AX81" s="1073"/>
      <c r="AY81" s="1073"/>
      <c r="AZ81" s="1073"/>
      <c r="BA81" s="1073"/>
      <c r="BB81" s="1073"/>
      <c r="BC81" s="1073"/>
      <c r="BD81" s="1073"/>
      <c r="BE81" s="1073"/>
      <c r="BF81" s="1073"/>
      <c r="BG81" s="1073"/>
      <c r="BH81" s="1073"/>
      <c r="BI81" s="1087"/>
      <c r="BJ81" s="1087"/>
      <c r="BK81" s="1073"/>
      <c r="BL81" s="1073"/>
      <c r="BM81" s="1087"/>
      <c r="BN81" s="1087"/>
      <c r="BO81" s="1089"/>
    </row>
    <row r="82" spans="25:67" ht="18.75" customHeight="1">
      <c r="Y82" s="1053"/>
      <c r="Z82" s="1035"/>
      <c r="AA82" s="1035"/>
      <c r="AB82" s="1035"/>
      <c r="AC82" s="1035"/>
      <c r="AD82" s="1035"/>
      <c r="AE82" s="1035"/>
      <c r="AF82" s="1081"/>
      <c r="AG82" s="1082"/>
      <c r="AH82" s="1082"/>
      <c r="AI82" s="1082"/>
      <c r="AJ82" s="1083"/>
      <c r="AK82" s="1091">
        <f>$O$12</f>
        <v>4</v>
      </c>
      <c r="AL82" s="1092"/>
      <c r="AM82" s="1092" t="s">
        <v>712</v>
      </c>
      <c r="AN82" s="1092">
        <f>$U$12</f>
        <v>3</v>
      </c>
      <c r="AO82" s="1095"/>
      <c r="AP82" s="1091">
        <f>$U$48</f>
        <v>0</v>
      </c>
      <c r="AQ82" s="1092"/>
      <c r="AR82" s="1092" t="s">
        <v>712</v>
      </c>
      <c r="AS82" s="1092">
        <f>$O$48</f>
        <v>2</v>
      </c>
      <c r="AT82" s="1095"/>
      <c r="AU82" s="1073"/>
      <c r="AV82" s="1073"/>
      <c r="AW82" s="1073"/>
      <c r="AX82" s="1073"/>
      <c r="AY82" s="1073"/>
      <c r="AZ82" s="1073"/>
      <c r="BA82" s="1073"/>
      <c r="BB82" s="1073"/>
      <c r="BC82" s="1073"/>
      <c r="BD82" s="1073"/>
      <c r="BE82" s="1073"/>
      <c r="BF82" s="1073"/>
      <c r="BG82" s="1073"/>
      <c r="BH82" s="1073"/>
      <c r="BI82" s="1087"/>
      <c r="BJ82" s="1087"/>
      <c r="BK82" s="1073"/>
      <c r="BL82" s="1073"/>
      <c r="BM82" s="1087"/>
      <c r="BN82" s="1087"/>
      <c r="BO82" s="1089"/>
    </row>
    <row r="83" spans="25:67" ht="18.75" customHeight="1">
      <c r="Y83" s="1054"/>
      <c r="Z83" s="1055"/>
      <c r="AA83" s="1055"/>
      <c r="AB83" s="1055"/>
      <c r="AC83" s="1055"/>
      <c r="AD83" s="1055"/>
      <c r="AE83" s="1055"/>
      <c r="AF83" s="1084"/>
      <c r="AG83" s="1085"/>
      <c r="AH83" s="1085"/>
      <c r="AI83" s="1085"/>
      <c r="AJ83" s="1086"/>
      <c r="AK83" s="1097"/>
      <c r="AL83" s="677"/>
      <c r="AM83" s="677"/>
      <c r="AN83" s="677"/>
      <c r="AO83" s="1098"/>
      <c r="AP83" s="1097"/>
      <c r="AQ83" s="677"/>
      <c r="AR83" s="677"/>
      <c r="AS83" s="677"/>
      <c r="AT83" s="1098"/>
      <c r="AU83" s="1073"/>
      <c r="AV83" s="1073"/>
      <c r="AW83" s="1073"/>
      <c r="AX83" s="1073"/>
      <c r="AY83" s="1073"/>
      <c r="AZ83" s="1073"/>
      <c r="BA83" s="1073"/>
      <c r="BB83" s="1073"/>
      <c r="BC83" s="1073"/>
      <c r="BD83" s="1073"/>
      <c r="BE83" s="1073"/>
      <c r="BF83" s="1073"/>
      <c r="BG83" s="1073"/>
      <c r="BH83" s="1073"/>
      <c r="BI83" s="1087"/>
      <c r="BJ83" s="1087"/>
      <c r="BK83" s="1073"/>
      <c r="BL83" s="1073"/>
      <c r="BM83" s="1087"/>
      <c r="BN83" s="1087"/>
      <c r="BO83" s="1090"/>
    </row>
    <row r="84" spans="25:67" ht="18.75" customHeight="1">
      <c r="Y84" s="1077" t="str">
        <f>$AC$62</f>
        <v>きつきＦＣ</v>
      </c>
      <c r="Z84" s="1034"/>
      <c r="AA84" s="1034"/>
      <c r="AB84" s="1034"/>
      <c r="AC84" s="1034"/>
      <c r="AD84" s="1034" t="s">
        <v>669</v>
      </c>
      <c r="AE84" s="1034"/>
      <c r="AF84" s="1099" t="str">
        <f>IF(AF88="","",IF(AF88&gt;AI88,"○",IF(AF88&lt;AI88,"●",IF(AF86&gt;AI86,"△",IF(AF86&lt;AI86,"▲")))))</f>
        <v>●</v>
      </c>
      <c r="AG84" s="1100"/>
      <c r="AH84" s="1100"/>
      <c r="AI84" s="1100"/>
      <c r="AJ84" s="1101"/>
      <c r="AK84" s="1079"/>
      <c r="AL84" s="1079"/>
      <c r="AM84" s="1079"/>
      <c r="AN84" s="1079"/>
      <c r="AO84" s="1079"/>
      <c r="AP84" s="1099" t="str">
        <f>IF(AP88="","",IF(AP88&gt;AS88,"○",IF(AP88&lt;AS88,"●",IF(AP86&gt;AS86,"△",IF(AP86&lt;AS86,"▲")))))</f>
        <v>●</v>
      </c>
      <c r="AQ84" s="1100"/>
      <c r="AR84" s="1100"/>
      <c r="AS84" s="1100"/>
      <c r="AT84" s="1101"/>
      <c r="AU84" s="1073">
        <f>COUNTIF($AF$84:$AT$85,"○")</f>
        <v>0</v>
      </c>
      <c r="AV84" s="1073"/>
      <c r="AW84" s="1073">
        <f>COUNTIF($AF$84:$AT$85,"△")</f>
        <v>0</v>
      </c>
      <c r="AX84" s="1073"/>
      <c r="AY84" s="1073">
        <f>COUNTIF($AF$84:$AT$85,"▲")</f>
        <v>0</v>
      </c>
      <c r="AZ84" s="1073"/>
      <c r="BA84" s="1073">
        <f>COUNTIF($AF$84:$AT$85,"●")</f>
        <v>2</v>
      </c>
      <c r="BB84" s="1073"/>
      <c r="BC84" s="1073">
        <f>SUM($AF$88,$AP$88)</f>
        <v>3</v>
      </c>
      <c r="BD84" s="1073"/>
      <c r="BE84" s="1073">
        <f>SUM($AI$88,$AS$88)</f>
        <v>7</v>
      </c>
      <c r="BF84" s="1073"/>
      <c r="BG84" s="1073">
        <f>($AU$84*3)+($AW$84*2)+($AY$84*1)</f>
        <v>0</v>
      </c>
      <c r="BH84" s="1073"/>
      <c r="BI84" s="1087">
        <f>RANK($BG$84,$BG$78:$BH$95)</f>
        <v>3</v>
      </c>
      <c r="BJ84" s="1087"/>
      <c r="BK84" s="1073">
        <f>$BC$84-$BE$84</f>
        <v>-4</v>
      </c>
      <c r="BL84" s="1073"/>
      <c r="BM84" s="1087">
        <f>RANK($BK$84,$BK$78:$BL$95)</f>
        <v>3</v>
      </c>
      <c r="BN84" s="1087"/>
      <c r="BO84" s="1088"/>
    </row>
    <row r="85" spans="25:67" ht="18.75" customHeight="1">
      <c r="Y85" s="1053"/>
      <c r="Z85" s="1035"/>
      <c r="AA85" s="1035"/>
      <c r="AB85" s="1035"/>
      <c r="AC85" s="1035"/>
      <c r="AD85" s="1035"/>
      <c r="AE85" s="1035"/>
      <c r="AF85" s="1093"/>
      <c r="AG85" s="1094"/>
      <c r="AH85" s="1094"/>
      <c r="AI85" s="1094"/>
      <c r="AJ85" s="1096"/>
      <c r="AK85" s="1082"/>
      <c r="AL85" s="1082"/>
      <c r="AM85" s="1082"/>
      <c r="AN85" s="1082"/>
      <c r="AO85" s="1082"/>
      <c r="AP85" s="1093"/>
      <c r="AQ85" s="1094"/>
      <c r="AR85" s="1094"/>
      <c r="AS85" s="1094"/>
      <c r="AT85" s="1096"/>
      <c r="AU85" s="1073"/>
      <c r="AV85" s="1073"/>
      <c r="AW85" s="1073"/>
      <c r="AX85" s="1073"/>
      <c r="AY85" s="1073"/>
      <c r="AZ85" s="1073"/>
      <c r="BA85" s="1073"/>
      <c r="BB85" s="1073"/>
      <c r="BC85" s="1073"/>
      <c r="BD85" s="1073"/>
      <c r="BE85" s="1073"/>
      <c r="BF85" s="1073"/>
      <c r="BG85" s="1073"/>
      <c r="BH85" s="1073"/>
      <c r="BI85" s="1087"/>
      <c r="BJ85" s="1087"/>
      <c r="BK85" s="1073"/>
      <c r="BL85" s="1073"/>
      <c r="BM85" s="1087"/>
      <c r="BN85" s="1087"/>
      <c r="BO85" s="1089"/>
    </row>
    <row r="86" spans="25:67" ht="19.5" customHeight="1">
      <c r="Y86" s="1053"/>
      <c r="Z86" s="1035"/>
      <c r="AA86" s="1035"/>
      <c r="AB86" s="1035"/>
      <c r="AC86" s="1035"/>
      <c r="AD86" s="1035"/>
      <c r="AE86" s="1035"/>
      <c r="AF86" s="1091" t="str">
        <f>AN80</f>
        <v/>
      </c>
      <c r="AG86" s="1092"/>
      <c r="AH86" s="1092" t="s">
        <v>712</v>
      </c>
      <c r="AI86" s="1092" t="str">
        <f>AK80</f>
        <v/>
      </c>
      <c r="AJ86" s="1095"/>
      <c r="AK86" s="1082"/>
      <c r="AL86" s="1082"/>
      <c r="AM86" s="1082"/>
      <c r="AN86" s="1082"/>
      <c r="AO86" s="1082"/>
      <c r="AP86" s="1091" t="str">
        <f>IF($Q$32="","",$Q$32)</f>
        <v/>
      </c>
      <c r="AQ86" s="1092"/>
      <c r="AR86" s="1092" t="s">
        <v>712</v>
      </c>
      <c r="AS86" s="1092" t="str">
        <f>IF($S$32="","",$S$32)</f>
        <v/>
      </c>
      <c r="AT86" s="1095"/>
      <c r="AU86" s="1073"/>
      <c r="AV86" s="1073"/>
      <c r="AW86" s="1073"/>
      <c r="AX86" s="1073"/>
      <c r="AY86" s="1073"/>
      <c r="AZ86" s="1073"/>
      <c r="BA86" s="1073"/>
      <c r="BB86" s="1073"/>
      <c r="BC86" s="1073"/>
      <c r="BD86" s="1073"/>
      <c r="BE86" s="1073"/>
      <c r="BF86" s="1073"/>
      <c r="BG86" s="1073"/>
      <c r="BH86" s="1073"/>
      <c r="BI86" s="1087"/>
      <c r="BJ86" s="1087"/>
      <c r="BK86" s="1073"/>
      <c r="BL86" s="1073"/>
      <c r="BM86" s="1087"/>
      <c r="BN86" s="1087"/>
      <c r="BO86" s="1089"/>
    </row>
    <row r="87" spans="25:67" ht="19.5" customHeight="1">
      <c r="Y87" s="1053"/>
      <c r="Z87" s="1035"/>
      <c r="AA87" s="1035"/>
      <c r="AB87" s="1035"/>
      <c r="AC87" s="1035"/>
      <c r="AD87" s="1035" t="s">
        <v>655</v>
      </c>
      <c r="AE87" s="1035"/>
      <c r="AF87" s="1093"/>
      <c r="AG87" s="1094"/>
      <c r="AH87" s="1094"/>
      <c r="AI87" s="1094"/>
      <c r="AJ87" s="1096"/>
      <c r="AK87" s="1082"/>
      <c r="AL87" s="1082"/>
      <c r="AM87" s="1082"/>
      <c r="AN87" s="1082"/>
      <c r="AO87" s="1082"/>
      <c r="AP87" s="1093"/>
      <c r="AQ87" s="1094"/>
      <c r="AR87" s="1094"/>
      <c r="AS87" s="1094"/>
      <c r="AT87" s="1096"/>
      <c r="AU87" s="1073"/>
      <c r="AV87" s="1073"/>
      <c r="AW87" s="1073"/>
      <c r="AX87" s="1073"/>
      <c r="AY87" s="1073"/>
      <c r="AZ87" s="1073"/>
      <c r="BA87" s="1073"/>
      <c r="BB87" s="1073"/>
      <c r="BC87" s="1073"/>
      <c r="BD87" s="1073"/>
      <c r="BE87" s="1073"/>
      <c r="BF87" s="1073"/>
      <c r="BG87" s="1073"/>
      <c r="BH87" s="1073"/>
      <c r="BI87" s="1087"/>
      <c r="BJ87" s="1087"/>
      <c r="BK87" s="1073"/>
      <c r="BL87" s="1073"/>
      <c r="BM87" s="1087"/>
      <c r="BN87" s="1087"/>
      <c r="BO87" s="1089"/>
    </row>
    <row r="88" spans="25:67" ht="18.75" customHeight="1">
      <c r="Y88" s="1053"/>
      <c r="Z88" s="1035"/>
      <c r="AA88" s="1035"/>
      <c r="AB88" s="1035"/>
      <c r="AC88" s="1035"/>
      <c r="AD88" s="1035"/>
      <c r="AE88" s="1035"/>
      <c r="AF88" s="1091">
        <f>AN82</f>
        <v>3</v>
      </c>
      <c r="AG88" s="1092"/>
      <c r="AH88" s="1092" t="s">
        <v>712</v>
      </c>
      <c r="AI88" s="1092">
        <f>AK82</f>
        <v>4</v>
      </c>
      <c r="AJ88" s="1095"/>
      <c r="AK88" s="1082"/>
      <c r="AL88" s="1082"/>
      <c r="AM88" s="1082"/>
      <c r="AN88" s="1082"/>
      <c r="AO88" s="1082"/>
      <c r="AP88" s="1091">
        <f>$O$30</f>
        <v>0</v>
      </c>
      <c r="AQ88" s="1092"/>
      <c r="AR88" s="1092" t="s">
        <v>712</v>
      </c>
      <c r="AS88" s="1092">
        <f>$U$30</f>
        <v>3</v>
      </c>
      <c r="AT88" s="1095"/>
      <c r="AU88" s="1073"/>
      <c r="AV88" s="1073"/>
      <c r="AW88" s="1073"/>
      <c r="AX88" s="1073"/>
      <c r="AY88" s="1073"/>
      <c r="AZ88" s="1073"/>
      <c r="BA88" s="1073"/>
      <c r="BB88" s="1073"/>
      <c r="BC88" s="1073"/>
      <c r="BD88" s="1073"/>
      <c r="BE88" s="1073"/>
      <c r="BF88" s="1073"/>
      <c r="BG88" s="1073"/>
      <c r="BH88" s="1073"/>
      <c r="BI88" s="1087"/>
      <c r="BJ88" s="1087"/>
      <c r="BK88" s="1073"/>
      <c r="BL88" s="1073"/>
      <c r="BM88" s="1087"/>
      <c r="BN88" s="1087"/>
      <c r="BO88" s="1089"/>
    </row>
    <row r="89" spans="25:67" ht="18.75" customHeight="1">
      <c r="Y89" s="1054"/>
      <c r="Z89" s="1055"/>
      <c r="AA89" s="1055"/>
      <c r="AB89" s="1055"/>
      <c r="AC89" s="1055"/>
      <c r="AD89" s="1055"/>
      <c r="AE89" s="1055"/>
      <c r="AF89" s="1097"/>
      <c r="AG89" s="677"/>
      <c r="AH89" s="677"/>
      <c r="AI89" s="677"/>
      <c r="AJ89" s="1098"/>
      <c r="AK89" s="1085"/>
      <c r="AL89" s="1085"/>
      <c r="AM89" s="1085"/>
      <c r="AN89" s="1085"/>
      <c r="AO89" s="1085"/>
      <c r="AP89" s="1097"/>
      <c r="AQ89" s="677"/>
      <c r="AR89" s="677"/>
      <c r="AS89" s="677"/>
      <c r="AT89" s="1098"/>
      <c r="AU89" s="1073"/>
      <c r="AV89" s="1073"/>
      <c r="AW89" s="1073"/>
      <c r="AX89" s="1073"/>
      <c r="AY89" s="1073"/>
      <c r="AZ89" s="1073"/>
      <c r="BA89" s="1073"/>
      <c r="BB89" s="1073"/>
      <c r="BC89" s="1073"/>
      <c r="BD89" s="1073"/>
      <c r="BE89" s="1073"/>
      <c r="BF89" s="1073"/>
      <c r="BG89" s="1073"/>
      <c r="BH89" s="1073"/>
      <c r="BI89" s="1087"/>
      <c r="BJ89" s="1087"/>
      <c r="BK89" s="1073"/>
      <c r="BL89" s="1073"/>
      <c r="BM89" s="1087"/>
      <c r="BN89" s="1087"/>
      <c r="BO89" s="1090"/>
    </row>
    <row r="90" spans="25:67" ht="19.5" customHeight="1">
      <c r="Y90" s="1053" t="str">
        <f>$AC$64</f>
        <v>スマイス・セレソン</v>
      </c>
      <c r="Z90" s="1035"/>
      <c r="AA90" s="1035"/>
      <c r="AB90" s="1035"/>
      <c r="AC90" s="1035"/>
      <c r="AD90" s="1035" t="s">
        <v>669</v>
      </c>
      <c r="AE90" s="1035"/>
      <c r="AF90" s="1099" t="str">
        <f>IF(AF94="","",IF(AF94&gt;AI94,"○",IF(AF94&lt;AI94,"●",IF(AF92&gt;AI92,"△",IF(AF92&lt;AI92,"▲")))))</f>
        <v>○</v>
      </c>
      <c r="AG90" s="1100"/>
      <c r="AH90" s="1100"/>
      <c r="AI90" s="1100"/>
      <c r="AJ90" s="1101"/>
      <c r="AK90" s="1099" t="str">
        <f>IF(AK94="","",IF(AK94&gt;AN94,"○",IF(AK94&lt;AN94,"●",IF(AK92&gt;AN92,"△",IF(AK92&lt;AN92,"▲")))))</f>
        <v>○</v>
      </c>
      <c r="AL90" s="1100"/>
      <c r="AM90" s="1100"/>
      <c r="AN90" s="1100"/>
      <c r="AO90" s="1101"/>
      <c r="AP90" s="1106"/>
      <c r="AQ90" s="1107"/>
      <c r="AR90" s="1107"/>
      <c r="AS90" s="1107"/>
      <c r="AT90" s="1108"/>
      <c r="AU90" s="1073">
        <f>COUNTIF($AF$90:$AT$91,"○")</f>
        <v>2</v>
      </c>
      <c r="AV90" s="1073"/>
      <c r="AW90" s="1113">
        <f>COUNTIF($AF$90:$AT$91,"△")</f>
        <v>0</v>
      </c>
      <c r="AX90" s="1113"/>
      <c r="AY90" s="1113">
        <f>COUNTIF($AF$90:$AT$91,"▲")</f>
        <v>0</v>
      </c>
      <c r="AZ90" s="1113"/>
      <c r="BA90" s="1113">
        <f>COUNTIF($AF$90:$AT$91,"●")</f>
        <v>0</v>
      </c>
      <c r="BB90" s="1113"/>
      <c r="BC90" s="1113">
        <f>SUM($AF$94,$AK$94)</f>
        <v>5</v>
      </c>
      <c r="BD90" s="1113"/>
      <c r="BE90" s="1113">
        <f>SUM($AI$94,$AN$94)</f>
        <v>0</v>
      </c>
      <c r="BF90" s="1113"/>
      <c r="BG90" s="1113">
        <f>($AU$90*3)+($AW$90*2)+($AY$90*1)</f>
        <v>6</v>
      </c>
      <c r="BH90" s="1113"/>
      <c r="BI90" s="1114">
        <f>RANK($BG$90,$BG$78:$BH$95)</f>
        <v>1</v>
      </c>
      <c r="BJ90" s="1114"/>
      <c r="BK90" s="1113">
        <f>$BC$90-$BE$90</f>
        <v>5</v>
      </c>
      <c r="BL90" s="1113"/>
      <c r="BM90" s="1114">
        <f>RANK($BK$90,$BK$78:$BL$95)</f>
        <v>1</v>
      </c>
      <c r="BN90" s="1114"/>
      <c r="BO90" s="1088"/>
    </row>
    <row r="91" spans="25:67" ht="19.5" customHeight="1">
      <c r="Y91" s="1053"/>
      <c r="Z91" s="1035"/>
      <c r="AA91" s="1035"/>
      <c r="AB91" s="1035"/>
      <c r="AC91" s="1035"/>
      <c r="AD91" s="1035"/>
      <c r="AE91" s="1035"/>
      <c r="AF91" s="1093"/>
      <c r="AG91" s="1094"/>
      <c r="AH91" s="1094"/>
      <c r="AI91" s="1094"/>
      <c r="AJ91" s="1096"/>
      <c r="AK91" s="1093"/>
      <c r="AL91" s="1094"/>
      <c r="AM91" s="1094"/>
      <c r="AN91" s="1094"/>
      <c r="AO91" s="1096"/>
      <c r="AP91" s="1081"/>
      <c r="AQ91" s="1082"/>
      <c r="AR91" s="1082"/>
      <c r="AS91" s="1082"/>
      <c r="AT91" s="1083"/>
      <c r="AU91" s="1073"/>
      <c r="AV91" s="1073"/>
      <c r="AW91" s="1073"/>
      <c r="AX91" s="1073"/>
      <c r="AY91" s="1073"/>
      <c r="AZ91" s="1073"/>
      <c r="BA91" s="1073"/>
      <c r="BB91" s="1073"/>
      <c r="BC91" s="1073"/>
      <c r="BD91" s="1073"/>
      <c r="BE91" s="1073"/>
      <c r="BF91" s="1073"/>
      <c r="BG91" s="1073"/>
      <c r="BH91" s="1073"/>
      <c r="BI91" s="1087"/>
      <c r="BJ91" s="1087"/>
      <c r="BK91" s="1073"/>
      <c r="BL91" s="1073"/>
      <c r="BM91" s="1087"/>
      <c r="BN91" s="1087"/>
      <c r="BO91" s="1089"/>
    </row>
    <row r="92" spans="25:67" ht="18.75" customHeight="1">
      <c r="Y92" s="1053"/>
      <c r="Z92" s="1035"/>
      <c r="AA92" s="1035"/>
      <c r="AB92" s="1035"/>
      <c r="AC92" s="1035"/>
      <c r="AD92" s="1035"/>
      <c r="AE92" s="1035"/>
      <c r="AF92" s="1091" t="str">
        <f>AS80</f>
        <v/>
      </c>
      <c r="AG92" s="1092"/>
      <c r="AH92" s="1092" t="s">
        <v>712</v>
      </c>
      <c r="AI92" s="1092" t="str">
        <f>AP80</f>
        <v/>
      </c>
      <c r="AJ92" s="1095"/>
      <c r="AK92" s="1091" t="str">
        <f>AS86</f>
        <v/>
      </c>
      <c r="AL92" s="1092"/>
      <c r="AM92" s="1092" t="s">
        <v>712</v>
      </c>
      <c r="AN92" s="1092" t="str">
        <f>AP86</f>
        <v/>
      </c>
      <c r="AO92" s="1095"/>
      <c r="AP92" s="1081"/>
      <c r="AQ92" s="1082"/>
      <c r="AR92" s="1082"/>
      <c r="AS92" s="1082"/>
      <c r="AT92" s="1083"/>
      <c r="AU92" s="1073"/>
      <c r="AV92" s="1073"/>
      <c r="AW92" s="1073"/>
      <c r="AX92" s="1073"/>
      <c r="AY92" s="1073"/>
      <c r="AZ92" s="1073"/>
      <c r="BA92" s="1073"/>
      <c r="BB92" s="1073"/>
      <c r="BC92" s="1073"/>
      <c r="BD92" s="1073"/>
      <c r="BE92" s="1073"/>
      <c r="BF92" s="1073"/>
      <c r="BG92" s="1073"/>
      <c r="BH92" s="1073"/>
      <c r="BI92" s="1087"/>
      <c r="BJ92" s="1087"/>
      <c r="BK92" s="1073"/>
      <c r="BL92" s="1073"/>
      <c r="BM92" s="1087"/>
      <c r="BN92" s="1087"/>
      <c r="BO92" s="1089"/>
    </row>
    <row r="93" spans="25:67" ht="18.75" customHeight="1">
      <c r="Y93" s="1053"/>
      <c r="Z93" s="1035"/>
      <c r="AA93" s="1035"/>
      <c r="AB93" s="1035"/>
      <c r="AC93" s="1035"/>
      <c r="AD93" s="1035" t="s">
        <v>655</v>
      </c>
      <c r="AE93" s="1035"/>
      <c r="AF93" s="1093"/>
      <c r="AG93" s="1094"/>
      <c r="AH93" s="1094"/>
      <c r="AI93" s="1094"/>
      <c r="AJ93" s="1096"/>
      <c r="AK93" s="1093"/>
      <c r="AL93" s="1094"/>
      <c r="AM93" s="1094"/>
      <c r="AN93" s="1094"/>
      <c r="AO93" s="1096"/>
      <c r="AP93" s="1081"/>
      <c r="AQ93" s="1082"/>
      <c r="AR93" s="1082"/>
      <c r="AS93" s="1082"/>
      <c r="AT93" s="1083"/>
      <c r="AU93" s="1073"/>
      <c r="AV93" s="1073"/>
      <c r="AW93" s="1073"/>
      <c r="AX93" s="1073"/>
      <c r="AY93" s="1073"/>
      <c r="AZ93" s="1073"/>
      <c r="BA93" s="1073"/>
      <c r="BB93" s="1073"/>
      <c r="BC93" s="1073"/>
      <c r="BD93" s="1073"/>
      <c r="BE93" s="1073"/>
      <c r="BF93" s="1073"/>
      <c r="BG93" s="1073"/>
      <c r="BH93" s="1073"/>
      <c r="BI93" s="1087"/>
      <c r="BJ93" s="1087"/>
      <c r="BK93" s="1073"/>
      <c r="BL93" s="1073"/>
      <c r="BM93" s="1087"/>
      <c r="BN93" s="1087"/>
      <c r="BO93" s="1089"/>
    </row>
    <row r="94" spans="25:67" ht="18.75" customHeight="1">
      <c r="Y94" s="1053"/>
      <c r="Z94" s="1035"/>
      <c r="AA94" s="1035"/>
      <c r="AB94" s="1035"/>
      <c r="AC94" s="1035"/>
      <c r="AD94" s="1035"/>
      <c r="AE94" s="1035"/>
      <c r="AF94" s="1091">
        <f>AS82</f>
        <v>2</v>
      </c>
      <c r="AG94" s="1092"/>
      <c r="AH94" s="1092" t="s">
        <v>712</v>
      </c>
      <c r="AI94" s="1092">
        <f>AP82</f>
        <v>0</v>
      </c>
      <c r="AJ94" s="1095"/>
      <c r="AK94" s="1091">
        <f>AS88</f>
        <v>3</v>
      </c>
      <c r="AL94" s="1092"/>
      <c r="AM94" s="1092" t="s">
        <v>712</v>
      </c>
      <c r="AN94" s="1092">
        <f>AP88</f>
        <v>0</v>
      </c>
      <c r="AO94" s="1095"/>
      <c r="AP94" s="1081"/>
      <c r="AQ94" s="1082"/>
      <c r="AR94" s="1082"/>
      <c r="AS94" s="1082"/>
      <c r="AT94" s="1083"/>
      <c r="AU94" s="1073"/>
      <c r="AV94" s="1073"/>
      <c r="AW94" s="1073"/>
      <c r="AX94" s="1073"/>
      <c r="AY94" s="1073"/>
      <c r="AZ94" s="1073"/>
      <c r="BA94" s="1073"/>
      <c r="BB94" s="1073"/>
      <c r="BC94" s="1073"/>
      <c r="BD94" s="1073"/>
      <c r="BE94" s="1073"/>
      <c r="BF94" s="1073"/>
      <c r="BG94" s="1073"/>
      <c r="BH94" s="1073"/>
      <c r="BI94" s="1087"/>
      <c r="BJ94" s="1087"/>
      <c r="BK94" s="1073"/>
      <c r="BL94" s="1073"/>
      <c r="BM94" s="1087"/>
      <c r="BN94" s="1087"/>
      <c r="BO94" s="1089"/>
    </row>
    <row r="95" spans="25:67" ht="19.5" customHeight="1">
      <c r="Y95" s="1103"/>
      <c r="Z95" s="1046"/>
      <c r="AA95" s="1046"/>
      <c r="AB95" s="1046"/>
      <c r="AC95" s="1046"/>
      <c r="AD95" s="1046"/>
      <c r="AE95" s="1046"/>
      <c r="AF95" s="1104"/>
      <c r="AG95" s="685"/>
      <c r="AH95" s="685"/>
      <c r="AI95" s="685"/>
      <c r="AJ95" s="1105"/>
      <c r="AK95" s="1104"/>
      <c r="AL95" s="685"/>
      <c r="AM95" s="685"/>
      <c r="AN95" s="685"/>
      <c r="AO95" s="1105"/>
      <c r="AP95" s="1109"/>
      <c r="AQ95" s="1110"/>
      <c r="AR95" s="1110"/>
      <c r="AS95" s="1110"/>
      <c r="AT95" s="1111"/>
      <c r="AU95" s="1112"/>
      <c r="AV95" s="1112"/>
      <c r="AW95" s="1112"/>
      <c r="AX95" s="1112"/>
      <c r="AY95" s="1112"/>
      <c r="AZ95" s="1112"/>
      <c r="BA95" s="1112"/>
      <c r="BB95" s="1112"/>
      <c r="BC95" s="1112"/>
      <c r="BD95" s="1112"/>
      <c r="BE95" s="1112"/>
      <c r="BF95" s="1112"/>
      <c r="BG95" s="1112"/>
      <c r="BH95" s="1112"/>
      <c r="BI95" s="1115"/>
      <c r="BJ95" s="1115"/>
      <c r="BK95" s="1112"/>
      <c r="BL95" s="1112"/>
      <c r="BM95" s="1115"/>
      <c r="BN95" s="1115"/>
      <c r="BO95" s="1116"/>
    </row>
    <row r="97" spans="25:58" ht="13.5">
      <c r="Y97" s="1071" t="s">
        <v>721</v>
      </c>
      <c r="Z97" s="1071"/>
      <c r="AA97" s="1071"/>
      <c r="AB97" s="1071"/>
      <c r="AC97" s="1071"/>
      <c r="AD97" s="1071"/>
      <c r="AE97" s="1071"/>
      <c r="AF97" s="1071"/>
      <c r="AG97" s="1071"/>
      <c r="AH97" s="1071"/>
      <c r="AI97" s="1071"/>
      <c r="AJ97" s="1071"/>
      <c r="AK97" s="1071"/>
      <c r="AL97" s="1071"/>
      <c r="AM97" s="1071"/>
      <c r="AN97" s="1071"/>
      <c r="AO97" s="1071"/>
      <c r="AP97" s="1071"/>
      <c r="AQ97" s="1071"/>
      <c r="AR97" s="1071"/>
      <c r="AS97" s="1071"/>
      <c r="AT97" s="1071"/>
      <c r="AU97" s="1071"/>
      <c r="AV97" s="1071"/>
      <c r="AW97" s="1071"/>
      <c r="AX97" s="1071"/>
      <c r="AY97" s="1071"/>
      <c r="AZ97" s="1071"/>
      <c r="BA97" s="1071"/>
      <c r="BB97" s="1071"/>
      <c r="BC97" s="1071"/>
      <c r="BD97" s="1071"/>
      <c r="BE97" s="1071"/>
      <c r="BF97" s="1071"/>
    </row>
    <row r="98" spans="25:58" ht="13.5">
      <c r="Y98" s="1071"/>
      <c r="Z98" s="1071"/>
      <c r="AA98" s="1071"/>
      <c r="AB98" s="1071"/>
      <c r="AC98" s="1071"/>
      <c r="AD98" s="1071"/>
      <c r="AE98" s="1071"/>
      <c r="AF98" s="1071"/>
      <c r="AG98" s="1071"/>
      <c r="AH98" s="1071"/>
      <c r="AI98" s="1071"/>
      <c r="AJ98" s="1071"/>
      <c r="AK98" s="1071"/>
      <c r="AL98" s="1071"/>
      <c r="AM98" s="1071"/>
      <c r="AN98" s="1071"/>
      <c r="AO98" s="1071"/>
      <c r="AP98" s="1071"/>
      <c r="AQ98" s="1071"/>
      <c r="AR98" s="1071"/>
      <c r="AS98" s="1071"/>
      <c r="AT98" s="1071"/>
      <c r="AU98" s="1071"/>
      <c r="AV98" s="1071"/>
      <c r="AW98" s="1071"/>
      <c r="AX98" s="1071"/>
      <c r="AY98" s="1071"/>
      <c r="AZ98" s="1071"/>
      <c r="BA98" s="1071"/>
      <c r="BB98" s="1071"/>
      <c r="BC98" s="1071"/>
      <c r="BD98" s="1071"/>
      <c r="BE98" s="1071"/>
      <c r="BF98" s="1071"/>
    </row>
    <row r="99" spans="25:37" ht="13.5">
      <c r="Y99" s="1117" t="s">
        <v>656</v>
      </c>
      <c r="Z99" s="1118"/>
      <c r="AA99" s="1121" t="s">
        <v>657</v>
      </c>
      <c r="AB99" s="447" t="s">
        <v>16</v>
      </c>
      <c r="AC99" s="446"/>
      <c r="AD99" s="1123" t="s">
        <v>688</v>
      </c>
      <c r="AE99" s="447" t="s">
        <v>722</v>
      </c>
      <c r="AF99" s="446"/>
      <c r="AG99" s="1123" t="s">
        <v>689</v>
      </c>
      <c r="AH99" s="447" t="s">
        <v>723</v>
      </c>
      <c r="AI99" s="446"/>
      <c r="AJ99" s="1125" t="s">
        <v>659</v>
      </c>
      <c r="AK99" s="448" t="s">
        <v>724</v>
      </c>
    </row>
    <row r="100" spans="25:37" ht="13.5">
      <c r="Y100" s="1119"/>
      <c r="Z100" s="1120"/>
      <c r="AA100" s="1122"/>
      <c r="AB100" s="449">
        <v>3</v>
      </c>
      <c r="AC100" s="415"/>
      <c r="AD100" s="1124"/>
      <c r="AE100" s="449">
        <v>2</v>
      </c>
      <c r="AF100" s="415"/>
      <c r="AG100" s="1124"/>
      <c r="AH100" s="449">
        <v>1</v>
      </c>
      <c r="AI100" s="415"/>
      <c r="AJ100" s="1126"/>
      <c r="AK100" s="450">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dataValidations count="2">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pageMargins left="0" right="0" top="0" bottom="0" header="0.5118110236220472" footer="0.5118110236220472"/>
  <pageSetup fitToHeight="1" fitToWidth="1" horizontalDpi="600" verticalDpi="600" orientation="landscape" paperSize="9" scale="2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3"/>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139" customWidth="1"/>
    <col min="2" max="2" width="39.875" style="139" customWidth="1"/>
    <col min="3" max="3" width="10.75390625" style="139" customWidth="1"/>
    <col min="4" max="4" width="4.50390625" style="139" customWidth="1"/>
    <col min="5" max="5" width="10.375" style="139" customWidth="1"/>
    <col min="6" max="6" width="5.75390625" style="139" bestFit="1" customWidth="1"/>
    <col min="7" max="7" width="10.375" style="139" customWidth="1"/>
    <col min="8" max="8" width="4.50390625" style="139" customWidth="1"/>
    <col min="9" max="9" width="10.75390625" style="139" bestFit="1" customWidth="1"/>
    <col min="10" max="10" width="39.875" style="139" customWidth="1"/>
    <col min="11" max="11" width="15.75390625" style="139" customWidth="1"/>
    <col min="12" max="12" width="3.625" style="139" customWidth="1"/>
    <col min="13" max="13" width="19.50390625" style="139" customWidth="1"/>
    <col min="14" max="14" width="39.875" style="139" customWidth="1"/>
    <col min="15" max="15" width="10.75390625" style="139" customWidth="1"/>
    <col min="16" max="16" width="4.50390625" style="139" customWidth="1"/>
    <col min="17" max="17" width="10.375" style="139" customWidth="1"/>
    <col min="18" max="18" width="5.75390625" style="139" bestFit="1" customWidth="1"/>
    <col min="19" max="19" width="10.375" style="139" customWidth="1"/>
    <col min="20" max="20" width="4.50390625" style="139" customWidth="1"/>
    <col min="21" max="21" width="10.75390625" style="139" customWidth="1"/>
    <col min="22" max="22" width="39.875" style="139" customWidth="1"/>
    <col min="23" max="23" width="15.75390625" style="139" customWidth="1"/>
    <col min="24" max="24" width="9.00390625" style="139" customWidth="1"/>
    <col min="25" max="59" width="5.875" style="139" customWidth="1"/>
    <col min="60" max="16384" width="9.00390625" style="139" customWidth="1"/>
  </cols>
  <sheetData>
    <row r="1" spans="1:67" ht="28.25">
      <c r="A1" s="1018" t="str">
        <f>'抽選会資料'!A1</f>
        <v>OFA 第 55 回大分県U-12サッカー大会　兼　KYFA 九州U-12サッカー大会大分県大会</v>
      </c>
      <c r="B1" s="1018"/>
      <c r="C1" s="1018"/>
      <c r="D1" s="1018"/>
      <c r="E1" s="1018"/>
      <c r="F1" s="1018"/>
      <c r="G1" s="1018"/>
      <c r="H1" s="1018"/>
      <c r="I1" s="1018"/>
      <c r="J1" s="1018" t="s">
        <v>751</v>
      </c>
      <c r="K1" s="1018"/>
      <c r="L1" s="405"/>
      <c r="M1" s="1018" t="str">
        <f>'抽選会資料'!A1</f>
        <v>OFA 第 55 回大分県U-12サッカー大会　兼　KYFA 九州U-12サッカー大会大分県大会</v>
      </c>
      <c r="N1" s="1018"/>
      <c r="O1" s="1018"/>
      <c r="P1" s="1018"/>
      <c r="Q1" s="1018"/>
      <c r="R1" s="1018"/>
      <c r="S1" s="1018"/>
      <c r="T1" s="1018"/>
      <c r="U1" s="1018"/>
      <c r="V1" s="1018" t="s">
        <v>751</v>
      </c>
      <c r="W1" s="1018"/>
      <c r="Y1" s="1018" t="str">
        <f>$A$1</f>
        <v>OFA 第 55 回大分県U-12サッカー大会　兼　KYFA 九州U-12サッカー大会大分県大会</v>
      </c>
      <c r="Z1" s="1018"/>
      <c r="AA1" s="1018"/>
      <c r="AB1" s="1018"/>
      <c r="AC1" s="1018"/>
      <c r="AD1" s="1018"/>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c r="BE1" s="1018"/>
      <c r="BF1" s="1018"/>
      <c r="BG1" s="1018"/>
      <c r="BI1" s="1018" t="str">
        <f>$J$1</f>
        <v>１次リーグ結果　報告用紙</v>
      </c>
      <c r="BJ1" s="1018"/>
      <c r="BK1" s="1018"/>
      <c r="BL1" s="1018"/>
      <c r="BM1" s="1018"/>
      <c r="BN1" s="1018"/>
      <c r="BO1" s="1018"/>
    </row>
    <row r="2" spans="1:59" ht="37.5" customHeight="1">
      <c r="A2" s="1018" t="s">
        <v>676</v>
      </c>
      <c r="B2" s="1018"/>
      <c r="C2" s="1018"/>
      <c r="D2" s="1018"/>
      <c r="E2" s="1018"/>
      <c r="F2" s="1018"/>
      <c r="G2" s="1018"/>
      <c r="H2" s="1018"/>
      <c r="I2" s="1018"/>
      <c r="J2" s="1018"/>
      <c r="K2" s="1018"/>
      <c r="L2" s="404"/>
      <c r="M2" s="1018" t="s">
        <v>676</v>
      </c>
      <c r="N2" s="1018"/>
      <c r="O2" s="1018"/>
      <c r="P2" s="1018"/>
      <c r="Q2" s="1018"/>
      <c r="R2" s="1018"/>
      <c r="S2" s="1018"/>
      <c r="T2" s="1018"/>
      <c r="U2" s="1018"/>
      <c r="V2" s="1018"/>
      <c r="W2" s="1018"/>
      <c r="Y2" s="1018" t="s">
        <v>676</v>
      </c>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row>
    <row r="3" spans="1:35" ht="37.5" customHeight="1">
      <c r="A3" s="404"/>
      <c r="B3" s="404"/>
      <c r="C3" s="404"/>
      <c r="D3" s="404"/>
      <c r="E3" s="404"/>
      <c r="F3" s="404"/>
      <c r="G3" s="404"/>
      <c r="H3" s="404"/>
      <c r="I3" s="404"/>
      <c r="J3" s="404"/>
      <c r="K3" s="404"/>
      <c r="L3" s="404"/>
      <c r="M3" s="404"/>
      <c r="N3" s="404"/>
      <c r="O3" s="404"/>
      <c r="P3" s="404"/>
      <c r="Q3" s="404"/>
      <c r="R3" s="404"/>
      <c r="S3" s="404"/>
      <c r="T3" s="404"/>
      <c r="U3" s="404"/>
      <c r="V3" s="404"/>
      <c r="W3" s="404"/>
      <c r="Y3" s="404"/>
      <c r="Z3" s="404"/>
      <c r="AA3" s="404"/>
      <c r="AB3" s="404"/>
      <c r="AC3" s="404"/>
      <c r="AD3" s="404"/>
      <c r="AE3" s="404"/>
      <c r="AF3" s="404"/>
      <c r="AG3" s="404"/>
      <c r="AH3" s="404"/>
      <c r="AI3" s="404"/>
    </row>
    <row r="4" spans="1:49" ht="37.5" customHeight="1">
      <c r="A4" s="132" t="s">
        <v>75</v>
      </c>
      <c r="B4" s="406" t="str">
        <f>'組み合わせ'!D7</f>
        <v>中津</v>
      </c>
      <c r="C4" s="132" t="s">
        <v>677</v>
      </c>
      <c r="D4" s="1019" t="str">
        <f>VLOOKUP(B4,'抽選会資料'!$B$52:$F$60,2,FALSE)</f>
        <v>ディーアクト（D-ACT）スポーツパーク永添(永添運動公園)
人工芝多目的グラウンド</v>
      </c>
      <c r="E4" s="1019"/>
      <c r="F4" s="1019"/>
      <c r="G4" s="1019"/>
      <c r="H4" s="1019"/>
      <c r="I4" s="1019"/>
      <c r="J4" s="1019"/>
      <c r="K4" s="1019"/>
      <c r="L4" s="131"/>
      <c r="M4" s="132" t="s">
        <v>75</v>
      </c>
      <c r="N4" s="406" t="str">
        <f>'組み合わせ'!D7</f>
        <v>中津</v>
      </c>
      <c r="O4" s="132" t="s">
        <v>677</v>
      </c>
      <c r="P4" s="1019" t="str">
        <f>VLOOKUP(N4,'抽選会資料'!$B$52:$F$60,2,FALSE)</f>
        <v>ディーアクト（D-ACT）スポーツパーク永添(永添運動公園)
人工芝多目的グラウンド</v>
      </c>
      <c r="Q4" s="1019"/>
      <c r="R4" s="1019"/>
      <c r="S4" s="1019"/>
      <c r="T4" s="1019"/>
      <c r="U4" s="1019"/>
      <c r="V4" s="1019"/>
      <c r="W4" s="1019"/>
      <c r="X4" s="18"/>
      <c r="Y4" s="588" t="s">
        <v>75</v>
      </c>
      <c r="Z4" s="588"/>
      <c r="AA4" s="588"/>
      <c r="AB4" s="1020" t="str">
        <f>$B$4</f>
        <v>中津</v>
      </c>
      <c r="AC4" s="1020"/>
      <c r="AD4" s="1020"/>
      <c r="AE4" s="1020"/>
      <c r="AF4" s="1020"/>
      <c r="AG4" s="1020"/>
      <c r="AH4" s="132" t="s">
        <v>677</v>
      </c>
      <c r="AI4" s="1019" t="str">
        <f>$D$4</f>
        <v>ディーアクト（D-ACT）スポーツパーク永添(永添運動公園)
人工芝多目的グラウンド</v>
      </c>
      <c r="AJ4" s="1019"/>
      <c r="AK4" s="1019"/>
      <c r="AL4" s="1019"/>
      <c r="AM4" s="1019"/>
      <c r="AN4" s="1019"/>
      <c r="AO4" s="1019"/>
      <c r="AP4" s="1019"/>
      <c r="AQ4" s="1019"/>
      <c r="AR4" s="1019"/>
      <c r="AS4" s="1019"/>
      <c r="AT4" s="1019"/>
      <c r="AU4" s="1019"/>
      <c r="AV4" s="1019"/>
      <c r="AW4" s="1019"/>
    </row>
    <row r="5" spans="1:27" ht="37.5" customHeight="1">
      <c r="A5" s="408"/>
      <c r="B5" s="408"/>
      <c r="C5" s="408"/>
      <c r="D5" s="408"/>
      <c r="E5" s="408"/>
      <c r="F5" s="408"/>
      <c r="G5" s="408"/>
      <c r="H5" s="408"/>
      <c r="I5" s="408"/>
      <c r="J5" s="408"/>
      <c r="K5" s="408"/>
      <c r="L5" s="408"/>
      <c r="M5" s="408"/>
      <c r="N5" s="408"/>
      <c r="O5" s="408"/>
      <c r="P5" s="408"/>
      <c r="Q5" s="408"/>
      <c r="R5" s="408"/>
      <c r="S5" s="408"/>
      <c r="T5" s="408"/>
      <c r="U5" s="408"/>
      <c r="V5" s="408"/>
      <c r="W5" s="408"/>
      <c r="Y5" s="408"/>
      <c r="Z5" s="408"/>
      <c r="AA5" s="408"/>
    </row>
    <row r="6" spans="1:33" ht="37.5" customHeight="1">
      <c r="A6" s="132" t="s">
        <v>339</v>
      </c>
      <c r="B6" s="451" t="str">
        <f>VLOOKUP(B4,'組み合わせ'!$AL$95:$BU$112,13,FALSE)</f>
        <v>D</v>
      </c>
      <c r="C6" s="132"/>
      <c r="D6" s="132"/>
      <c r="M6" s="132" t="s">
        <v>339</v>
      </c>
      <c r="N6" s="451" t="str">
        <f>VLOOKUP(N4,'組み合わせ'!$AL$95:$BU$112,25,FALSE)</f>
        <v>I</v>
      </c>
      <c r="O6" s="409"/>
      <c r="P6" s="409"/>
      <c r="Y6" s="588" t="s">
        <v>339</v>
      </c>
      <c r="Z6" s="588"/>
      <c r="AA6" s="588"/>
      <c r="AB6" s="1021" t="str">
        <f>$B$6</f>
        <v>D</v>
      </c>
      <c r="AC6" s="1021"/>
      <c r="AD6" s="1021"/>
      <c r="AE6" s="1021"/>
      <c r="AF6" s="1021"/>
      <c r="AG6" s="1021"/>
    </row>
    <row r="7" spans="1:45" ht="37.5" customHeight="1">
      <c r="A7" s="132"/>
      <c r="B7" s="410" t="str">
        <f>CONCATENATE($B$6,1)</f>
        <v>D1</v>
      </c>
      <c r="C7" s="1022" t="str">
        <f>HLOOKUP(B7,'組み合わせ'!$B$48:$EO$86,2,FALSE)</f>
        <v>鶴居ＳＳＳ</v>
      </c>
      <c r="D7" s="1022"/>
      <c r="E7" s="1022"/>
      <c r="F7" s="1022"/>
      <c r="G7" s="1022"/>
      <c r="H7" s="1022"/>
      <c r="I7" s="1022"/>
      <c r="J7" s="1022" t="str">
        <f>HLOOKUP(B7,'組み合わせ'!$B$48:$EO$86,32,FALSE)</f>
        <v>中津</v>
      </c>
      <c r="K7" s="1023"/>
      <c r="M7" s="409"/>
      <c r="N7" s="410" t="str">
        <f>CONCATENATE($N$6,1)</f>
        <v>I1</v>
      </c>
      <c r="O7" s="1022" t="str">
        <f>HLOOKUP(N7,'組み合わせ'!$B$48:$EO$86,2,FALSE)</f>
        <v>下毛ＦＣ</v>
      </c>
      <c r="P7" s="1022"/>
      <c r="Q7" s="1022"/>
      <c r="R7" s="1022"/>
      <c r="S7" s="1022"/>
      <c r="T7" s="1022"/>
      <c r="U7" s="1022"/>
      <c r="V7" s="1022" t="str">
        <f>HLOOKUP(N7,'組み合わせ'!$B$48:$EO$86,32,FALSE)</f>
        <v>中津</v>
      </c>
      <c r="W7" s="1023"/>
      <c r="Y7" s="132"/>
      <c r="Z7" s="844" t="str">
        <f aca="true" t="shared" si="0" ref="Z7:Z9">+B7</f>
        <v>D1</v>
      </c>
      <c r="AA7" s="844"/>
      <c r="AB7" s="844"/>
      <c r="AC7" s="844" t="str">
        <f>$C$7</f>
        <v>鶴居ＳＳＳ</v>
      </c>
      <c r="AD7" s="844"/>
      <c r="AE7" s="844"/>
      <c r="AF7" s="844"/>
      <c r="AG7" s="844"/>
      <c r="AH7" s="844"/>
      <c r="AI7" s="844"/>
      <c r="AJ7" s="844"/>
      <c r="AK7" s="844"/>
      <c r="AL7" s="844"/>
      <c r="AM7" s="844"/>
      <c r="AN7" s="844"/>
      <c r="AO7" s="844"/>
      <c r="AP7" s="844" t="str">
        <f>$J$7</f>
        <v>中津</v>
      </c>
      <c r="AQ7" s="844"/>
      <c r="AR7" s="844"/>
      <c r="AS7" s="844"/>
    </row>
    <row r="8" spans="1:45" ht="37.5" customHeight="1">
      <c r="A8" s="132"/>
      <c r="B8" s="411" t="str">
        <f>CONCATENATE($B$6,2)</f>
        <v>D2</v>
      </c>
      <c r="C8" s="602" t="str">
        <f>HLOOKUP(B8,'組み合わせ'!$B$48:$EO$86,2,FALSE)</f>
        <v>スマイス　セレソン　スポーツクラブ</v>
      </c>
      <c r="D8" s="602"/>
      <c r="E8" s="602"/>
      <c r="F8" s="602"/>
      <c r="G8" s="602"/>
      <c r="H8" s="602"/>
      <c r="I8" s="602"/>
      <c r="J8" s="602" t="str">
        <f>HLOOKUP(B8,'組み合わせ'!$B$48:$EO$86,32,FALSE)</f>
        <v>大分</v>
      </c>
      <c r="K8" s="1024"/>
      <c r="M8" s="409"/>
      <c r="N8" s="411" t="str">
        <f>CONCATENATE($N$6,2)</f>
        <v>I2</v>
      </c>
      <c r="O8" s="602" t="str">
        <f>HLOOKUP(N8,'組み合わせ'!$B$48:$EO$86,2,FALSE)</f>
        <v>ブルーウイングフットボールクラブ</v>
      </c>
      <c r="P8" s="602"/>
      <c r="Q8" s="602"/>
      <c r="R8" s="602"/>
      <c r="S8" s="602"/>
      <c r="T8" s="602"/>
      <c r="U8" s="602"/>
      <c r="V8" s="602" t="str">
        <f>HLOOKUP(N8,'組み合わせ'!$B$48:$EO$86,32,FALSE)</f>
        <v>大分</v>
      </c>
      <c r="W8" s="1024"/>
      <c r="Y8" s="132"/>
      <c r="Z8" s="844" t="str">
        <f t="shared" si="0"/>
        <v>D2</v>
      </c>
      <c r="AA8" s="844"/>
      <c r="AB8" s="844"/>
      <c r="AC8" s="844" t="str">
        <f>$C$8</f>
        <v>スマイス　セレソン　スポーツクラブ</v>
      </c>
      <c r="AD8" s="844"/>
      <c r="AE8" s="844"/>
      <c r="AF8" s="844"/>
      <c r="AG8" s="844"/>
      <c r="AH8" s="844"/>
      <c r="AI8" s="844"/>
      <c r="AJ8" s="844"/>
      <c r="AK8" s="844"/>
      <c r="AL8" s="844"/>
      <c r="AM8" s="844"/>
      <c r="AN8" s="844"/>
      <c r="AO8" s="844"/>
      <c r="AP8" s="844" t="str">
        <f>$J$8</f>
        <v>大分</v>
      </c>
      <c r="AQ8" s="844"/>
      <c r="AR8" s="844"/>
      <c r="AS8" s="844"/>
    </row>
    <row r="9" spans="1:45" ht="37.5" customHeight="1">
      <c r="A9" s="408"/>
      <c r="B9" s="412" t="str">
        <f>CONCATENATE($B$6,3)</f>
        <v>D3</v>
      </c>
      <c r="C9" s="1025" t="str">
        <f>HLOOKUP(B9,'組み合わせ'!$B$48:$EO$86,2,FALSE)</f>
        <v>金池長浜サッカースポーツ少年団</v>
      </c>
      <c r="D9" s="1025"/>
      <c r="E9" s="1025"/>
      <c r="F9" s="1025"/>
      <c r="G9" s="1025"/>
      <c r="H9" s="1025"/>
      <c r="I9" s="1025"/>
      <c r="J9" s="1025" t="str">
        <f>HLOOKUP(B9,'組み合わせ'!$B$48:$EO$86,32,FALSE)</f>
        <v>大分</v>
      </c>
      <c r="K9" s="1026"/>
      <c r="L9" s="408"/>
      <c r="M9" s="408"/>
      <c r="N9" s="412" t="str">
        <f>CONCATENATE($N$6,3)</f>
        <v>I3</v>
      </c>
      <c r="O9" s="1025" t="str">
        <f>HLOOKUP(N9,'組み合わせ'!$B$48:$EO$86,2,FALSE)</f>
        <v>戸次吉野ＳＳＳ</v>
      </c>
      <c r="P9" s="1025"/>
      <c r="Q9" s="1025"/>
      <c r="R9" s="1025"/>
      <c r="S9" s="1025"/>
      <c r="T9" s="1025"/>
      <c r="U9" s="1025"/>
      <c r="V9" s="1025" t="str">
        <f>HLOOKUP(N9,'組み合わせ'!$B$48:$EO$86,32,FALSE)</f>
        <v>大分</v>
      </c>
      <c r="W9" s="1026"/>
      <c r="Y9" s="408"/>
      <c r="Z9" s="844" t="str">
        <f t="shared" si="0"/>
        <v>D3</v>
      </c>
      <c r="AA9" s="844"/>
      <c r="AB9" s="844"/>
      <c r="AC9" s="844" t="str">
        <f>$C$9</f>
        <v>金池長浜サッカースポーツ少年団</v>
      </c>
      <c r="AD9" s="844"/>
      <c r="AE9" s="844"/>
      <c r="AF9" s="844"/>
      <c r="AG9" s="844"/>
      <c r="AH9" s="844"/>
      <c r="AI9" s="844"/>
      <c r="AJ9" s="844"/>
      <c r="AK9" s="844"/>
      <c r="AL9" s="844"/>
      <c r="AM9" s="844"/>
      <c r="AN9" s="844"/>
      <c r="AO9" s="844"/>
      <c r="AP9" s="844" t="str">
        <f>$J$9</f>
        <v>大分</v>
      </c>
      <c r="AQ9" s="844"/>
      <c r="AR9" s="844"/>
      <c r="AS9" s="844"/>
    </row>
    <row r="10" spans="1:23" ht="37.5" customHeight="1">
      <c r="A10" s="413" t="s">
        <v>678</v>
      </c>
      <c r="B10" s="404"/>
      <c r="C10" s="404"/>
      <c r="D10" s="404"/>
      <c r="E10" s="404"/>
      <c r="F10" s="404"/>
      <c r="G10" s="404"/>
      <c r="H10" s="404"/>
      <c r="I10" s="404"/>
      <c r="J10" s="404"/>
      <c r="K10" s="404"/>
      <c r="L10" s="404"/>
      <c r="M10" s="413" t="s">
        <v>679</v>
      </c>
      <c r="N10" s="404"/>
      <c r="O10" s="404"/>
      <c r="P10" s="404"/>
      <c r="Q10" s="404"/>
      <c r="R10" s="404"/>
      <c r="S10" s="404"/>
      <c r="T10" s="404"/>
      <c r="U10" s="404"/>
      <c r="V10" s="404"/>
      <c r="W10" s="404"/>
    </row>
    <row r="12" spans="1:22" ht="18.75" customHeight="1">
      <c r="A12" s="1027" t="s">
        <v>680</v>
      </c>
      <c r="B12" s="1029" t="str">
        <f>C7</f>
        <v>鶴居ＳＳＳ</v>
      </c>
      <c r="C12" s="1032">
        <f>IF(E12="","",SUM(E12:E13))</f>
        <v>0</v>
      </c>
      <c r="D12" s="1034" t="s">
        <v>103</v>
      </c>
      <c r="E12" s="414">
        <v>0</v>
      </c>
      <c r="F12" s="414" t="s">
        <v>266</v>
      </c>
      <c r="G12" s="414">
        <v>1</v>
      </c>
      <c r="H12" s="1034" t="s">
        <v>120</v>
      </c>
      <c r="I12" s="1032">
        <f>IF(G12="","",SUM(G12:G13))</f>
        <v>1</v>
      </c>
      <c r="J12" s="1036" t="str">
        <f>C8</f>
        <v>スマイス　セレソン　スポーツクラブ</v>
      </c>
      <c r="K12" s="408"/>
      <c r="L12" s="408"/>
      <c r="M12" s="1039" t="s">
        <v>681</v>
      </c>
      <c r="N12" s="1042" t="str">
        <f>O7</f>
        <v>下毛ＦＣ</v>
      </c>
      <c r="O12" s="1032">
        <f>IF(Q12="","",SUM(Q12:Q13))</f>
        <v>1</v>
      </c>
      <c r="P12" s="1034" t="s">
        <v>103</v>
      </c>
      <c r="Q12" s="414">
        <v>0</v>
      </c>
      <c r="R12" s="414" t="s">
        <v>266</v>
      </c>
      <c r="S12" s="414">
        <v>0</v>
      </c>
      <c r="T12" s="1034" t="s">
        <v>120</v>
      </c>
      <c r="U12" s="1032">
        <f>IF(S12="","",SUM(S12:S13))</f>
        <v>1</v>
      </c>
      <c r="V12" s="1036" t="str">
        <f>O8</f>
        <v>ブルーウイングフットボールクラブ</v>
      </c>
    </row>
    <row r="13" spans="1:22" ht="18.75" customHeight="1">
      <c r="A13" s="1028"/>
      <c r="B13" s="1030"/>
      <c r="C13" s="1033"/>
      <c r="D13" s="1035"/>
      <c r="E13" s="408">
        <v>0</v>
      </c>
      <c r="F13" s="408" t="s">
        <v>268</v>
      </c>
      <c r="G13" s="408">
        <v>0</v>
      </c>
      <c r="H13" s="1035"/>
      <c r="I13" s="1033"/>
      <c r="J13" s="1037"/>
      <c r="K13" s="408"/>
      <c r="L13" s="408"/>
      <c r="M13" s="1040"/>
      <c r="N13" s="1043"/>
      <c r="O13" s="1033"/>
      <c r="P13" s="1035"/>
      <c r="Q13" s="408">
        <v>1</v>
      </c>
      <c r="R13" s="408" t="s">
        <v>268</v>
      </c>
      <c r="S13" s="408">
        <v>1</v>
      </c>
      <c r="T13" s="1035"/>
      <c r="U13" s="1033"/>
      <c r="V13" s="1037"/>
    </row>
    <row r="14" spans="1:22" ht="19.5" customHeight="1">
      <c r="A14" s="1028"/>
      <c r="B14" s="1031"/>
      <c r="C14" s="1033"/>
      <c r="D14" s="1035"/>
      <c r="E14" s="408"/>
      <c r="F14" s="408" t="s">
        <v>270</v>
      </c>
      <c r="G14" s="408"/>
      <c r="H14" s="1035"/>
      <c r="I14" s="1033"/>
      <c r="J14" s="1038"/>
      <c r="K14" s="408"/>
      <c r="L14" s="408"/>
      <c r="M14" s="1041"/>
      <c r="N14" s="1044"/>
      <c r="O14" s="1045"/>
      <c r="P14" s="1046"/>
      <c r="Q14" s="408"/>
      <c r="R14" s="408" t="s">
        <v>270</v>
      </c>
      <c r="S14" s="408"/>
      <c r="T14" s="1046"/>
      <c r="U14" s="1045"/>
      <c r="V14" s="1047"/>
    </row>
    <row r="15" spans="1:67" ht="18.75" customHeight="1">
      <c r="A15" s="416" t="s">
        <v>682</v>
      </c>
      <c r="B15" s="1048" t="s">
        <v>752</v>
      </c>
      <c r="C15" s="1048"/>
      <c r="D15" s="1048"/>
      <c r="E15" s="1048"/>
      <c r="F15" s="1048"/>
      <c r="G15" s="1049" t="s">
        <v>684</v>
      </c>
      <c r="H15" s="1049"/>
      <c r="I15" s="1049"/>
      <c r="J15" s="1050" t="s">
        <v>753</v>
      </c>
      <c r="K15" s="1050"/>
      <c r="L15" s="408"/>
      <c r="M15" s="416" t="s">
        <v>682</v>
      </c>
      <c r="N15" s="1048" t="s">
        <v>754</v>
      </c>
      <c r="O15" s="1048"/>
      <c r="P15" s="1048"/>
      <c r="Q15" s="1048"/>
      <c r="R15" s="1048"/>
      <c r="S15" s="1049" t="s">
        <v>684</v>
      </c>
      <c r="T15" s="1049"/>
      <c r="U15" s="1049"/>
      <c r="V15" s="1050" t="s">
        <v>753</v>
      </c>
      <c r="W15" s="1050"/>
      <c r="Y15" s="1051" t="str">
        <f>$Y$6</f>
        <v>パート</v>
      </c>
      <c r="Z15" s="1052"/>
      <c r="AA15" s="1052"/>
      <c r="AB15" s="1052"/>
      <c r="AC15" s="1052" t="str">
        <f>$AB$6</f>
        <v>D</v>
      </c>
      <c r="AD15" s="1052"/>
      <c r="AE15" s="1056"/>
      <c r="AF15" s="1057" t="str">
        <f>$Y$21</f>
        <v>鶴居ＳＳＳ</v>
      </c>
      <c r="AG15" s="1057"/>
      <c r="AH15" s="1057"/>
      <c r="AI15" s="1057"/>
      <c r="AJ15" s="1057"/>
      <c r="AK15" s="1057" t="str">
        <f>$Y$27</f>
        <v>スマイス　セレソン　スポーツクラブ</v>
      </c>
      <c r="AL15" s="1057"/>
      <c r="AM15" s="1057"/>
      <c r="AN15" s="1057"/>
      <c r="AO15" s="1057"/>
      <c r="AP15" s="1057" t="str">
        <f>$Y$33</f>
        <v>金池長浜サッカースポーツ少年団</v>
      </c>
      <c r="AQ15" s="1057"/>
      <c r="AR15" s="1057"/>
      <c r="AS15" s="1057"/>
      <c r="AT15" s="1057"/>
      <c r="AU15" s="1057" t="s">
        <v>657</v>
      </c>
      <c r="AV15" s="1057"/>
      <c r="AW15" s="1058" t="s">
        <v>688</v>
      </c>
      <c r="AX15" s="1057"/>
      <c r="AY15" s="1058" t="s">
        <v>689</v>
      </c>
      <c r="AZ15" s="1057"/>
      <c r="BA15" s="1057" t="s">
        <v>659</v>
      </c>
      <c r="BB15" s="1057"/>
      <c r="BC15" s="1057" t="s">
        <v>690</v>
      </c>
      <c r="BD15" s="1057"/>
      <c r="BE15" s="1057" t="s">
        <v>691</v>
      </c>
      <c r="BF15" s="1057"/>
      <c r="BG15" s="1057" t="s">
        <v>692</v>
      </c>
      <c r="BH15" s="1057"/>
      <c r="BI15" s="1058" t="s">
        <v>665</v>
      </c>
      <c r="BJ15" s="1057"/>
      <c r="BK15" s="1058" t="s">
        <v>666</v>
      </c>
      <c r="BL15" s="1057"/>
      <c r="BM15" s="1058" t="s">
        <v>667</v>
      </c>
      <c r="BN15" s="1057"/>
      <c r="BO15" s="1059" t="s">
        <v>693</v>
      </c>
    </row>
    <row r="16" spans="1:67" ht="13.5">
      <c r="A16" s="417" t="s">
        <v>694</v>
      </c>
      <c r="B16" s="1062" t="s">
        <v>752</v>
      </c>
      <c r="C16" s="1062"/>
      <c r="D16" s="1062"/>
      <c r="E16" s="1062"/>
      <c r="F16" s="1062"/>
      <c r="G16" s="1063" t="s">
        <v>684</v>
      </c>
      <c r="H16" s="1064"/>
      <c r="I16" s="1065"/>
      <c r="J16" s="1066" t="s">
        <v>753</v>
      </c>
      <c r="K16" s="1066"/>
      <c r="L16" s="408"/>
      <c r="M16" s="417" t="s">
        <v>694</v>
      </c>
      <c r="N16" s="1062" t="s">
        <v>754</v>
      </c>
      <c r="O16" s="1062"/>
      <c r="P16" s="1062"/>
      <c r="Q16" s="1062"/>
      <c r="R16" s="1062"/>
      <c r="S16" s="1063" t="s">
        <v>684</v>
      </c>
      <c r="T16" s="1064"/>
      <c r="U16" s="1065"/>
      <c r="V16" s="1066" t="s">
        <v>753</v>
      </c>
      <c r="W16" s="1066"/>
      <c r="Y16" s="1053"/>
      <c r="Z16" s="1035"/>
      <c r="AA16" s="1035"/>
      <c r="AB16" s="1035"/>
      <c r="AC16" s="1035"/>
      <c r="AD16" s="1035"/>
      <c r="AE16" s="1037"/>
      <c r="AF16" s="1028"/>
      <c r="AG16" s="1028"/>
      <c r="AH16" s="1028"/>
      <c r="AI16" s="1028"/>
      <c r="AJ16" s="1028"/>
      <c r="AK16" s="1028"/>
      <c r="AL16" s="1028"/>
      <c r="AM16" s="1028"/>
      <c r="AN16" s="1028"/>
      <c r="AO16" s="1028"/>
      <c r="AP16" s="1028"/>
      <c r="AQ16" s="1028"/>
      <c r="AR16" s="1028"/>
      <c r="AS16" s="1028"/>
      <c r="AT16" s="1028"/>
      <c r="AU16" s="1028"/>
      <c r="AV16" s="1028"/>
      <c r="AW16" s="1028"/>
      <c r="AX16" s="1028"/>
      <c r="AY16" s="1028"/>
      <c r="AZ16" s="1028"/>
      <c r="BA16" s="1028"/>
      <c r="BB16" s="1028"/>
      <c r="BC16" s="1028"/>
      <c r="BD16" s="1028"/>
      <c r="BE16" s="1028"/>
      <c r="BF16" s="1028"/>
      <c r="BG16" s="1028"/>
      <c r="BH16" s="1028"/>
      <c r="BI16" s="1028"/>
      <c r="BJ16" s="1028"/>
      <c r="BK16" s="1028"/>
      <c r="BL16" s="1028"/>
      <c r="BM16" s="1028"/>
      <c r="BN16" s="1028"/>
      <c r="BO16" s="1060"/>
    </row>
    <row r="17" spans="1:67" ht="13.5">
      <c r="A17" s="418" t="s">
        <v>695</v>
      </c>
      <c r="B17" s="1067" t="s">
        <v>755</v>
      </c>
      <c r="C17" s="1067"/>
      <c r="D17" s="1067"/>
      <c r="E17" s="1067"/>
      <c r="F17" s="1067"/>
      <c r="G17" s="1063" t="s">
        <v>684</v>
      </c>
      <c r="H17" s="1064"/>
      <c r="I17" s="1065"/>
      <c r="J17" s="1068" t="s">
        <v>753</v>
      </c>
      <c r="K17" s="1068"/>
      <c r="L17" s="408"/>
      <c r="M17" s="418" t="s">
        <v>695</v>
      </c>
      <c r="N17" s="1067" t="s">
        <v>756</v>
      </c>
      <c r="O17" s="1067"/>
      <c r="P17" s="1067"/>
      <c r="Q17" s="1067"/>
      <c r="R17" s="1067"/>
      <c r="S17" s="1063" t="s">
        <v>684</v>
      </c>
      <c r="T17" s="1064"/>
      <c r="U17" s="1065"/>
      <c r="V17" s="1068" t="s">
        <v>753</v>
      </c>
      <c r="W17" s="1068"/>
      <c r="Y17" s="1053"/>
      <c r="Z17" s="1035"/>
      <c r="AA17" s="1035"/>
      <c r="AB17" s="1035"/>
      <c r="AC17" s="1035"/>
      <c r="AD17" s="1035"/>
      <c r="AE17" s="1037"/>
      <c r="AF17" s="1028"/>
      <c r="AG17" s="1028"/>
      <c r="AH17" s="1028"/>
      <c r="AI17" s="1028"/>
      <c r="AJ17" s="1028"/>
      <c r="AK17" s="1028"/>
      <c r="AL17" s="1028"/>
      <c r="AM17" s="1028"/>
      <c r="AN17" s="1028"/>
      <c r="AO17" s="1028"/>
      <c r="AP17" s="1028"/>
      <c r="AQ17" s="1028"/>
      <c r="AR17" s="1028"/>
      <c r="AS17" s="1028"/>
      <c r="AT17" s="1028"/>
      <c r="AU17" s="1028"/>
      <c r="AV17" s="1028"/>
      <c r="AW17" s="1028"/>
      <c r="AX17" s="1028"/>
      <c r="AY17" s="1028"/>
      <c r="AZ17" s="1028"/>
      <c r="BA17" s="1028"/>
      <c r="BB17" s="1028"/>
      <c r="BC17" s="1028"/>
      <c r="BD17" s="1028"/>
      <c r="BE17" s="1028"/>
      <c r="BF17" s="1028"/>
      <c r="BG17" s="1028"/>
      <c r="BH17" s="1028"/>
      <c r="BI17" s="1028"/>
      <c r="BJ17" s="1028"/>
      <c r="BK17" s="1028"/>
      <c r="BL17" s="1028"/>
      <c r="BM17" s="1028"/>
      <c r="BN17" s="1028"/>
      <c r="BO17" s="1060"/>
    </row>
    <row r="18" spans="1:67" ht="20.25">
      <c r="A18" s="419" t="s">
        <v>698</v>
      </c>
      <c r="B18" s="420" t="str">
        <f>IF(ISERROR(VLOOKUP(G18,'審判員'!$A:$C,2,FALSE))=TRUE,"",VLOOKUP(G18,'審判員'!$A:$C,2,FALSE))</f>
        <v>石川　慎也</v>
      </c>
      <c r="C18" s="421">
        <f>IF(ISERROR(VLOOKUP(G18,'審判員'!$A:$C,3,FALSE))=TRUE,"",VLOOKUP(G18,'審判員'!$A:$C,3,FALSE))</f>
        <v>3</v>
      </c>
      <c r="D18" s="422" t="s">
        <v>699</v>
      </c>
      <c r="E18" s="1052" t="s">
        <v>700</v>
      </c>
      <c r="F18" s="1052"/>
      <c r="G18" s="1052" t="s">
        <v>757</v>
      </c>
      <c r="H18" s="1052"/>
      <c r="I18" s="1052"/>
      <c r="J18" s="1069" t="s">
        <v>212</v>
      </c>
      <c r="K18" s="1070"/>
      <c r="L18" s="408"/>
      <c r="M18" s="419" t="s">
        <v>698</v>
      </c>
      <c r="N18" s="420" t="str">
        <f>IF(ISERROR(VLOOKUP(S18,'審判員'!$A:$C,2,FALSE))=TRUE,"",VLOOKUP(S18,'審判員'!$A:$C,2,FALSE))</f>
        <v>中尾　亜夢</v>
      </c>
      <c r="O18" s="421">
        <f>IF(ISERROR(VLOOKUP(S18,'審判員'!$A:$C,3,FALSE))=TRUE,"",VLOOKUP(S18,'審判員'!$A:$C,3,FALSE))</f>
        <v>2</v>
      </c>
      <c r="P18" s="422" t="s">
        <v>699</v>
      </c>
      <c r="Q18" s="1052" t="s">
        <v>700</v>
      </c>
      <c r="R18" s="1052"/>
      <c r="S18" s="1052" t="s">
        <v>758</v>
      </c>
      <c r="T18" s="1052"/>
      <c r="U18" s="1052"/>
      <c r="V18" s="1069" t="s">
        <v>212</v>
      </c>
      <c r="W18" s="1070"/>
      <c r="Y18" s="1053"/>
      <c r="Z18" s="1035"/>
      <c r="AA18" s="1035"/>
      <c r="AB18" s="1035"/>
      <c r="AC18" s="1035"/>
      <c r="AD18" s="1035"/>
      <c r="AE18" s="1037"/>
      <c r="AF18" s="1028"/>
      <c r="AG18" s="1028"/>
      <c r="AH18" s="1028"/>
      <c r="AI18" s="1028"/>
      <c r="AJ18" s="1028"/>
      <c r="AK18" s="1028"/>
      <c r="AL18" s="1028"/>
      <c r="AM18" s="1028"/>
      <c r="AN18" s="1028"/>
      <c r="AO18" s="1028"/>
      <c r="AP18" s="1028"/>
      <c r="AQ18" s="1028"/>
      <c r="AR18" s="1028"/>
      <c r="AS18" s="1028"/>
      <c r="AT18" s="1028"/>
      <c r="AU18" s="1028"/>
      <c r="AV18" s="1028"/>
      <c r="AW18" s="1028"/>
      <c r="AX18" s="1028"/>
      <c r="AY18" s="1028"/>
      <c r="AZ18" s="1028"/>
      <c r="BA18" s="1028"/>
      <c r="BB18" s="1028"/>
      <c r="BC18" s="1028"/>
      <c r="BD18" s="1028"/>
      <c r="BE18" s="1028"/>
      <c r="BF18" s="1028"/>
      <c r="BG18" s="1028"/>
      <c r="BH18" s="1028"/>
      <c r="BI18" s="1028"/>
      <c r="BJ18" s="1028"/>
      <c r="BK18" s="1028"/>
      <c r="BL18" s="1028"/>
      <c r="BM18" s="1028"/>
      <c r="BN18" s="1028"/>
      <c r="BO18" s="1060"/>
    </row>
    <row r="19" spans="1:67" ht="20.25">
      <c r="A19" s="423" t="s">
        <v>703</v>
      </c>
      <c r="B19" s="424" t="str">
        <f>IF(ISERROR(VLOOKUP(G19,'審判員'!$A:$C,2,FALSE))=TRUE,"",VLOOKUP(G19,'審判員'!$A:$C,2,FALSE))</f>
        <v>山下　省二</v>
      </c>
      <c r="C19" s="425">
        <f>IF(ISERROR(VLOOKUP(G19,'審判員'!$A:$C,3,FALSE))=TRUE,"",VLOOKUP(G19,'審判員'!$A:$C,3,FALSE))</f>
        <v>3</v>
      </c>
      <c r="D19" s="426" t="s">
        <v>699</v>
      </c>
      <c r="E19" s="1035" t="s">
        <v>700</v>
      </c>
      <c r="F19" s="1035"/>
      <c r="G19" s="1035" t="s">
        <v>759</v>
      </c>
      <c r="H19" s="1035"/>
      <c r="I19" s="1035"/>
      <c r="J19" s="1071" t="str">
        <f>N12</f>
        <v>下毛ＦＣ</v>
      </c>
      <c r="K19" s="1072"/>
      <c r="L19" s="408"/>
      <c r="M19" s="423" t="s">
        <v>703</v>
      </c>
      <c r="N19" s="424" t="str">
        <f>IF(ISERROR(VLOOKUP(S19,'審判員'!$A:$C,2,FALSE))=TRUE,"",VLOOKUP(S19,'審判員'!$A:$C,2,FALSE))</f>
        <v>朝比奈　義行</v>
      </c>
      <c r="O19" s="425">
        <f>IF(ISERROR(VLOOKUP(S19,'審判員'!$A:$C,3,FALSE))=TRUE,"",VLOOKUP(S19,'審判員'!$A:$C,3,FALSE))</f>
        <v>3</v>
      </c>
      <c r="P19" s="426" t="s">
        <v>699</v>
      </c>
      <c r="Q19" s="1035" t="s">
        <v>700</v>
      </c>
      <c r="R19" s="1035"/>
      <c r="S19" s="1035" t="s">
        <v>760</v>
      </c>
      <c r="T19" s="1035"/>
      <c r="U19" s="1035"/>
      <c r="V19" s="1071" t="str">
        <f>B12</f>
        <v>鶴居ＳＳＳ</v>
      </c>
      <c r="W19" s="1072"/>
      <c r="Y19" s="1053"/>
      <c r="Z19" s="1035"/>
      <c r="AA19" s="1035"/>
      <c r="AB19" s="1035"/>
      <c r="AC19" s="1035"/>
      <c r="AD19" s="1035"/>
      <c r="AE19" s="1037"/>
      <c r="AF19" s="1028"/>
      <c r="AG19" s="1028"/>
      <c r="AH19" s="1028"/>
      <c r="AI19" s="1028"/>
      <c r="AJ19" s="1028"/>
      <c r="AK19" s="1028"/>
      <c r="AL19" s="1028"/>
      <c r="AM19" s="1028"/>
      <c r="AN19" s="1028"/>
      <c r="AO19" s="1028"/>
      <c r="AP19" s="1028"/>
      <c r="AQ19" s="1028"/>
      <c r="AR19" s="1028"/>
      <c r="AS19" s="1028"/>
      <c r="AT19" s="1028"/>
      <c r="AU19" s="1028"/>
      <c r="AV19" s="1028"/>
      <c r="AW19" s="1028"/>
      <c r="AX19" s="1028"/>
      <c r="AY19" s="1028"/>
      <c r="AZ19" s="1028"/>
      <c r="BA19" s="1028"/>
      <c r="BB19" s="1028"/>
      <c r="BC19" s="1028"/>
      <c r="BD19" s="1028"/>
      <c r="BE19" s="1028"/>
      <c r="BF19" s="1028"/>
      <c r="BG19" s="1028"/>
      <c r="BH19" s="1028"/>
      <c r="BI19" s="1028"/>
      <c r="BJ19" s="1028"/>
      <c r="BK19" s="1028"/>
      <c r="BL19" s="1028"/>
      <c r="BM19" s="1028"/>
      <c r="BN19" s="1028"/>
      <c r="BO19" s="1060"/>
    </row>
    <row r="20" spans="1:67" ht="20.25">
      <c r="A20" s="423" t="s">
        <v>706</v>
      </c>
      <c r="B20" s="424" t="str">
        <f>IF(ISERROR(VLOOKUP(G20,'審判員'!$A:$C,2,FALSE))=TRUE,"",VLOOKUP(G20,'審判員'!$A:$C,2,FALSE))</f>
        <v>奥薗　将太</v>
      </c>
      <c r="C20" s="425">
        <f>IF(ISERROR(VLOOKUP(G20,'審判員'!$A:$C,3,FALSE))=TRUE,"",VLOOKUP(G20,'審判員'!$A:$C,3,FALSE))</f>
        <v>3</v>
      </c>
      <c r="D20" s="426" t="s">
        <v>699</v>
      </c>
      <c r="E20" s="1035" t="s">
        <v>700</v>
      </c>
      <c r="F20" s="1035"/>
      <c r="G20" s="1035" t="s">
        <v>718</v>
      </c>
      <c r="H20" s="1035"/>
      <c r="I20" s="1035"/>
      <c r="J20" s="1071" t="str">
        <f>V12</f>
        <v>ブルーウイングフットボールクラブ</v>
      </c>
      <c r="K20" s="1072"/>
      <c r="L20" s="408"/>
      <c r="M20" s="423" t="s">
        <v>706</v>
      </c>
      <c r="N20" s="424" t="str">
        <f>IF(ISERROR(VLOOKUP(S20,'審判員'!$A:$C,2,FALSE))=TRUE,"",VLOOKUP(S20,'審判員'!$A:$C,2,FALSE))</f>
        <v>内藤　翔悟</v>
      </c>
      <c r="O20" s="425">
        <f>IF(ISERROR(VLOOKUP(S20,'審判員'!$A:$C,3,FALSE))=TRUE,"",VLOOKUP(S20,'審判員'!$A:$C,3,FALSE))</f>
        <v>3</v>
      </c>
      <c r="P20" s="426" t="s">
        <v>699</v>
      </c>
      <c r="Q20" s="1035" t="s">
        <v>700</v>
      </c>
      <c r="R20" s="1035"/>
      <c r="S20" s="1035" t="s">
        <v>761</v>
      </c>
      <c r="T20" s="1035"/>
      <c r="U20" s="1035"/>
      <c r="V20" s="1071" t="str">
        <f>J12</f>
        <v>スマイス　セレソン　スポーツクラブ</v>
      </c>
      <c r="W20" s="1072"/>
      <c r="Y20" s="1054"/>
      <c r="Z20" s="1055"/>
      <c r="AA20" s="1055"/>
      <c r="AB20" s="1055"/>
      <c r="AC20" s="1055"/>
      <c r="AD20" s="1055"/>
      <c r="AE20" s="1038"/>
      <c r="AF20" s="1028"/>
      <c r="AG20" s="1028"/>
      <c r="AH20" s="1028"/>
      <c r="AI20" s="1028"/>
      <c r="AJ20" s="1028"/>
      <c r="AK20" s="1028"/>
      <c r="AL20" s="1028"/>
      <c r="AM20" s="1028"/>
      <c r="AN20" s="1028"/>
      <c r="AO20" s="1028"/>
      <c r="AP20" s="1028"/>
      <c r="AQ20" s="1028"/>
      <c r="AR20" s="1028"/>
      <c r="AS20" s="1028"/>
      <c r="AT20" s="1028"/>
      <c r="AU20" s="1028"/>
      <c r="AV20" s="1028"/>
      <c r="AW20" s="1028"/>
      <c r="AX20" s="1028"/>
      <c r="AY20" s="1028"/>
      <c r="AZ20" s="1028"/>
      <c r="BA20" s="1028"/>
      <c r="BB20" s="1028"/>
      <c r="BC20" s="1028"/>
      <c r="BD20" s="1028"/>
      <c r="BE20" s="1028"/>
      <c r="BF20" s="1028"/>
      <c r="BG20" s="1028"/>
      <c r="BH20" s="1028"/>
      <c r="BI20" s="1028"/>
      <c r="BJ20" s="1028"/>
      <c r="BK20" s="1028"/>
      <c r="BL20" s="1028"/>
      <c r="BM20" s="1028"/>
      <c r="BN20" s="1028"/>
      <c r="BO20" s="1061"/>
    </row>
    <row r="21" spans="1:67" ht="18.75" customHeight="1">
      <c r="A21" s="427" t="s">
        <v>709</v>
      </c>
      <c r="B21" s="428" t="str">
        <f>IF(ISERROR(VLOOKUP(G21,'審判員'!$A:$C,2,FALSE))=TRUE,"",VLOOKUP(G21,'審判員'!$A:$C,2,FALSE))</f>
        <v>近砂　覚志</v>
      </c>
      <c r="C21" s="429">
        <f>IF(ISERROR(VLOOKUP(G21,'審判員'!$A:$C,3,FALSE))=TRUE,"",VLOOKUP(G21,'審判員'!$A:$C,3,FALSE))</f>
        <v>3</v>
      </c>
      <c r="D21" s="430" t="s">
        <v>699</v>
      </c>
      <c r="E21" s="1074" t="s">
        <v>700</v>
      </c>
      <c r="F21" s="1074"/>
      <c r="G21" s="1074" t="s">
        <v>762</v>
      </c>
      <c r="H21" s="1074"/>
      <c r="I21" s="1074"/>
      <c r="J21" s="1075" t="s">
        <v>212</v>
      </c>
      <c r="K21" s="1076"/>
      <c r="L21" s="408"/>
      <c r="M21" s="427" t="s">
        <v>709</v>
      </c>
      <c r="N21" s="428" t="str">
        <f>IF(ISERROR(VLOOKUP(S21,'審判員'!$A:$C,2,FALSE))=TRUE,"",VLOOKUP(S21,'審判員'!$A:$C,2,FALSE))</f>
        <v>畑辺　康年</v>
      </c>
      <c r="O21" s="429">
        <f>IF(ISERROR(VLOOKUP(S21,'審判員'!$A:$C,3,FALSE))=TRUE,"",VLOOKUP(S21,'審判員'!$A:$C,3,FALSE))</f>
        <v>3</v>
      </c>
      <c r="P21" s="430" t="s">
        <v>699</v>
      </c>
      <c r="Q21" s="1074" t="s">
        <v>700</v>
      </c>
      <c r="R21" s="1074"/>
      <c r="S21" s="1074" t="s">
        <v>763</v>
      </c>
      <c r="T21" s="1074"/>
      <c r="U21" s="1074"/>
      <c r="V21" s="1075" t="s">
        <v>212</v>
      </c>
      <c r="W21" s="1076"/>
      <c r="Y21" s="1077" t="str">
        <f>$AC$7</f>
        <v>鶴居ＳＳＳ</v>
      </c>
      <c r="Z21" s="1034"/>
      <c r="AA21" s="1034"/>
      <c r="AB21" s="1034"/>
      <c r="AC21" s="1034"/>
      <c r="AD21" s="1034" t="s">
        <v>669</v>
      </c>
      <c r="AE21" s="1034"/>
      <c r="AF21" s="1078"/>
      <c r="AG21" s="1079"/>
      <c r="AH21" s="1079"/>
      <c r="AI21" s="1079"/>
      <c r="AJ21" s="1080"/>
      <c r="AK21" s="1099" t="str">
        <f>IF(AK25="","",IF(AK25&gt;AN25,"○",IF(AK25&lt;AN25,"●",IF(AK23&gt;AN23,"△",IF(AK23&lt;AN23,"▲")))))</f>
        <v>●</v>
      </c>
      <c r="AL21" s="1100"/>
      <c r="AM21" s="1100"/>
      <c r="AN21" s="1100"/>
      <c r="AO21" s="1101"/>
      <c r="AP21" s="1099" t="str">
        <f>IF(AP25="","",IF(AP25&gt;AS25,"○",IF(AP25&lt;AS25,"●",IF(AP23&gt;AS23,"△",IF(AP23&lt;AS23,"▲")))))</f>
        <v>○</v>
      </c>
      <c r="AQ21" s="1100"/>
      <c r="AR21" s="1100"/>
      <c r="AS21" s="1100"/>
      <c r="AT21" s="1101"/>
      <c r="AU21" s="1073">
        <f>COUNTIF($AF$21:$AT$22,"○")</f>
        <v>1</v>
      </c>
      <c r="AV21" s="1073"/>
      <c r="AW21" s="1073">
        <f>COUNTIF($AF$21:$AT$22,"△")</f>
        <v>0</v>
      </c>
      <c r="AX21" s="1073"/>
      <c r="AY21" s="1073">
        <f>COUNTIF($AF$21:$AT$22,"▲")</f>
        <v>0</v>
      </c>
      <c r="AZ21" s="1073"/>
      <c r="BA21" s="1073">
        <f>COUNTIF($AF$21:$AT$22,"●")</f>
        <v>1</v>
      </c>
      <c r="BB21" s="1073"/>
      <c r="BC21" s="1073">
        <f>SUM($AK$25,$AP$25)</f>
        <v>5</v>
      </c>
      <c r="BD21" s="1073"/>
      <c r="BE21" s="1073">
        <f>SUM($AN$25,$AS$25)</f>
        <v>1</v>
      </c>
      <c r="BF21" s="1073"/>
      <c r="BG21" s="1073">
        <f>($AU$21*3)+($AW$21*2)+($AY$21*1)</f>
        <v>3</v>
      </c>
      <c r="BH21" s="1073"/>
      <c r="BI21" s="1087">
        <f>RANK($BG$21,$BG$21:$BH$38)</f>
        <v>2</v>
      </c>
      <c r="BJ21" s="1087"/>
      <c r="BK21" s="1073">
        <f>$BC$21-$BE$21</f>
        <v>4</v>
      </c>
      <c r="BL21" s="1073"/>
      <c r="BM21" s="1087">
        <f>RANK($BK$21,$BK$21:$BL$38)</f>
        <v>1</v>
      </c>
      <c r="BN21" s="1087"/>
      <c r="BO21" s="1088"/>
    </row>
    <row r="22" spans="1:67" ht="18.75" customHeight="1">
      <c r="A22" s="431" t="s">
        <v>406</v>
      </c>
      <c r="B22" s="432" t="s">
        <v>420</v>
      </c>
      <c r="C22" s="432" t="s">
        <v>419</v>
      </c>
      <c r="D22" s="432" t="s">
        <v>595</v>
      </c>
      <c r="E22" s="432" t="s">
        <v>421</v>
      </c>
      <c r="F22" s="433"/>
      <c r="G22" s="432" t="s">
        <v>421</v>
      </c>
      <c r="H22" s="432" t="s">
        <v>595</v>
      </c>
      <c r="I22" s="432" t="s">
        <v>419</v>
      </c>
      <c r="J22" s="432" t="s">
        <v>420</v>
      </c>
      <c r="K22" s="434" t="s">
        <v>406</v>
      </c>
      <c r="L22" s="408"/>
      <c r="M22" s="431" t="s">
        <v>406</v>
      </c>
      <c r="N22" s="432" t="s">
        <v>420</v>
      </c>
      <c r="O22" s="432" t="s">
        <v>419</v>
      </c>
      <c r="P22" s="432" t="s">
        <v>595</v>
      </c>
      <c r="Q22" s="432" t="s">
        <v>421</v>
      </c>
      <c r="R22" s="433"/>
      <c r="S22" s="432" t="s">
        <v>421</v>
      </c>
      <c r="T22" s="432" t="s">
        <v>595</v>
      </c>
      <c r="U22" s="432" t="s">
        <v>419</v>
      </c>
      <c r="V22" s="432" t="s">
        <v>420</v>
      </c>
      <c r="W22" s="434" t="s">
        <v>406</v>
      </c>
      <c r="Y22" s="1053"/>
      <c r="Z22" s="1035"/>
      <c r="AA22" s="1035"/>
      <c r="AB22" s="1035"/>
      <c r="AC22" s="1035"/>
      <c r="AD22" s="1035"/>
      <c r="AE22" s="1035"/>
      <c r="AF22" s="1081"/>
      <c r="AG22" s="1082"/>
      <c r="AH22" s="1082"/>
      <c r="AI22" s="1082"/>
      <c r="AJ22" s="1083"/>
      <c r="AK22" s="1093"/>
      <c r="AL22" s="1094"/>
      <c r="AM22" s="1094"/>
      <c r="AN22" s="1094"/>
      <c r="AO22" s="1096"/>
      <c r="AP22" s="1093"/>
      <c r="AQ22" s="1094"/>
      <c r="AR22" s="1094"/>
      <c r="AS22" s="1094"/>
      <c r="AT22" s="1096"/>
      <c r="AU22" s="1073"/>
      <c r="AV22" s="1073"/>
      <c r="AW22" s="1073"/>
      <c r="AX22" s="1073"/>
      <c r="AY22" s="1073"/>
      <c r="AZ22" s="1073"/>
      <c r="BA22" s="1073"/>
      <c r="BB22" s="1073"/>
      <c r="BC22" s="1073"/>
      <c r="BD22" s="1073"/>
      <c r="BE22" s="1073"/>
      <c r="BF22" s="1073"/>
      <c r="BG22" s="1073"/>
      <c r="BH22" s="1073"/>
      <c r="BI22" s="1087"/>
      <c r="BJ22" s="1087"/>
      <c r="BK22" s="1073"/>
      <c r="BL22" s="1073"/>
      <c r="BM22" s="1087"/>
      <c r="BN22" s="1087"/>
      <c r="BO22" s="1089"/>
    </row>
    <row r="23" spans="1:67" ht="18.75" customHeight="1">
      <c r="A23" s="435"/>
      <c r="B23" s="436" t="str">
        <f>IF(ISERROR(VLOOKUP(CONCATENATE($B$12,"_",C23),'選手名簿'!$A:$E,5,FALSE))=TRUE,"",VLOOKUP(CONCATENATE($B$12,"_",C23),'選手名簿'!$A:$E,5,FALSE))</f>
        <v/>
      </c>
      <c r="C23" s="437"/>
      <c r="D23" s="437"/>
      <c r="E23" s="438"/>
      <c r="F23" s="433"/>
      <c r="G23" s="438"/>
      <c r="H23" s="437"/>
      <c r="I23" s="437"/>
      <c r="J23" s="424" t="str">
        <f>IF(ISERROR(VLOOKUP(CONCATENATE($J$12,"_",I23),'選手名簿'!$A:$E,5,FALSE))=TRUE,"",VLOOKUP(CONCATENATE($J$12,"_",I23),'選手名簿'!$A:$E,5,FALSE))</f>
        <v/>
      </c>
      <c r="K23" s="439"/>
      <c r="L23" s="408"/>
      <c r="M23" s="435"/>
      <c r="N23" s="436" t="str">
        <f>IF(ISERROR(VLOOKUP(CONCATENATE($N$12,"_",O23),'選手名簿'!$A:$E,5,FALSE))=TRUE,"",VLOOKUP(CONCATENATE($N$12,"_",O23),'選手名簿'!$A:$E,5,FALSE))</f>
        <v/>
      </c>
      <c r="O23" s="437"/>
      <c r="P23" s="437"/>
      <c r="Q23" s="438"/>
      <c r="R23" s="433"/>
      <c r="S23" s="438" t="s">
        <v>417</v>
      </c>
      <c r="T23" s="437">
        <v>33</v>
      </c>
      <c r="U23" s="437">
        <v>11</v>
      </c>
      <c r="V23" s="424" t="str">
        <f>IF(ISERROR(VLOOKUP(CONCATENATE($V$12,"_",U23),'選手名簿'!$A:$E,5,FALSE))=TRUE,"",VLOOKUP(CONCATENATE($V$12,"_",U23),'選手名簿'!$A:$E,5,FALSE))</f>
        <v>横山　成毅</v>
      </c>
      <c r="W23" s="439" t="s">
        <v>408</v>
      </c>
      <c r="Y23" s="1053"/>
      <c r="Z23" s="1035"/>
      <c r="AA23" s="1035"/>
      <c r="AB23" s="1035"/>
      <c r="AC23" s="1035"/>
      <c r="AD23" s="1035"/>
      <c r="AE23" s="1035"/>
      <c r="AF23" s="1081"/>
      <c r="AG23" s="1082"/>
      <c r="AH23" s="1082"/>
      <c r="AI23" s="1082"/>
      <c r="AJ23" s="1083"/>
      <c r="AK23" s="1091" t="str">
        <f>IF($E$14="","",$E$14)</f>
        <v/>
      </c>
      <c r="AL23" s="1092"/>
      <c r="AM23" s="1092" t="s">
        <v>712</v>
      </c>
      <c r="AN23" s="1092" t="str">
        <f>IF($G$14="","",$G$14)</f>
        <v/>
      </c>
      <c r="AO23" s="1095"/>
      <c r="AP23" s="1091" t="str">
        <f>IF($G$50="","",$G$50)</f>
        <v/>
      </c>
      <c r="AQ23" s="1092"/>
      <c r="AR23" s="1092" t="s">
        <v>712</v>
      </c>
      <c r="AS23" s="1092" t="str">
        <f>IF($E$50="","",$E$50)</f>
        <v/>
      </c>
      <c r="AT23" s="1095"/>
      <c r="AU23" s="1073"/>
      <c r="AV23" s="1073"/>
      <c r="AW23" s="1073"/>
      <c r="AX23" s="1073"/>
      <c r="AY23" s="1073"/>
      <c r="AZ23" s="1073"/>
      <c r="BA23" s="1073"/>
      <c r="BB23" s="1073"/>
      <c r="BC23" s="1073"/>
      <c r="BD23" s="1073"/>
      <c r="BE23" s="1073"/>
      <c r="BF23" s="1073"/>
      <c r="BG23" s="1073"/>
      <c r="BH23" s="1073"/>
      <c r="BI23" s="1087"/>
      <c r="BJ23" s="1087"/>
      <c r="BK23" s="1073"/>
      <c r="BL23" s="1073"/>
      <c r="BM23" s="1087"/>
      <c r="BN23" s="1087"/>
      <c r="BO23" s="1089"/>
    </row>
    <row r="24" spans="1:67" ht="18.75" customHeight="1">
      <c r="A24" s="435"/>
      <c r="B24" s="436" t="str">
        <f>IF(ISERROR(VLOOKUP(CONCATENATE($B$12,"_",C24),'選手名簿'!$A:$E,5,FALSE))=TRUE,"",VLOOKUP(CONCATENATE($B$12,"_",C24),'選手名簿'!$A:$E,5,FALSE))</f>
        <v/>
      </c>
      <c r="C24" s="437"/>
      <c r="D24" s="437"/>
      <c r="E24" s="438"/>
      <c r="F24" s="433"/>
      <c r="G24" s="438"/>
      <c r="H24" s="437"/>
      <c r="I24" s="437"/>
      <c r="J24" s="436" t="str">
        <f>IF(ISERROR(VLOOKUP(CONCATENATE($J$12,"_",I24),'選手名簿'!$A:$E,5,FALSE))=TRUE,"",VLOOKUP(CONCATENATE($J$12,"_",I24),'選手名簿'!$A:$E,5,FALSE))</f>
        <v/>
      </c>
      <c r="K24" s="439"/>
      <c r="L24" s="408"/>
      <c r="M24" s="435"/>
      <c r="N24" s="436" t="str">
        <f>IF(ISERROR(VLOOKUP(CONCATENATE($N$12,"_",O24),'選手名簿'!$A:$E,5,FALSE))=TRUE,"",VLOOKUP(CONCATENATE($N$12,"_",O24),'選手名簿'!$A:$E,5,FALSE))</f>
        <v/>
      </c>
      <c r="O24" s="437"/>
      <c r="P24" s="437"/>
      <c r="Q24" s="438"/>
      <c r="R24" s="433"/>
      <c r="S24" s="438"/>
      <c r="T24" s="437"/>
      <c r="U24" s="437"/>
      <c r="V24" s="436" t="str">
        <f>IF(ISERROR(VLOOKUP(CONCATENATE($V$12,"_",U24),'選手名簿'!$A:$E,5,FALSE))=TRUE,"",VLOOKUP(CONCATENATE($V$12,"_",U24),'選手名簿'!$A:$E,5,FALSE))</f>
        <v/>
      </c>
      <c r="W24" s="439"/>
      <c r="Y24" s="1053"/>
      <c r="Z24" s="1035"/>
      <c r="AA24" s="1035"/>
      <c r="AB24" s="1035"/>
      <c r="AC24" s="1035"/>
      <c r="AD24" s="1035" t="s">
        <v>655</v>
      </c>
      <c r="AE24" s="1035"/>
      <c r="AF24" s="1081"/>
      <c r="AG24" s="1082"/>
      <c r="AH24" s="1082"/>
      <c r="AI24" s="1082"/>
      <c r="AJ24" s="1083"/>
      <c r="AK24" s="1093"/>
      <c r="AL24" s="1094"/>
      <c r="AM24" s="1094"/>
      <c r="AN24" s="1094"/>
      <c r="AO24" s="1096"/>
      <c r="AP24" s="1093"/>
      <c r="AQ24" s="1094"/>
      <c r="AR24" s="1094"/>
      <c r="AS24" s="1094"/>
      <c r="AT24" s="1096"/>
      <c r="AU24" s="1073"/>
      <c r="AV24" s="1073"/>
      <c r="AW24" s="1073"/>
      <c r="AX24" s="1073"/>
      <c r="AY24" s="1073"/>
      <c r="AZ24" s="1073"/>
      <c r="BA24" s="1073"/>
      <c r="BB24" s="1073"/>
      <c r="BC24" s="1073"/>
      <c r="BD24" s="1073"/>
      <c r="BE24" s="1073"/>
      <c r="BF24" s="1073"/>
      <c r="BG24" s="1073"/>
      <c r="BH24" s="1073"/>
      <c r="BI24" s="1087"/>
      <c r="BJ24" s="1087"/>
      <c r="BK24" s="1073"/>
      <c r="BL24" s="1073"/>
      <c r="BM24" s="1087"/>
      <c r="BN24" s="1087"/>
      <c r="BO24" s="1089"/>
    </row>
    <row r="25" spans="1:67" ht="18.75" customHeight="1">
      <c r="A25" s="435"/>
      <c r="B25" s="436" t="str">
        <f>IF(ISERROR(VLOOKUP(CONCATENATE($B$12,"_",C25),'選手名簿'!$A:$E,5,FALSE))=TRUE,"",VLOOKUP(CONCATENATE($B$12,"_",C25),'選手名簿'!$A:$E,5,FALSE))</f>
        <v/>
      </c>
      <c r="C25" s="437"/>
      <c r="D25" s="437"/>
      <c r="E25" s="438"/>
      <c r="F25" s="433"/>
      <c r="G25" s="438"/>
      <c r="H25" s="437"/>
      <c r="I25" s="437"/>
      <c r="J25" s="436" t="str">
        <f>IF(ISERROR(VLOOKUP(CONCATENATE($J$12,"_",I25),'選手名簿'!$A:$E,5,FALSE))=TRUE,"",VLOOKUP(CONCATENATE($J$12,"_",I25),'選手名簿'!$A:$E,5,FALSE))</f>
        <v/>
      </c>
      <c r="K25" s="439"/>
      <c r="L25" s="408"/>
      <c r="M25" s="435"/>
      <c r="N25" s="436" t="str">
        <f>IF(ISERROR(VLOOKUP(CONCATENATE($N$12,"_",O25),'選手名簿'!$A:$E,5,FALSE))=TRUE,"",VLOOKUP(CONCATENATE($N$12,"_",O25),'選手名簿'!$A:$E,5,FALSE))</f>
        <v/>
      </c>
      <c r="O25" s="437"/>
      <c r="P25" s="437"/>
      <c r="Q25" s="438"/>
      <c r="R25" s="433"/>
      <c r="S25" s="438"/>
      <c r="T25" s="437"/>
      <c r="U25" s="437"/>
      <c r="V25" s="436" t="str">
        <f>IF(ISERROR(VLOOKUP(CONCATENATE($V$12,"_",U25),'選手名簿'!$A:$E,5,FALSE))=TRUE,"",VLOOKUP(CONCATENATE($V$12,"_",U25),'選手名簿'!$A:$E,5,FALSE))</f>
        <v/>
      </c>
      <c r="W25" s="439"/>
      <c r="Y25" s="1053"/>
      <c r="Z25" s="1035"/>
      <c r="AA25" s="1035"/>
      <c r="AB25" s="1035"/>
      <c r="AC25" s="1035"/>
      <c r="AD25" s="1035"/>
      <c r="AE25" s="1035"/>
      <c r="AF25" s="1081"/>
      <c r="AG25" s="1082"/>
      <c r="AH25" s="1082"/>
      <c r="AI25" s="1082"/>
      <c r="AJ25" s="1083"/>
      <c r="AK25" s="1091">
        <f>$C$12</f>
        <v>0</v>
      </c>
      <c r="AL25" s="1092"/>
      <c r="AM25" s="1092" t="s">
        <v>712</v>
      </c>
      <c r="AN25" s="1092">
        <f>$I$12</f>
        <v>1</v>
      </c>
      <c r="AO25" s="1095"/>
      <c r="AP25" s="1091">
        <f>$I$48</f>
        <v>5</v>
      </c>
      <c r="AQ25" s="1092"/>
      <c r="AR25" s="1092" t="s">
        <v>712</v>
      </c>
      <c r="AS25" s="1092">
        <f>$C$48</f>
        <v>0</v>
      </c>
      <c r="AT25" s="1095"/>
      <c r="AU25" s="1073"/>
      <c r="AV25" s="1073"/>
      <c r="AW25" s="1073"/>
      <c r="AX25" s="1073"/>
      <c r="AY25" s="1073"/>
      <c r="AZ25" s="1073"/>
      <c r="BA25" s="1073"/>
      <c r="BB25" s="1073"/>
      <c r="BC25" s="1073"/>
      <c r="BD25" s="1073"/>
      <c r="BE25" s="1073"/>
      <c r="BF25" s="1073"/>
      <c r="BG25" s="1073"/>
      <c r="BH25" s="1073"/>
      <c r="BI25" s="1087"/>
      <c r="BJ25" s="1087"/>
      <c r="BK25" s="1073"/>
      <c r="BL25" s="1073"/>
      <c r="BM25" s="1087"/>
      <c r="BN25" s="1087"/>
      <c r="BO25" s="1089"/>
    </row>
    <row r="26" spans="1:67" ht="18.75" customHeight="1">
      <c r="A26" s="435"/>
      <c r="B26" s="436" t="str">
        <f>IF(ISERROR(VLOOKUP(CONCATENATE($B$12,"_",C26),'選手名簿'!$A:$E,5,FALSE))=TRUE,"",VLOOKUP(CONCATENATE($B$12,"_",C26),'選手名簿'!$A:$E,5,FALSE))</f>
        <v/>
      </c>
      <c r="C26" s="437"/>
      <c r="D26" s="437"/>
      <c r="E26" s="438"/>
      <c r="F26" s="433"/>
      <c r="G26" s="438"/>
      <c r="H26" s="437"/>
      <c r="I26" s="437"/>
      <c r="J26" s="436" t="str">
        <f>IF(ISERROR(VLOOKUP(CONCATENATE($J$12,"_",I26),'選手名簿'!$A:$E,5,FALSE))=TRUE,"",VLOOKUP(CONCATENATE($J$12,"_",I26),'選手名簿'!$A:$E,5,FALSE))</f>
        <v/>
      </c>
      <c r="K26" s="439"/>
      <c r="L26" s="408"/>
      <c r="M26" s="435"/>
      <c r="N26" s="436" t="str">
        <f>IF(ISERROR(VLOOKUP(CONCATENATE($N$12,"_",O26),'選手名簿'!$A:$E,5,FALSE))=TRUE,"",VLOOKUP(CONCATENATE($N$12,"_",O26),'選手名簿'!$A:$E,5,FALSE))</f>
        <v/>
      </c>
      <c r="O26" s="437"/>
      <c r="P26" s="437"/>
      <c r="Q26" s="438"/>
      <c r="R26" s="433"/>
      <c r="S26" s="438"/>
      <c r="T26" s="437"/>
      <c r="U26" s="437"/>
      <c r="V26" s="436" t="str">
        <f>IF(ISERROR(VLOOKUP(CONCATENATE($V$12,"_",U26),'選手名簿'!$A:$E,5,FALSE))=TRUE,"",VLOOKUP(CONCATENATE($V$12,"_",U26),'選手名簿'!$A:$E,5,FALSE))</f>
        <v/>
      </c>
      <c r="W26" s="439"/>
      <c r="Y26" s="1054"/>
      <c r="Z26" s="1055"/>
      <c r="AA26" s="1055"/>
      <c r="AB26" s="1055"/>
      <c r="AC26" s="1055"/>
      <c r="AD26" s="1055"/>
      <c r="AE26" s="1055"/>
      <c r="AF26" s="1084"/>
      <c r="AG26" s="1085"/>
      <c r="AH26" s="1085"/>
      <c r="AI26" s="1085"/>
      <c r="AJ26" s="1086"/>
      <c r="AK26" s="1097"/>
      <c r="AL26" s="677"/>
      <c r="AM26" s="677"/>
      <c r="AN26" s="677"/>
      <c r="AO26" s="1098"/>
      <c r="AP26" s="1097"/>
      <c r="AQ26" s="677"/>
      <c r="AR26" s="677"/>
      <c r="AS26" s="677"/>
      <c r="AT26" s="1098"/>
      <c r="AU26" s="1073"/>
      <c r="AV26" s="1073"/>
      <c r="AW26" s="1073"/>
      <c r="AX26" s="1073"/>
      <c r="AY26" s="1073"/>
      <c r="AZ26" s="1073"/>
      <c r="BA26" s="1073"/>
      <c r="BB26" s="1073"/>
      <c r="BC26" s="1073"/>
      <c r="BD26" s="1073"/>
      <c r="BE26" s="1073"/>
      <c r="BF26" s="1073"/>
      <c r="BG26" s="1073"/>
      <c r="BH26" s="1073"/>
      <c r="BI26" s="1087"/>
      <c r="BJ26" s="1087"/>
      <c r="BK26" s="1073"/>
      <c r="BL26" s="1073"/>
      <c r="BM26" s="1087"/>
      <c r="BN26" s="1087"/>
      <c r="BO26" s="1090"/>
    </row>
    <row r="27" spans="1:67" ht="18.75" customHeight="1">
      <c r="A27" s="440"/>
      <c r="B27" s="441" t="str">
        <f>IF(ISERROR(VLOOKUP(CONCATENATE($B$12,"_",C27),'選手名簿'!$A:$E,5,FALSE))=TRUE,"",VLOOKUP(CONCATENATE($B$12,"_",C27),'選手名簿'!$A:$E,5,FALSE))</f>
        <v/>
      </c>
      <c r="C27" s="442"/>
      <c r="D27" s="442"/>
      <c r="E27" s="443"/>
      <c r="F27" s="444"/>
      <c r="G27" s="443"/>
      <c r="H27" s="442"/>
      <c r="I27" s="442"/>
      <c r="J27" s="441" t="str">
        <f>IF(ISERROR(VLOOKUP(CONCATENATE($J$12,"_",I27),'選手名簿'!$A:$E,5,FALSE))=TRUE,"",VLOOKUP(CONCATENATE($J$12,"_",I27),'選手名簿'!$A:$E,5,FALSE))</f>
        <v/>
      </c>
      <c r="K27" s="445"/>
      <c r="L27" s="408"/>
      <c r="M27" s="440"/>
      <c r="N27" s="441" t="str">
        <f>IF(ISERROR(VLOOKUP(CONCATENATE($N$12,"_",O27),'選手名簿'!$A:$E,5,FALSE))=TRUE,"",VLOOKUP(CONCATENATE($N$12,"_",O27),'選手名簿'!$A:$E,5,FALSE))</f>
        <v/>
      </c>
      <c r="O27" s="442"/>
      <c r="P27" s="442"/>
      <c r="Q27" s="443"/>
      <c r="R27" s="444"/>
      <c r="S27" s="443"/>
      <c r="T27" s="442"/>
      <c r="U27" s="442"/>
      <c r="V27" s="441" t="str">
        <f>IF(ISERROR(VLOOKUP(CONCATENATE($V$12,"_",U27),'選手名簿'!$A:$E,5,FALSE))=TRUE,"",VLOOKUP(CONCATENATE($V$12,"_",U27),'選手名簿'!$A:$E,5,FALSE))</f>
        <v/>
      </c>
      <c r="W27" s="445"/>
      <c r="Y27" s="1077" t="str">
        <f>$AC$8</f>
        <v>スマイス　セレソン　スポーツクラブ</v>
      </c>
      <c r="Z27" s="1034"/>
      <c r="AA27" s="1034"/>
      <c r="AB27" s="1034"/>
      <c r="AC27" s="1034"/>
      <c r="AD27" s="1034" t="s">
        <v>669</v>
      </c>
      <c r="AE27" s="1034"/>
      <c r="AF27" s="1099" t="str">
        <f>IF(AF31="","",IF(AF31&gt;AI31,"○",IF(AF31&lt;AI31,"●",IF(AF29&gt;AI29,"△",IF(AF29&lt;AI29,"▲")))))</f>
        <v>○</v>
      </c>
      <c r="AG27" s="1100"/>
      <c r="AH27" s="1100"/>
      <c r="AI27" s="1100"/>
      <c r="AJ27" s="1101"/>
      <c r="AK27" s="1079"/>
      <c r="AL27" s="1079"/>
      <c r="AM27" s="1079"/>
      <c r="AN27" s="1079"/>
      <c r="AO27" s="1079"/>
      <c r="AP27" s="1099" t="str">
        <f>IF(AP31="","",IF(AP31&gt;AS31,"○",IF(AP31&lt;AS31,"●",IF(AP29&gt;AS29,"△",IF(AP29&lt;AS29,"▲")))))</f>
        <v>○</v>
      </c>
      <c r="AQ27" s="1100"/>
      <c r="AR27" s="1100"/>
      <c r="AS27" s="1100"/>
      <c r="AT27" s="1101"/>
      <c r="AU27" s="1073">
        <f>COUNTIF($AF$27:$AT$28,"○")</f>
        <v>2</v>
      </c>
      <c r="AV27" s="1073"/>
      <c r="AW27" s="1073">
        <f>COUNTIF($AF$27:$AT$28,"△")</f>
        <v>0</v>
      </c>
      <c r="AX27" s="1073"/>
      <c r="AY27" s="1073">
        <f>COUNTIF($AF$27:$AT$28,"▲")</f>
        <v>0</v>
      </c>
      <c r="AZ27" s="1073"/>
      <c r="BA27" s="1073">
        <f>COUNTIF($AF$27:$AT$28,"●")</f>
        <v>0</v>
      </c>
      <c r="BB27" s="1073"/>
      <c r="BC27" s="1073">
        <f>SUM($AF$31,$AP$31)</f>
        <v>2</v>
      </c>
      <c r="BD27" s="1073"/>
      <c r="BE27" s="1073">
        <f>SUM($AI$31,$AS$31)</f>
        <v>0</v>
      </c>
      <c r="BF27" s="1073"/>
      <c r="BG27" s="1073">
        <f>($AU$27*3)+($AW$27*2)+($AY$27*1)</f>
        <v>6</v>
      </c>
      <c r="BH27" s="1073"/>
      <c r="BI27" s="1087">
        <f>RANK($BG$27,$BG$21:$BH$38)</f>
        <v>1</v>
      </c>
      <c r="BJ27" s="1087"/>
      <c r="BK27" s="1073">
        <f>$BC$27-$BE$27</f>
        <v>2</v>
      </c>
      <c r="BL27" s="1073"/>
      <c r="BM27" s="1087">
        <f>RANK($BK$27,$BK$21:$BL$38)</f>
        <v>2</v>
      </c>
      <c r="BN27" s="1087"/>
      <c r="BO27" s="1088"/>
    </row>
    <row r="28" spans="1:67" ht="18.75" customHeight="1">
      <c r="A28" s="408"/>
      <c r="B28" s="408"/>
      <c r="C28" s="408"/>
      <c r="D28" s="408"/>
      <c r="E28" s="408"/>
      <c r="F28" s="408"/>
      <c r="G28" s="408"/>
      <c r="H28" s="408"/>
      <c r="I28" s="408"/>
      <c r="J28" s="408"/>
      <c r="K28" s="408"/>
      <c r="L28" s="408"/>
      <c r="M28" s="408"/>
      <c r="N28" s="408"/>
      <c r="O28" s="408"/>
      <c r="P28" s="408"/>
      <c r="Q28" s="408"/>
      <c r="R28" s="408"/>
      <c r="S28" s="408"/>
      <c r="T28" s="408"/>
      <c r="U28" s="408"/>
      <c r="V28" s="408"/>
      <c r="Y28" s="1053"/>
      <c r="Z28" s="1035"/>
      <c r="AA28" s="1035"/>
      <c r="AB28" s="1035"/>
      <c r="AC28" s="1035"/>
      <c r="AD28" s="1035"/>
      <c r="AE28" s="1035"/>
      <c r="AF28" s="1093"/>
      <c r="AG28" s="1094"/>
      <c r="AH28" s="1094"/>
      <c r="AI28" s="1094"/>
      <c r="AJ28" s="1096"/>
      <c r="AK28" s="1082"/>
      <c r="AL28" s="1082"/>
      <c r="AM28" s="1082"/>
      <c r="AN28" s="1082"/>
      <c r="AO28" s="1082"/>
      <c r="AP28" s="1093"/>
      <c r="AQ28" s="1094"/>
      <c r="AR28" s="1094"/>
      <c r="AS28" s="1094"/>
      <c r="AT28" s="1096"/>
      <c r="AU28" s="1073"/>
      <c r="AV28" s="1073"/>
      <c r="AW28" s="1073"/>
      <c r="AX28" s="1073"/>
      <c r="AY28" s="1073"/>
      <c r="AZ28" s="1073"/>
      <c r="BA28" s="1073"/>
      <c r="BB28" s="1073"/>
      <c r="BC28" s="1073"/>
      <c r="BD28" s="1073"/>
      <c r="BE28" s="1073"/>
      <c r="BF28" s="1073"/>
      <c r="BG28" s="1073"/>
      <c r="BH28" s="1073"/>
      <c r="BI28" s="1087"/>
      <c r="BJ28" s="1087"/>
      <c r="BK28" s="1073"/>
      <c r="BL28" s="1073"/>
      <c r="BM28" s="1087"/>
      <c r="BN28" s="1087"/>
      <c r="BO28" s="1089"/>
    </row>
    <row r="29" spans="1:67" ht="18.75" customHeight="1">
      <c r="A29" s="408"/>
      <c r="B29" s="408"/>
      <c r="C29" s="408"/>
      <c r="D29" s="408"/>
      <c r="E29" s="408"/>
      <c r="F29" s="408"/>
      <c r="G29" s="408"/>
      <c r="H29" s="408"/>
      <c r="I29" s="408"/>
      <c r="J29" s="408"/>
      <c r="K29" s="408"/>
      <c r="L29" s="408"/>
      <c r="M29" s="408"/>
      <c r="N29" s="408"/>
      <c r="O29" s="408"/>
      <c r="P29" s="408"/>
      <c r="Q29" s="408"/>
      <c r="R29" s="408"/>
      <c r="S29" s="408"/>
      <c r="T29" s="408"/>
      <c r="U29" s="408"/>
      <c r="V29" s="408"/>
      <c r="Y29" s="1053"/>
      <c r="Z29" s="1035"/>
      <c r="AA29" s="1035"/>
      <c r="AB29" s="1035"/>
      <c r="AC29" s="1035"/>
      <c r="AD29" s="1035"/>
      <c r="AE29" s="1035"/>
      <c r="AF29" s="1091" t="str">
        <f>AN23</f>
        <v/>
      </c>
      <c r="AG29" s="1092"/>
      <c r="AH29" s="1092" t="s">
        <v>712</v>
      </c>
      <c r="AI29" s="1092" t="str">
        <f>AK23</f>
        <v/>
      </c>
      <c r="AJ29" s="1095"/>
      <c r="AK29" s="1082"/>
      <c r="AL29" s="1082"/>
      <c r="AM29" s="1082"/>
      <c r="AN29" s="1082"/>
      <c r="AO29" s="1082"/>
      <c r="AP29" s="1091" t="str">
        <f>IF($E$32="","",$E$32)</f>
        <v/>
      </c>
      <c r="AQ29" s="1092"/>
      <c r="AR29" s="1092" t="s">
        <v>712</v>
      </c>
      <c r="AS29" s="1092" t="str">
        <f>IF($G$32="","",$G$32)</f>
        <v/>
      </c>
      <c r="AT29" s="1095"/>
      <c r="AU29" s="1073"/>
      <c r="AV29" s="1073"/>
      <c r="AW29" s="1073"/>
      <c r="AX29" s="1073"/>
      <c r="AY29" s="1073"/>
      <c r="AZ29" s="1073"/>
      <c r="BA29" s="1073"/>
      <c r="BB29" s="1073"/>
      <c r="BC29" s="1073"/>
      <c r="BD29" s="1073"/>
      <c r="BE29" s="1073"/>
      <c r="BF29" s="1073"/>
      <c r="BG29" s="1073"/>
      <c r="BH29" s="1073"/>
      <c r="BI29" s="1087"/>
      <c r="BJ29" s="1087"/>
      <c r="BK29" s="1073"/>
      <c r="BL29" s="1073"/>
      <c r="BM29" s="1087"/>
      <c r="BN29" s="1087"/>
      <c r="BO29" s="1089"/>
    </row>
    <row r="30" spans="1:67" ht="18.75" customHeight="1">
      <c r="A30" s="1027" t="s">
        <v>713</v>
      </c>
      <c r="B30" s="1029" t="str">
        <f>C8</f>
        <v>スマイス　セレソン　スポーツクラブ</v>
      </c>
      <c r="C30" s="1032">
        <f>IF(E30="","",SUM(E30:E31))</f>
        <v>1</v>
      </c>
      <c r="D30" s="1034" t="s">
        <v>103</v>
      </c>
      <c r="E30" s="414">
        <v>1</v>
      </c>
      <c r="F30" s="414" t="s">
        <v>266</v>
      </c>
      <c r="G30" s="414">
        <v>0</v>
      </c>
      <c r="H30" s="1034" t="s">
        <v>120</v>
      </c>
      <c r="I30" s="1032">
        <f>IF(G30="","",SUM(G30:G31))</f>
        <v>0</v>
      </c>
      <c r="J30" s="1036" t="str">
        <f>C9</f>
        <v>金池長浜サッカースポーツ少年団</v>
      </c>
      <c r="K30" s="408"/>
      <c r="L30" s="408"/>
      <c r="M30" s="1039" t="s">
        <v>714</v>
      </c>
      <c r="N30" s="1029" t="str">
        <f>O8</f>
        <v>ブルーウイングフットボールクラブ</v>
      </c>
      <c r="O30" s="1032">
        <f>IF(Q30="","",SUM(Q30:Q31))</f>
        <v>5</v>
      </c>
      <c r="P30" s="1034" t="s">
        <v>103</v>
      </c>
      <c r="Q30" s="414">
        <v>4</v>
      </c>
      <c r="R30" s="414" t="s">
        <v>266</v>
      </c>
      <c r="S30" s="414">
        <v>1</v>
      </c>
      <c r="T30" s="1034" t="s">
        <v>120</v>
      </c>
      <c r="U30" s="1032">
        <f>IF(S30="","",SUM(S30:S31))</f>
        <v>2</v>
      </c>
      <c r="V30" s="1036" t="str">
        <f>O9</f>
        <v>戸次吉野ＳＳＳ</v>
      </c>
      <c r="Y30" s="1053"/>
      <c r="Z30" s="1035"/>
      <c r="AA30" s="1035"/>
      <c r="AB30" s="1035"/>
      <c r="AC30" s="1035"/>
      <c r="AD30" s="1035" t="s">
        <v>655</v>
      </c>
      <c r="AE30" s="1035"/>
      <c r="AF30" s="1093"/>
      <c r="AG30" s="1094"/>
      <c r="AH30" s="1094"/>
      <c r="AI30" s="1094"/>
      <c r="AJ30" s="1096"/>
      <c r="AK30" s="1082"/>
      <c r="AL30" s="1082"/>
      <c r="AM30" s="1082"/>
      <c r="AN30" s="1082"/>
      <c r="AO30" s="1082"/>
      <c r="AP30" s="1093"/>
      <c r="AQ30" s="1094"/>
      <c r="AR30" s="1094"/>
      <c r="AS30" s="1094"/>
      <c r="AT30" s="1096"/>
      <c r="AU30" s="1073"/>
      <c r="AV30" s="1073"/>
      <c r="AW30" s="1073"/>
      <c r="AX30" s="1073"/>
      <c r="AY30" s="1073"/>
      <c r="AZ30" s="1073"/>
      <c r="BA30" s="1073"/>
      <c r="BB30" s="1073"/>
      <c r="BC30" s="1073"/>
      <c r="BD30" s="1073"/>
      <c r="BE30" s="1073"/>
      <c r="BF30" s="1073"/>
      <c r="BG30" s="1073"/>
      <c r="BH30" s="1073"/>
      <c r="BI30" s="1087"/>
      <c r="BJ30" s="1087"/>
      <c r="BK30" s="1073"/>
      <c r="BL30" s="1073"/>
      <c r="BM30" s="1087"/>
      <c r="BN30" s="1087"/>
      <c r="BO30" s="1089"/>
    </row>
    <row r="31" spans="1:67" ht="18.75" customHeight="1">
      <c r="A31" s="1028"/>
      <c r="B31" s="1030"/>
      <c r="C31" s="1033"/>
      <c r="D31" s="1035"/>
      <c r="E31" s="408">
        <v>0</v>
      </c>
      <c r="F31" s="408" t="s">
        <v>268</v>
      </c>
      <c r="G31" s="408">
        <v>0</v>
      </c>
      <c r="H31" s="1035"/>
      <c r="I31" s="1033"/>
      <c r="J31" s="1037"/>
      <c r="K31" s="408"/>
      <c r="L31" s="408"/>
      <c r="M31" s="1040"/>
      <c r="N31" s="1030"/>
      <c r="O31" s="1033"/>
      <c r="P31" s="1035"/>
      <c r="Q31" s="408">
        <v>1</v>
      </c>
      <c r="R31" s="408" t="s">
        <v>268</v>
      </c>
      <c r="S31" s="408">
        <v>1</v>
      </c>
      <c r="T31" s="1035"/>
      <c r="U31" s="1033"/>
      <c r="V31" s="1037"/>
      <c r="Y31" s="1053"/>
      <c r="Z31" s="1035"/>
      <c r="AA31" s="1035"/>
      <c r="AB31" s="1035"/>
      <c r="AC31" s="1035"/>
      <c r="AD31" s="1035"/>
      <c r="AE31" s="1035"/>
      <c r="AF31" s="1091">
        <f>AN25</f>
        <v>1</v>
      </c>
      <c r="AG31" s="1092"/>
      <c r="AH31" s="1092" t="s">
        <v>712</v>
      </c>
      <c r="AI31" s="1092">
        <f>AK25</f>
        <v>0</v>
      </c>
      <c r="AJ31" s="1095"/>
      <c r="AK31" s="1082"/>
      <c r="AL31" s="1082"/>
      <c r="AM31" s="1082"/>
      <c r="AN31" s="1082"/>
      <c r="AO31" s="1082"/>
      <c r="AP31" s="1091">
        <f>$C$30</f>
        <v>1</v>
      </c>
      <c r="AQ31" s="1092"/>
      <c r="AR31" s="1092" t="s">
        <v>712</v>
      </c>
      <c r="AS31" s="1092">
        <f>$I$30</f>
        <v>0</v>
      </c>
      <c r="AT31" s="1095"/>
      <c r="AU31" s="1073"/>
      <c r="AV31" s="1073"/>
      <c r="AW31" s="1073"/>
      <c r="AX31" s="1073"/>
      <c r="AY31" s="1073"/>
      <c r="AZ31" s="1073"/>
      <c r="BA31" s="1073"/>
      <c r="BB31" s="1073"/>
      <c r="BC31" s="1073"/>
      <c r="BD31" s="1073"/>
      <c r="BE31" s="1073"/>
      <c r="BF31" s="1073"/>
      <c r="BG31" s="1073"/>
      <c r="BH31" s="1073"/>
      <c r="BI31" s="1087"/>
      <c r="BJ31" s="1087"/>
      <c r="BK31" s="1073"/>
      <c r="BL31" s="1073"/>
      <c r="BM31" s="1087"/>
      <c r="BN31" s="1087"/>
      <c r="BO31" s="1089"/>
    </row>
    <row r="32" spans="1:67" ht="18.75" customHeight="1">
      <c r="A32" s="1028"/>
      <c r="B32" s="1030"/>
      <c r="C32" s="1033"/>
      <c r="D32" s="1035"/>
      <c r="E32" s="408"/>
      <c r="F32" s="408" t="s">
        <v>270</v>
      </c>
      <c r="G32" s="408"/>
      <c r="H32" s="1035"/>
      <c r="I32" s="1033"/>
      <c r="J32" s="1037"/>
      <c r="K32" s="408"/>
      <c r="L32" s="408"/>
      <c r="M32" s="1041"/>
      <c r="N32" s="1102"/>
      <c r="O32" s="1045"/>
      <c r="P32" s="1046"/>
      <c r="Q32" s="408"/>
      <c r="R32" s="408" t="s">
        <v>270</v>
      </c>
      <c r="S32" s="408"/>
      <c r="T32" s="1046"/>
      <c r="U32" s="1045"/>
      <c r="V32" s="1047"/>
      <c r="Y32" s="1054"/>
      <c r="Z32" s="1055"/>
      <c r="AA32" s="1055"/>
      <c r="AB32" s="1055"/>
      <c r="AC32" s="1055"/>
      <c r="AD32" s="1055"/>
      <c r="AE32" s="1055"/>
      <c r="AF32" s="1097"/>
      <c r="AG32" s="677"/>
      <c r="AH32" s="677"/>
      <c r="AI32" s="677"/>
      <c r="AJ32" s="1098"/>
      <c r="AK32" s="1085"/>
      <c r="AL32" s="1085"/>
      <c r="AM32" s="1085"/>
      <c r="AN32" s="1085"/>
      <c r="AO32" s="1085"/>
      <c r="AP32" s="1097"/>
      <c r="AQ32" s="677"/>
      <c r="AR32" s="677"/>
      <c r="AS32" s="677"/>
      <c r="AT32" s="1098"/>
      <c r="AU32" s="1073"/>
      <c r="AV32" s="1073"/>
      <c r="AW32" s="1073"/>
      <c r="AX32" s="1073"/>
      <c r="AY32" s="1073"/>
      <c r="AZ32" s="1073"/>
      <c r="BA32" s="1073"/>
      <c r="BB32" s="1073"/>
      <c r="BC32" s="1073"/>
      <c r="BD32" s="1073"/>
      <c r="BE32" s="1073"/>
      <c r="BF32" s="1073"/>
      <c r="BG32" s="1073"/>
      <c r="BH32" s="1073"/>
      <c r="BI32" s="1087"/>
      <c r="BJ32" s="1087"/>
      <c r="BK32" s="1073"/>
      <c r="BL32" s="1073"/>
      <c r="BM32" s="1087"/>
      <c r="BN32" s="1087"/>
      <c r="BO32" s="1090"/>
    </row>
    <row r="33" spans="1:67" ht="18.75" customHeight="1">
      <c r="A33" s="416" t="s">
        <v>682</v>
      </c>
      <c r="B33" s="1048" t="s">
        <v>764</v>
      </c>
      <c r="C33" s="1048"/>
      <c r="D33" s="1048"/>
      <c r="E33" s="1048"/>
      <c r="F33" s="1048"/>
      <c r="G33" s="1049" t="s">
        <v>684</v>
      </c>
      <c r="H33" s="1049"/>
      <c r="I33" s="1049"/>
      <c r="J33" s="1050" t="s">
        <v>753</v>
      </c>
      <c r="K33" s="1050"/>
      <c r="L33" s="408"/>
      <c r="M33" s="416" t="s">
        <v>682</v>
      </c>
      <c r="N33" s="1048" t="s">
        <v>755</v>
      </c>
      <c r="O33" s="1048"/>
      <c r="P33" s="1048"/>
      <c r="Q33" s="1048"/>
      <c r="R33" s="1048"/>
      <c r="S33" s="1049" t="s">
        <v>684</v>
      </c>
      <c r="T33" s="1049"/>
      <c r="U33" s="1049"/>
      <c r="V33" s="1050" t="s">
        <v>753</v>
      </c>
      <c r="W33" s="1050"/>
      <c r="Y33" s="1053" t="str">
        <f>$AC$9</f>
        <v>金池長浜サッカースポーツ少年団</v>
      </c>
      <c r="Z33" s="1035"/>
      <c r="AA33" s="1035"/>
      <c r="AB33" s="1035"/>
      <c r="AC33" s="1035"/>
      <c r="AD33" s="1035" t="s">
        <v>669</v>
      </c>
      <c r="AE33" s="1035"/>
      <c r="AF33" s="1099" t="str">
        <f>IF(AF37="","",IF(AF37&gt;AI37,"○",IF(AF37&lt;AI37,"●",IF(AF35&gt;AI35,"△",IF(AF35&lt;AI35,"▲")))))</f>
        <v>●</v>
      </c>
      <c r="AG33" s="1100"/>
      <c r="AH33" s="1100"/>
      <c r="AI33" s="1100"/>
      <c r="AJ33" s="1101"/>
      <c r="AK33" s="1099" t="str">
        <f>IF(AK37="","",IF(AK37&gt;AN37,"○",IF(AK37&lt;AN37,"●",IF(AK35&gt;AN35,"△",IF(AK35&lt;AN35,"▲")))))</f>
        <v>●</v>
      </c>
      <c r="AL33" s="1100"/>
      <c r="AM33" s="1100"/>
      <c r="AN33" s="1100"/>
      <c r="AO33" s="1101"/>
      <c r="AP33" s="1106"/>
      <c r="AQ33" s="1107"/>
      <c r="AR33" s="1107"/>
      <c r="AS33" s="1107"/>
      <c r="AT33" s="1108"/>
      <c r="AU33" s="1073">
        <f>COUNTIF($AF$33:$AT$34,"○")</f>
        <v>0</v>
      </c>
      <c r="AV33" s="1073"/>
      <c r="AW33" s="1113">
        <f>COUNTIF($AF$33:$AT$34,"△")</f>
        <v>0</v>
      </c>
      <c r="AX33" s="1113"/>
      <c r="AY33" s="1113">
        <f>COUNTIF($AF$33:$AT$34,"▲")</f>
        <v>0</v>
      </c>
      <c r="AZ33" s="1113"/>
      <c r="BA33" s="1113">
        <f>COUNTIF($AF$33:$AT$34,"●")</f>
        <v>2</v>
      </c>
      <c r="BB33" s="1113"/>
      <c r="BC33" s="1113">
        <f>SUM($AF$37,$AK$37)</f>
        <v>0</v>
      </c>
      <c r="BD33" s="1113"/>
      <c r="BE33" s="1113">
        <f>SUM($AI$37,$AN$37)</f>
        <v>6</v>
      </c>
      <c r="BF33" s="1113"/>
      <c r="BG33" s="1113">
        <f>($AU$33*3)+($AW$33*2)+($AY$33*1)</f>
        <v>0</v>
      </c>
      <c r="BH33" s="1113"/>
      <c r="BI33" s="1114">
        <f>RANK($BG$33,$BG$21:$BH$38)</f>
        <v>3</v>
      </c>
      <c r="BJ33" s="1114"/>
      <c r="BK33" s="1113">
        <f>$BC$33-$BE$33</f>
        <v>-6</v>
      </c>
      <c r="BL33" s="1113"/>
      <c r="BM33" s="1114">
        <f>RANK($BK$33,$BK$21:$BL$38)</f>
        <v>3</v>
      </c>
      <c r="BN33" s="1114"/>
      <c r="BO33" s="1088"/>
    </row>
    <row r="34" spans="1:67" ht="18.75" customHeight="1">
      <c r="A34" s="417" t="s">
        <v>694</v>
      </c>
      <c r="B34" s="1062" t="s">
        <v>764</v>
      </c>
      <c r="C34" s="1062"/>
      <c r="D34" s="1062"/>
      <c r="E34" s="1062"/>
      <c r="F34" s="1062"/>
      <c r="G34" s="1063" t="s">
        <v>684</v>
      </c>
      <c r="H34" s="1064"/>
      <c r="I34" s="1065"/>
      <c r="J34" s="1066" t="s">
        <v>753</v>
      </c>
      <c r="K34" s="1066"/>
      <c r="L34" s="408"/>
      <c r="M34" s="417" t="s">
        <v>694</v>
      </c>
      <c r="N34" s="1062" t="s">
        <v>755</v>
      </c>
      <c r="O34" s="1062"/>
      <c r="P34" s="1062"/>
      <c r="Q34" s="1062"/>
      <c r="R34" s="1062"/>
      <c r="S34" s="1063" t="s">
        <v>684</v>
      </c>
      <c r="T34" s="1064"/>
      <c r="U34" s="1065"/>
      <c r="V34" s="1066" t="s">
        <v>753</v>
      </c>
      <c r="W34" s="1066"/>
      <c r="Y34" s="1053"/>
      <c r="Z34" s="1035"/>
      <c r="AA34" s="1035"/>
      <c r="AB34" s="1035"/>
      <c r="AC34" s="1035"/>
      <c r="AD34" s="1035"/>
      <c r="AE34" s="1035"/>
      <c r="AF34" s="1093"/>
      <c r="AG34" s="1094"/>
      <c r="AH34" s="1094"/>
      <c r="AI34" s="1094"/>
      <c r="AJ34" s="1096"/>
      <c r="AK34" s="1093"/>
      <c r="AL34" s="1094"/>
      <c r="AM34" s="1094"/>
      <c r="AN34" s="1094"/>
      <c r="AO34" s="1096"/>
      <c r="AP34" s="1081"/>
      <c r="AQ34" s="1082"/>
      <c r="AR34" s="1082"/>
      <c r="AS34" s="1082"/>
      <c r="AT34" s="1083"/>
      <c r="AU34" s="1073"/>
      <c r="AV34" s="1073"/>
      <c r="AW34" s="1073"/>
      <c r="AX34" s="1073"/>
      <c r="AY34" s="1073"/>
      <c r="AZ34" s="1073"/>
      <c r="BA34" s="1073"/>
      <c r="BB34" s="1073"/>
      <c r="BC34" s="1073"/>
      <c r="BD34" s="1073"/>
      <c r="BE34" s="1073"/>
      <c r="BF34" s="1073"/>
      <c r="BG34" s="1073"/>
      <c r="BH34" s="1073"/>
      <c r="BI34" s="1087"/>
      <c r="BJ34" s="1087"/>
      <c r="BK34" s="1073"/>
      <c r="BL34" s="1073"/>
      <c r="BM34" s="1087"/>
      <c r="BN34" s="1087"/>
      <c r="BO34" s="1089"/>
    </row>
    <row r="35" spans="1:67" ht="18.75" customHeight="1">
      <c r="A35" s="418" t="s">
        <v>695</v>
      </c>
      <c r="B35" s="1067" t="s">
        <v>765</v>
      </c>
      <c r="C35" s="1067"/>
      <c r="D35" s="1067"/>
      <c r="E35" s="1067"/>
      <c r="F35" s="1067"/>
      <c r="G35" s="1063" t="s">
        <v>684</v>
      </c>
      <c r="H35" s="1064"/>
      <c r="I35" s="1065"/>
      <c r="J35" s="1068" t="s">
        <v>753</v>
      </c>
      <c r="K35" s="1068"/>
      <c r="L35" s="408"/>
      <c r="M35" s="418" t="s">
        <v>695</v>
      </c>
      <c r="N35" s="1067" t="s">
        <v>756</v>
      </c>
      <c r="O35" s="1067"/>
      <c r="P35" s="1067"/>
      <c r="Q35" s="1067"/>
      <c r="R35" s="1067"/>
      <c r="S35" s="1063" t="s">
        <v>684</v>
      </c>
      <c r="T35" s="1064"/>
      <c r="U35" s="1065"/>
      <c r="V35" s="1068" t="s">
        <v>753</v>
      </c>
      <c r="W35" s="1068"/>
      <c r="Y35" s="1053"/>
      <c r="Z35" s="1035"/>
      <c r="AA35" s="1035"/>
      <c r="AB35" s="1035"/>
      <c r="AC35" s="1035"/>
      <c r="AD35" s="1035"/>
      <c r="AE35" s="1035"/>
      <c r="AF35" s="1091" t="str">
        <f>AS23</f>
        <v/>
      </c>
      <c r="AG35" s="1092"/>
      <c r="AH35" s="1092" t="s">
        <v>712</v>
      </c>
      <c r="AI35" s="1092" t="str">
        <f>AP23</f>
        <v/>
      </c>
      <c r="AJ35" s="1095"/>
      <c r="AK35" s="1091" t="str">
        <f>AS29</f>
        <v/>
      </c>
      <c r="AL35" s="1092"/>
      <c r="AM35" s="1092" t="s">
        <v>712</v>
      </c>
      <c r="AN35" s="1092" t="str">
        <f>AP29</f>
        <v/>
      </c>
      <c r="AO35" s="1095"/>
      <c r="AP35" s="1081"/>
      <c r="AQ35" s="1082"/>
      <c r="AR35" s="1082"/>
      <c r="AS35" s="1082"/>
      <c r="AT35" s="1083"/>
      <c r="AU35" s="1073"/>
      <c r="AV35" s="1073"/>
      <c r="AW35" s="1073"/>
      <c r="AX35" s="1073"/>
      <c r="AY35" s="1073"/>
      <c r="AZ35" s="1073"/>
      <c r="BA35" s="1073"/>
      <c r="BB35" s="1073"/>
      <c r="BC35" s="1073"/>
      <c r="BD35" s="1073"/>
      <c r="BE35" s="1073"/>
      <c r="BF35" s="1073"/>
      <c r="BG35" s="1073"/>
      <c r="BH35" s="1073"/>
      <c r="BI35" s="1087"/>
      <c r="BJ35" s="1087"/>
      <c r="BK35" s="1073"/>
      <c r="BL35" s="1073"/>
      <c r="BM35" s="1087"/>
      <c r="BN35" s="1087"/>
      <c r="BO35" s="1089"/>
    </row>
    <row r="36" spans="1:67" ht="18.75" customHeight="1">
      <c r="A36" s="419" t="s">
        <v>698</v>
      </c>
      <c r="B36" s="420" t="str">
        <f>IF(ISERROR(VLOOKUP(G36,'審判員'!$A:$C,2,FALSE))=TRUE,"",VLOOKUP(G36,'審判員'!$A:$C,2,FALSE))</f>
        <v>近砂　覚志</v>
      </c>
      <c r="C36" s="421">
        <f>IF(ISERROR(VLOOKUP(G36,'審判員'!$A:$C,3,FALSE))=TRUE,"",VLOOKUP(G36,'審判員'!$A:$C,3,FALSE))</f>
        <v>3</v>
      </c>
      <c r="D36" s="422" t="s">
        <v>699</v>
      </c>
      <c r="E36" s="1052" t="s">
        <v>700</v>
      </c>
      <c r="F36" s="1052"/>
      <c r="G36" s="1052" t="s">
        <v>762</v>
      </c>
      <c r="H36" s="1052"/>
      <c r="I36" s="1052"/>
      <c r="J36" s="1069" t="s">
        <v>212</v>
      </c>
      <c r="K36" s="1070"/>
      <c r="L36" s="408"/>
      <c r="M36" s="419" t="s">
        <v>698</v>
      </c>
      <c r="N36" s="420" t="str">
        <f>IF(ISERROR(VLOOKUP(S36,'審判員'!$A:$C,2,FALSE))=TRUE,"",VLOOKUP(S36,'審判員'!$A:$C,2,FALSE))</f>
        <v>畑辺　康年</v>
      </c>
      <c r="O36" s="421">
        <f>IF(ISERROR(VLOOKUP(S36,'審判員'!$A:$C,3,FALSE))=TRUE,"",VLOOKUP(S36,'審判員'!$A:$C,3,FALSE))</f>
        <v>3</v>
      </c>
      <c r="P36" s="422" t="s">
        <v>699</v>
      </c>
      <c r="Q36" s="1052" t="s">
        <v>700</v>
      </c>
      <c r="R36" s="1052"/>
      <c r="S36" s="1052" t="s">
        <v>763</v>
      </c>
      <c r="T36" s="1052"/>
      <c r="U36" s="1052"/>
      <c r="V36" s="1069" t="s">
        <v>212</v>
      </c>
      <c r="W36" s="1070"/>
      <c r="Y36" s="1053"/>
      <c r="Z36" s="1035"/>
      <c r="AA36" s="1035"/>
      <c r="AB36" s="1035"/>
      <c r="AC36" s="1035"/>
      <c r="AD36" s="1035" t="s">
        <v>655</v>
      </c>
      <c r="AE36" s="1035"/>
      <c r="AF36" s="1093"/>
      <c r="AG36" s="1094"/>
      <c r="AH36" s="1094"/>
      <c r="AI36" s="1094"/>
      <c r="AJ36" s="1096"/>
      <c r="AK36" s="1093"/>
      <c r="AL36" s="1094"/>
      <c r="AM36" s="1094"/>
      <c r="AN36" s="1094"/>
      <c r="AO36" s="1096"/>
      <c r="AP36" s="1081"/>
      <c r="AQ36" s="1082"/>
      <c r="AR36" s="1082"/>
      <c r="AS36" s="1082"/>
      <c r="AT36" s="1083"/>
      <c r="AU36" s="1073"/>
      <c r="AV36" s="1073"/>
      <c r="AW36" s="1073"/>
      <c r="AX36" s="1073"/>
      <c r="AY36" s="1073"/>
      <c r="AZ36" s="1073"/>
      <c r="BA36" s="1073"/>
      <c r="BB36" s="1073"/>
      <c r="BC36" s="1073"/>
      <c r="BD36" s="1073"/>
      <c r="BE36" s="1073"/>
      <c r="BF36" s="1073"/>
      <c r="BG36" s="1073"/>
      <c r="BH36" s="1073"/>
      <c r="BI36" s="1087"/>
      <c r="BJ36" s="1087"/>
      <c r="BK36" s="1073"/>
      <c r="BL36" s="1073"/>
      <c r="BM36" s="1087"/>
      <c r="BN36" s="1087"/>
      <c r="BO36" s="1089"/>
    </row>
    <row r="37" spans="1:67" ht="18.75" customHeight="1">
      <c r="A37" s="423" t="s">
        <v>703</v>
      </c>
      <c r="B37" s="424" t="str">
        <f>IF(ISERROR(VLOOKUP(G37,'審判員'!$A:$C,2,FALSE))=TRUE,"",VLOOKUP(G37,'審判員'!$A:$C,2,FALSE))</f>
        <v>奥薗　将太</v>
      </c>
      <c r="C37" s="425">
        <f>IF(ISERROR(VLOOKUP(G37,'審判員'!$A:$C,3,FALSE))=TRUE,"",VLOOKUP(G37,'審判員'!$A:$C,3,FALSE))</f>
        <v>3</v>
      </c>
      <c r="D37" s="426" t="s">
        <v>699</v>
      </c>
      <c r="E37" s="1035" t="s">
        <v>700</v>
      </c>
      <c r="F37" s="1035"/>
      <c r="G37" s="1035" t="s">
        <v>718</v>
      </c>
      <c r="H37" s="1035"/>
      <c r="I37" s="1035"/>
      <c r="J37" s="1071" t="str">
        <f>N30</f>
        <v>ブルーウイングフットボールクラブ</v>
      </c>
      <c r="K37" s="1072"/>
      <c r="L37" s="408"/>
      <c r="M37" s="423" t="s">
        <v>703</v>
      </c>
      <c r="N37" s="424" t="str">
        <f>IF(ISERROR(VLOOKUP(S37,'審判員'!$A:$C,2,FALSE))=TRUE,"",VLOOKUP(S37,'審判員'!$A:$C,2,FALSE))</f>
        <v>内藤　翔悟</v>
      </c>
      <c r="O37" s="425">
        <f>IF(ISERROR(VLOOKUP(S37,'審判員'!$A:$C,3,FALSE))=TRUE,"",VLOOKUP(S37,'審判員'!$A:$C,3,FALSE))</f>
        <v>3</v>
      </c>
      <c r="P37" s="426" t="s">
        <v>699</v>
      </c>
      <c r="Q37" s="1035" t="s">
        <v>700</v>
      </c>
      <c r="R37" s="1035"/>
      <c r="S37" s="1035" t="s">
        <v>761</v>
      </c>
      <c r="T37" s="1035"/>
      <c r="U37" s="1035"/>
      <c r="V37" s="1071" t="str">
        <f>B30</f>
        <v>スマイス　セレソン　スポーツクラブ</v>
      </c>
      <c r="W37" s="1072"/>
      <c r="Y37" s="1053"/>
      <c r="Z37" s="1035"/>
      <c r="AA37" s="1035"/>
      <c r="AB37" s="1035"/>
      <c r="AC37" s="1035"/>
      <c r="AD37" s="1035"/>
      <c r="AE37" s="1035"/>
      <c r="AF37" s="1091">
        <f>AS25</f>
        <v>0</v>
      </c>
      <c r="AG37" s="1092"/>
      <c r="AH37" s="1092" t="s">
        <v>712</v>
      </c>
      <c r="AI37" s="1092">
        <f>AP25</f>
        <v>5</v>
      </c>
      <c r="AJ37" s="1095"/>
      <c r="AK37" s="1091">
        <f>AS31</f>
        <v>0</v>
      </c>
      <c r="AL37" s="1092"/>
      <c r="AM37" s="1092" t="s">
        <v>712</v>
      </c>
      <c r="AN37" s="1092">
        <f>AP31</f>
        <v>1</v>
      </c>
      <c r="AO37" s="1095"/>
      <c r="AP37" s="1081"/>
      <c r="AQ37" s="1082"/>
      <c r="AR37" s="1082"/>
      <c r="AS37" s="1082"/>
      <c r="AT37" s="1083"/>
      <c r="AU37" s="1073"/>
      <c r="AV37" s="1073"/>
      <c r="AW37" s="1073"/>
      <c r="AX37" s="1073"/>
      <c r="AY37" s="1073"/>
      <c r="AZ37" s="1073"/>
      <c r="BA37" s="1073"/>
      <c r="BB37" s="1073"/>
      <c r="BC37" s="1073"/>
      <c r="BD37" s="1073"/>
      <c r="BE37" s="1073"/>
      <c r="BF37" s="1073"/>
      <c r="BG37" s="1073"/>
      <c r="BH37" s="1073"/>
      <c r="BI37" s="1087"/>
      <c r="BJ37" s="1087"/>
      <c r="BK37" s="1073"/>
      <c r="BL37" s="1073"/>
      <c r="BM37" s="1087"/>
      <c r="BN37" s="1087"/>
      <c r="BO37" s="1089"/>
    </row>
    <row r="38" spans="1:67" ht="19.5" customHeight="1">
      <c r="A38" s="423" t="s">
        <v>706</v>
      </c>
      <c r="B38" s="424" t="str">
        <f>IF(ISERROR(VLOOKUP(G38,'審判員'!$A:$C,2,FALSE))=TRUE,"",VLOOKUP(G38,'審判員'!$A:$C,2,FALSE))</f>
        <v>東　和弘</v>
      </c>
      <c r="C38" s="425">
        <f>IF(ISERROR(VLOOKUP(G38,'審判員'!$A:$C,3,FALSE))=TRUE,"",VLOOKUP(G38,'審判員'!$A:$C,3,FALSE))</f>
        <v>3</v>
      </c>
      <c r="D38" s="426" t="s">
        <v>699</v>
      </c>
      <c r="E38" s="1035" t="s">
        <v>700</v>
      </c>
      <c r="F38" s="1035"/>
      <c r="G38" s="1035" t="s">
        <v>766</v>
      </c>
      <c r="H38" s="1035"/>
      <c r="I38" s="1035"/>
      <c r="J38" s="1071" t="str">
        <f>V30</f>
        <v>戸次吉野ＳＳＳ</v>
      </c>
      <c r="K38" s="1072"/>
      <c r="L38" s="408"/>
      <c r="M38" s="423" t="s">
        <v>706</v>
      </c>
      <c r="N38" s="424" t="str">
        <f>IF(ISERROR(VLOOKUP(S38,'審判員'!$A:$C,2,FALSE))=TRUE,"",VLOOKUP(S38,'審判員'!$A:$C,2,FALSE))</f>
        <v>野中　裕介</v>
      </c>
      <c r="O38" s="425">
        <f>IF(ISERROR(VLOOKUP(S38,'審判員'!$A:$C,3,FALSE))=TRUE,"",VLOOKUP(S38,'審判員'!$A:$C,3,FALSE))</f>
        <v>3</v>
      </c>
      <c r="P38" s="426" t="s">
        <v>699</v>
      </c>
      <c r="Q38" s="1035" t="s">
        <v>700</v>
      </c>
      <c r="R38" s="1035"/>
      <c r="S38" s="1035" t="s">
        <v>767</v>
      </c>
      <c r="T38" s="1035"/>
      <c r="U38" s="1035"/>
      <c r="V38" s="1071" t="str">
        <f>J30</f>
        <v>金池長浜サッカースポーツ少年団</v>
      </c>
      <c r="W38" s="1072"/>
      <c r="Y38" s="1103"/>
      <c r="Z38" s="1046"/>
      <c r="AA38" s="1046"/>
      <c r="AB38" s="1046"/>
      <c r="AC38" s="1046"/>
      <c r="AD38" s="1046"/>
      <c r="AE38" s="1046"/>
      <c r="AF38" s="1104"/>
      <c r="AG38" s="685"/>
      <c r="AH38" s="685"/>
      <c r="AI38" s="685"/>
      <c r="AJ38" s="1105"/>
      <c r="AK38" s="1104"/>
      <c r="AL38" s="685"/>
      <c r="AM38" s="685"/>
      <c r="AN38" s="685"/>
      <c r="AO38" s="1105"/>
      <c r="AP38" s="1109"/>
      <c r="AQ38" s="1110"/>
      <c r="AR38" s="1110"/>
      <c r="AS38" s="1110"/>
      <c r="AT38" s="1111"/>
      <c r="AU38" s="1112"/>
      <c r="AV38" s="1112"/>
      <c r="AW38" s="1112"/>
      <c r="AX38" s="1112"/>
      <c r="AY38" s="1112"/>
      <c r="AZ38" s="1112"/>
      <c r="BA38" s="1112"/>
      <c r="BB38" s="1112"/>
      <c r="BC38" s="1112"/>
      <c r="BD38" s="1112"/>
      <c r="BE38" s="1112"/>
      <c r="BF38" s="1112"/>
      <c r="BG38" s="1112"/>
      <c r="BH38" s="1112"/>
      <c r="BI38" s="1115"/>
      <c r="BJ38" s="1115"/>
      <c r="BK38" s="1112"/>
      <c r="BL38" s="1112"/>
      <c r="BM38" s="1115"/>
      <c r="BN38" s="1115"/>
      <c r="BO38" s="1116"/>
    </row>
    <row r="39" spans="1:23" ht="20.25">
      <c r="A39" s="427" t="s">
        <v>709</v>
      </c>
      <c r="B39" s="428" t="str">
        <f>IF(ISERROR(VLOOKUP(G39,'審判員'!$A:$C,2,FALSE))=TRUE,"",VLOOKUP(G39,'審判員'!$A:$C,2,FALSE))</f>
        <v>真鍋　裕一</v>
      </c>
      <c r="C39" s="429">
        <f>IF(ISERROR(VLOOKUP(G39,'審判員'!$A:$C,3,FALSE))=TRUE,"",VLOOKUP(G39,'審判員'!$A:$C,3,FALSE))</f>
        <v>3</v>
      </c>
      <c r="D39" s="430" t="s">
        <v>699</v>
      </c>
      <c r="E39" s="1074" t="s">
        <v>700</v>
      </c>
      <c r="F39" s="1074"/>
      <c r="G39" s="1074" t="s">
        <v>768</v>
      </c>
      <c r="H39" s="1074"/>
      <c r="I39" s="1074"/>
      <c r="J39" s="1075" t="s">
        <v>212</v>
      </c>
      <c r="K39" s="1076"/>
      <c r="L39" s="408"/>
      <c r="M39" s="427" t="s">
        <v>709</v>
      </c>
      <c r="N39" s="428" t="str">
        <f>IF(ISERROR(VLOOKUP(S39,'審判員'!$A:$C,2,FALSE))=TRUE,"",VLOOKUP(S39,'審判員'!$A:$C,2,FALSE))</f>
        <v>田中　靖之</v>
      </c>
      <c r="O39" s="429">
        <f>IF(ISERROR(VLOOKUP(S39,'審判員'!$A:$C,3,FALSE))=TRUE,"",VLOOKUP(S39,'審判員'!$A:$C,3,FALSE))</f>
        <v>3</v>
      </c>
      <c r="P39" s="430" t="s">
        <v>699</v>
      </c>
      <c r="Q39" s="1074" t="s">
        <v>700</v>
      </c>
      <c r="R39" s="1074"/>
      <c r="S39" s="1074" t="s">
        <v>769</v>
      </c>
      <c r="T39" s="1074"/>
      <c r="U39" s="1074"/>
      <c r="V39" s="1075" t="s">
        <v>212</v>
      </c>
      <c r="W39" s="1076"/>
    </row>
    <row r="40" spans="1:58" ht="20.25">
      <c r="A40" s="431" t="s">
        <v>406</v>
      </c>
      <c r="B40" s="432" t="s">
        <v>420</v>
      </c>
      <c r="C40" s="432" t="s">
        <v>419</v>
      </c>
      <c r="D40" s="432" t="s">
        <v>595</v>
      </c>
      <c r="E40" s="432" t="s">
        <v>421</v>
      </c>
      <c r="F40" s="433"/>
      <c r="G40" s="432" t="s">
        <v>421</v>
      </c>
      <c r="H40" s="432" t="s">
        <v>595</v>
      </c>
      <c r="I40" s="432" t="s">
        <v>419</v>
      </c>
      <c r="J40" s="432" t="s">
        <v>420</v>
      </c>
      <c r="K40" s="434" t="s">
        <v>406</v>
      </c>
      <c r="L40" s="408"/>
      <c r="M40" s="431" t="s">
        <v>406</v>
      </c>
      <c r="N40" s="432" t="s">
        <v>420</v>
      </c>
      <c r="O40" s="432" t="s">
        <v>419</v>
      </c>
      <c r="P40" s="432" t="s">
        <v>595</v>
      </c>
      <c r="Q40" s="432" t="s">
        <v>421</v>
      </c>
      <c r="R40" s="433"/>
      <c r="S40" s="432" t="s">
        <v>421</v>
      </c>
      <c r="T40" s="432" t="s">
        <v>595</v>
      </c>
      <c r="U40" s="432" t="s">
        <v>419</v>
      </c>
      <c r="V40" s="432" t="s">
        <v>420</v>
      </c>
      <c r="W40" s="434" t="s">
        <v>406</v>
      </c>
      <c r="Y40" s="1071" t="s">
        <v>721</v>
      </c>
      <c r="Z40" s="1071"/>
      <c r="AA40" s="1071"/>
      <c r="AB40" s="1071"/>
      <c r="AC40" s="1071"/>
      <c r="AD40" s="1071"/>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1"/>
      <c r="BB40" s="1071"/>
      <c r="BC40" s="1071"/>
      <c r="BD40" s="1071"/>
      <c r="BE40" s="1071"/>
      <c r="BF40" s="1071"/>
    </row>
    <row r="41" spans="1:58" ht="20.25">
      <c r="A41" s="435"/>
      <c r="B41" s="436" t="str">
        <f>IF(ISERROR(VLOOKUP(CONCATENATE($B$30,"_",C41),'選手名簿'!$A:$E,5,FALSE))=TRUE,"",VLOOKUP(CONCATENATE($B$30,"_",C41),'選手名簿'!$A:$E,5,FALSE))</f>
        <v/>
      </c>
      <c r="C41" s="437"/>
      <c r="D41" s="437"/>
      <c r="E41" s="438"/>
      <c r="F41" s="433"/>
      <c r="G41" s="438"/>
      <c r="H41" s="437"/>
      <c r="I41" s="437"/>
      <c r="J41" s="436" t="str">
        <f>IF(ISERROR(VLOOKUP(CONCATENATE($J$30,"_",I41),'選手名簿'!$A:$E,5,FALSE))=TRUE,"",VLOOKUP(CONCATENATE($J$30,"_",I41),'選手名簿'!$A:$E,5,FALSE))</f>
        <v/>
      </c>
      <c r="K41" s="439"/>
      <c r="L41" s="408"/>
      <c r="M41" s="435"/>
      <c r="N41" s="436" t="str">
        <f>IF(ISERROR(VLOOKUP(CONCATENATE($N$30,"_",O41),'選手名簿'!$A:$E,5,FALSE))=TRUE,"",VLOOKUP(CONCATENATE($N$30,"_",O41),'選手名簿'!$A:$E,5,FALSE))</f>
        <v/>
      </c>
      <c r="O41" s="437"/>
      <c r="P41" s="437"/>
      <c r="Q41" s="438"/>
      <c r="R41" s="433"/>
      <c r="S41" s="438"/>
      <c r="T41" s="437"/>
      <c r="U41" s="437"/>
      <c r="V41" s="424" t="str">
        <f>IF(ISERROR(VLOOKUP(CONCATENATE($V$30,"_",U41),'選手名簿'!$A:$E,5,FALSE))=TRUE,"",VLOOKUP(CONCATENATE($V$30,"_",U41),'選手名簿'!$A:$E,5,FALSE))</f>
        <v/>
      </c>
      <c r="W41" s="439"/>
      <c r="Y41" s="1071"/>
      <c r="Z41" s="1071"/>
      <c r="AA41" s="1071"/>
      <c r="AB41" s="1071"/>
      <c r="AC41" s="1071"/>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71"/>
      <c r="AY41" s="1071"/>
      <c r="AZ41" s="1071"/>
      <c r="BA41" s="1071"/>
      <c r="BB41" s="1071"/>
      <c r="BC41" s="1071"/>
      <c r="BD41" s="1071"/>
      <c r="BE41" s="1071"/>
      <c r="BF41" s="1071"/>
    </row>
    <row r="42" spans="1:37" ht="18.75" customHeight="1">
      <c r="A42" s="435"/>
      <c r="B42" s="436" t="str">
        <f>IF(ISERROR(VLOOKUP(CONCATENATE($B$30,"_",C42),'選手名簿'!$A:$E,5,FALSE))=TRUE,"",VLOOKUP(CONCATENATE($B$30,"_",C42),'選手名簿'!$A:$E,5,FALSE))</f>
        <v/>
      </c>
      <c r="C42" s="437"/>
      <c r="D42" s="437"/>
      <c r="E42" s="438"/>
      <c r="F42" s="433"/>
      <c r="G42" s="438"/>
      <c r="H42" s="437"/>
      <c r="I42" s="437"/>
      <c r="J42" s="436" t="str">
        <f>IF(ISERROR(VLOOKUP(CONCATENATE($J$30,"_",I42),'選手名簿'!$A:$E,5,FALSE))=TRUE,"",VLOOKUP(CONCATENATE($J$30,"_",I42),'選手名簿'!$A:$E,5,FALSE))</f>
        <v/>
      </c>
      <c r="K42" s="439"/>
      <c r="L42" s="408"/>
      <c r="M42" s="435"/>
      <c r="N42" s="436" t="str">
        <f>IF(ISERROR(VLOOKUP(CONCATENATE($N$30,"_",O42),'選手名簿'!$A:$E,5,FALSE))=TRUE,"",VLOOKUP(CONCATENATE($N$30,"_",O42),'選手名簿'!$A:$E,5,FALSE))</f>
        <v/>
      </c>
      <c r="O42" s="437"/>
      <c r="P42" s="437"/>
      <c r="Q42" s="438"/>
      <c r="R42" s="433"/>
      <c r="S42" s="438"/>
      <c r="T42" s="437"/>
      <c r="U42" s="437"/>
      <c r="V42" s="436" t="str">
        <f>IF(ISERROR(VLOOKUP(CONCATENATE($V$30,"_",U42),'選手名簿'!$A:$E,5,FALSE))=TRUE,"",VLOOKUP(CONCATENATE($V$30,"_",U42),'選手名簿'!$A:$E,5,FALSE))</f>
        <v/>
      </c>
      <c r="W42" s="439"/>
      <c r="Y42" s="1117" t="s">
        <v>656</v>
      </c>
      <c r="Z42" s="1118"/>
      <c r="AA42" s="1121" t="s">
        <v>657</v>
      </c>
      <c r="AB42" s="447" t="s">
        <v>16</v>
      </c>
      <c r="AC42" s="446"/>
      <c r="AD42" s="1123" t="s">
        <v>688</v>
      </c>
      <c r="AE42" s="447" t="s">
        <v>722</v>
      </c>
      <c r="AF42" s="446"/>
      <c r="AG42" s="1123" t="s">
        <v>689</v>
      </c>
      <c r="AH42" s="447" t="s">
        <v>723</v>
      </c>
      <c r="AI42" s="446"/>
      <c r="AJ42" s="1125" t="s">
        <v>659</v>
      </c>
      <c r="AK42" s="448" t="s">
        <v>724</v>
      </c>
    </row>
    <row r="43" spans="1:37" ht="19.5" customHeight="1">
      <c r="A43" s="435"/>
      <c r="B43" s="436" t="str">
        <f>IF(ISERROR(VLOOKUP(CONCATENATE($B$30,"_",C43),'選手名簿'!$A:$E,5,FALSE))=TRUE,"",VLOOKUP(CONCATENATE($B$30,"_",C43),'選手名簿'!$A:$E,5,FALSE))</f>
        <v/>
      </c>
      <c r="C43" s="437"/>
      <c r="D43" s="437"/>
      <c r="E43" s="438"/>
      <c r="F43" s="433"/>
      <c r="G43" s="438"/>
      <c r="H43" s="437"/>
      <c r="I43" s="437"/>
      <c r="J43" s="436" t="str">
        <f>IF(ISERROR(VLOOKUP(CONCATENATE($J$30,"_",I43),'選手名簿'!$A:$E,5,FALSE))=TRUE,"",VLOOKUP(CONCATENATE($J$30,"_",I43),'選手名簿'!$A:$E,5,FALSE))</f>
        <v/>
      </c>
      <c r="K43" s="439"/>
      <c r="L43" s="408"/>
      <c r="M43" s="435"/>
      <c r="N43" s="436" t="str">
        <f>IF(ISERROR(VLOOKUP(CONCATENATE($N$30,"_",O43),'選手名簿'!$A:$E,5,FALSE))=TRUE,"",VLOOKUP(CONCATENATE($N$30,"_",O43),'選手名簿'!$A:$E,5,FALSE))</f>
        <v/>
      </c>
      <c r="O43" s="437"/>
      <c r="P43" s="437"/>
      <c r="Q43" s="438"/>
      <c r="R43" s="433"/>
      <c r="S43" s="438"/>
      <c r="T43" s="437"/>
      <c r="U43" s="437"/>
      <c r="V43" s="436" t="str">
        <f>IF(ISERROR(VLOOKUP(CONCATENATE($V$30,"_",U43),'選手名簿'!$A:$E,5,FALSE))=TRUE,"",VLOOKUP(CONCATENATE($V$30,"_",U43),'選手名簿'!$A:$E,5,FALSE))</f>
        <v/>
      </c>
      <c r="W43" s="439"/>
      <c r="Y43" s="1119"/>
      <c r="Z43" s="1120"/>
      <c r="AA43" s="1122"/>
      <c r="AB43" s="449">
        <v>3</v>
      </c>
      <c r="AC43" s="415"/>
      <c r="AD43" s="1124"/>
      <c r="AE43" s="449">
        <v>2</v>
      </c>
      <c r="AF43" s="415"/>
      <c r="AG43" s="1124"/>
      <c r="AH43" s="449">
        <v>1</v>
      </c>
      <c r="AI43" s="415"/>
      <c r="AJ43" s="1126"/>
      <c r="AK43" s="450">
        <v>0</v>
      </c>
    </row>
    <row r="44" spans="1:23" ht="19.5" customHeight="1">
      <c r="A44" s="435"/>
      <c r="B44" s="436" t="str">
        <f>IF(ISERROR(VLOOKUP(CONCATENATE($B$30,"_",C44),'選手名簿'!$A:$E,5,FALSE))=TRUE,"",VLOOKUP(CONCATENATE($B$30,"_",C44),'選手名簿'!$A:$E,5,FALSE))</f>
        <v/>
      </c>
      <c r="C44" s="437"/>
      <c r="D44" s="437"/>
      <c r="E44" s="438"/>
      <c r="F44" s="433"/>
      <c r="G44" s="438"/>
      <c r="H44" s="437"/>
      <c r="I44" s="437"/>
      <c r="J44" s="436" t="str">
        <f>IF(ISERROR(VLOOKUP(CONCATENATE($J$30,"_",I44),'選手名簿'!$A:$E,5,FALSE))=TRUE,"",VLOOKUP(CONCATENATE($J$30,"_",I44),'選手名簿'!$A:$E,5,FALSE))</f>
        <v/>
      </c>
      <c r="K44" s="439"/>
      <c r="L44" s="408"/>
      <c r="M44" s="435"/>
      <c r="N44" s="436" t="str">
        <f>IF(ISERROR(VLOOKUP(CONCATENATE($N$30,"_",O44),'選手名簿'!$A:$E,5,FALSE))=TRUE,"",VLOOKUP(CONCATENATE($N$30,"_",O44),'選手名簿'!$A:$E,5,FALSE))</f>
        <v/>
      </c>
      <c r="O44" s="437"/>
      <c r="P44" s="437"/>
      <c r="Q44" s="438"/>
      <c r="R44" s="433"/>
      <c r="S44" s="438"/>
      <c r="T44" s="437"/>
      <c r="U44" s="437"/>
      <c r="V44" s="436" t="str">
        <f>IF(ISERROR(VLOOKUP(CONCATENATE($V$30,"_",U44),'選手名簿'!$A:$E,5,FALSE))=TRUE,"",VLOOKUP(CONCATENATE($V$30,"_",U44),'選手名簿'!$A:$E,5,FALSE))</f>
        <v/>
      </c>
      <c r="W44" s="439"/>
    </row>
    <row r="45" spans="1:23" ht="20.25">
      <c r="A45" s="440"/>
      <c r="B45" s="441" t="str">
        <f>IF(ISERROR(VLOOKUP(CONCATENATE($B$30,"_",C45),'選手名簿'!$A:$E,5,FALSE))=TRUE,"",VLOOKUP(CONCATENATE($B$30,"_",C45),'選手名簿'!$A:$E,5,FALSE))</f>
        <v/>
      </c>
      <c r="C45" s="442"/>
      <c r="D45" s="442"/>
      <c r="E45" s="443"/>
      <c r="F45" s="444"/>
      <c r="G45" s="443"/>
      <c r="H45" s="442"/>
      <c r="I45" s="442"/>
      <c r="J45" s="441" t="str">
        <f>IF(ISERROR(VLOOKUP(CONCATENATE($J$30,"_",I45),'選手名簿'!$A:$E,5,FALSE))=TRUE,"",VLOOKUP(CONCATENATE($J$30,"_",I45),'選手名簿'!$A:$E,5,FALSE))</f>
        <v/>
      </c>
      <c r="K45" s="445"/>
      <c r="L45" s="408"/>
      <c r="M45" s="440"/>
      <c r="N45" s="441" t="str">
        <f>IF(ISERROR(VLOOKUP(CONCATENATE($N$30,"_",O45),'選手名簿'!$A:$E,5,FALSE))=TRUE,"",VLOOKUP(CONCATENATE($N$30,"_",O45),'選手名簿'!$A:$E,5,FALSE))</f>
        <v/>
      </c>
      <c r="O45" s="442"/>
      <c r="P45" s="442"/>
      <c r="Q45" s="443"/>
      <c r="R45" s="444"/>
      <c r="S45" s="443"/>
      <c r="T45" s="442"/>
      <c r="U45" s="442"/>
      <c r="V45" s="441" t="str">
        <f>IF(ISERROR(VLOOKUP(CONCATENATE($V$30,"_",U45),'選手名簿'!$A:$E,5,FALSE))=TRUE,"",VLOOKUP(CONCATENATE($V$30,"_",U45),'選手名簿'!$A:$E,5,FALSE))</f>
        <v/>
      </c>
      <c r="W45" s="445"/>
    </row>
    <row r="46" spans="1:22" ht="13.5">
      <c r="A46" s="408"/>
      <c r="B46" s="408"/>
      <c r="C46" s="408"/>
      <c r="D46" s="408"/>
      <c r="E46" s="408"/>
      <c r="F46" s="408"/>
      <c r="G46" s="408"/>
      <c r="H46" s="408"/>
      <c r="I46" s="408"/>
      <c r="J46" s="408"/>
      <c r="K46" s="408"/>
      <c r="L46" s="408"/>
      <c r="M46" s="408"/>
      <c r="N46" s="408"/>
      <c r="O46" s="408"/>
      <c r="P46" s="408"/>
      <c r="Q46" s="408"/>
      <c r="R46" s="408"/>
      <c r="S46" s="408"/>
      <c r="T46" s="408"/>
      <c r="U46" s="408"/>
      <c r="V46" s="408"/>
    </row>
    <row r="47" spans="1:22" ht="29.2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row>
    <row r="48" spans="1:67" ht="18.75" customHeight="1">
      <c r="A48" s="1027" t="s">
        <v>725</v>
      </c>
      <c r="B48" s="1029" t="str">
        <f>C9</f>
        <v>金池長浜サッカースポーツ少年団</v>
      </c>
      <c r="C48" s="1032">
        <f>IF(E48="","",SUM(E48:E49))</f>
        <v>0</v>
      </c>
      <c r="D48" s="1034" t="s">
        <v>103</v>
      </c>
      <c r="E48" s="414">
        <v>0</v>
      </c>
      <c r="F48" s="414" t="s">
        <v>266</v>
      </c>
      <c r="G48" s="414">
        <v>2</v>
      </c>
      <c r="H48" s="1034" t="s">
        <v>120</v>
      </c>
      <c r="I48" s="1032">
        <f>IF(G48="","",SUM(G48:G49))</f>
        <v>5</v>
      </c>
      <c r="J48" s="1036" t="str">
        <f>C7</f>
        <v>鶴居ＳＳＳ</v>
      </c>
      <c r="K48" s="408"/>
      <c r="M48" s="1039" t="s">
        <v>726</v>
      </c>
      <c r="N48" s="1042" t="str">
        <f>O9</f>
        <v>戸次吉野ＳＳＳ</v>
      </c>
      <c r="O48" s="1032">
        <f>IF(Q48="","",SUM(Q48:Q49))</f>
        <v>1</v>
      </c>
      <c r="P48" s="1034" t="s">
        <v>103</v>
      </c>
      <c r="Q48" s="414">
        <v>0</v>
      </c>
      <c r="R48" s="414" t="s">
        <v>266</v>
      </c>
      <c r="S48" s="414">
        <v>1</v>
      </c>
      <c r="T48" s="1034" t="s">
        <v>120</v>
      </c>
      <c r="U48" s="1032">
        <f>IF(S48="","",SUM(S48:S49))</f>
        <v>1</v>
      </c>
      <c r="V48" s="1036" t="str">
        <f>O7</f>
        <v>下毛ＦＣ</v>
      </c>
      <c r="Y48" s="1018" t="str">
        <f>$Y$1</f>
        <v>OFA 第 55 回大分県U-12サッカー大会　兼　KYFA 九州U-12サッカー大会大分県大会</v>
      </c>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1018"/>
      <c r="AY48" s="1018"/>
      <c r="AZ48" s="1018"/>
      <c r="BA48" s="1018"/>
      <c r="BB48" s="1018"/>
      <c r="BC48" s="1018"/>
      <c r="BD48" s="1018"/>
      <c r="BE48" s="1018"/>
      <c r="BF48" s="1018"/>
      <c r="BG48" s="1018"/>
      <c r="BI48" s="1018" t="str">
        <f>$BI$1</f>
        <v>１次リーグ結果　報告用紙</v>
      </c>
      <c r="BJ48" s="1018"/>
      <c r="BK48" s="1018"/>
      <c r="BL48" s="1018"/>
      <c r="BM48" s="1018"/>
      <c r="BN48" s="1018"/>
      <c r="BO48" s="1018"/>
    </row>
    <row r="49" spans="1:67" ht="18.75" customHeight="1">
      <c r="A49" s="1028"/>
      <c r="B49" s="1030"/>
      <c r="C49" s="1033"/>
      <c r="D49" s="1035"/>
      <c r="E49" s="408">
        <v>0</v>
      </c>
      <c r="F49" s="408" t="s">
        <v>268</v>
      </c>
      <c r="G49" s="408">
        <v>3</v>
      </c>
      <c r="H49" s="1035"/>
      <c r="I49" s="1033"/>
      <c r="J49" s="1037"/>
      <c r="K49" s="408"/>
      <c r="M49" s="1040"/>
      <c r="N49" s="1043"/>
      <c r="O49" s="1033"/>
      <c r="P49" s="1035"/>
      <c r="Q49" s="408">
        <v>1</v>
      </c>
      <c r="R49" s="408" t="s">
        <v>268</v>
      </c>
      <c r="S49" s="408">
        <v>0</v>
      </c>
      <c r="T49" s="1035"/>
      <c r="U49" s="1033"/>
      <c r="V49" s="1037"/>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1018"/>
      <c r="AY49" s="1018"/>
      <c r="AZ49" s="1018"/>
      <c r="BA49" s="1018"/>
      <c r="BB49" s="1018"/>
      <c r="BC49" s="1018"/>
      <c r="BD49" s="1018"/>
      <c r="BE49" s="1018"/>
      <c r="BF49" s="1018"/>
      <c r="BG49" s="1018"/>
      <c r="BI49" s="1018"/>
      <c r="BJ49" s="1018"/>
      <c r="BK49" s="1018"/>
      <c r="BL49" s="1018"/>
      <c r="BM49" s="1018"/>
      <c r="BN49" s="1018"/>
      <c r="BO49" s="1018"/>
    </row>
    <row r="50" spans="1:59" ht="19.5" customHeight="1">
      <c r="A50" s="1028"/>
      <c r="B50" s="1030"/>
      <c r="C50" s="1033"/>
      <c r="D50" s="1035"/>
      <c r="E50" s="408"/>
      <c r="F50" s="408" t="s">
        <v>270</v>
      </c>
      <c r="G50" s="408"/>
      <c r="H50" s="1035"/>
      <c r="I50" s="1033"/>
      <c r="J50" s="1037"/>
      <c r="K50" s="408"/>
      <c r="M50" s="1041"/>
      <c r="N50" s="1044"/>
      <c r="O50" s="1045"/>
      <c r="P50" s="1046"/>
      <c r="Q50" s="408"/>
      <c r="R50" s="408" t="s">
        <v>270</v>
      </c>
      <c r="S50" s="408"/>
      <c r="T50" s="1046"/>
      <c r="U50" s="1045"/>
      <c r="V50" s="1047"/>
      <c r="Y50" s="1018" t="s">
        <v>676</v>
      </c>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1018"/>
      <c r="AY50" s="1018"/>
      <c r="AZ50" s="1018"/>
      <c r="BA50" s="1018"/>
      <c r="BB50" s="1018"/>
      <c r="BC50" s="1018"/>
      <c r="BD50" s="1018"/>
      <c r="BE50" s="1018"/>
      <c r="BF50" s="1018"/>
      <c r="BG50" s="1018"/>
    </row>
    <row r="51" spans="1:59" ht="18.75" customHeight="1">
      <c r="A51" s="416" t="s">
        <v>682</v>
      </c>
      <c r="B51" s="1048" t="s">
        <v>752</v>
      </c>
      <c r="C51" s="1048"/>
      <c r="D51" s="1048"/>
      <c r="E51" s="1048"/>
      <c r="F51" s="1048"/>
      <c r="G51" s="1049" t="s">
        <v>684</v>
      </c>
      <c r="H51" s="1049"/>
      <c r="I51" s="1049"/>
      <c r="J51" s="1050" t="s">
        <v>753</v>
      </c>
      <c r="K51" s="1050"/>
      <c r="M51" s="416" t="s">
        <v>682</v>
      </c>
      <c r="N51" s="1048" t="s">
        <v>770</v>
      </c>
      <c r="O51" s="1048"/>
      <c r="P51" s="1048"/>
      <c r="Q51" s="1048"/>
      <c r="R51" s="1048"/>
      <c r="S51" s="1049" t="s">
        <v>684</v>
      </c>
      <c r="T51" s="1049"/>
      <c r="U51" s="1049"/>
      <c r="V51" s="1050" t="s">
        <v>753</v>
      </c>
      <c r="W51" s="1050"/>
      <c r="Y51" s="1018"/>
      <c r="Z51" s="1018"/>
      <c r="AA51" s="1018"/>
      <c r="AB51" s="1018"/>
      <c r="AC51" s="1018"/>
      <c r="AD51" s="1018"/>
      <c r="AE51" s="1018"/>
      <c r="AF51" s="1018"/>
      <c r="AG51" s="1018"/>
      <c r="AH51" s="1018"/>
      <c r="AI51" s="1018"/>
      <c r="AJ51" s="1018"/>
      <c r="AK51" s="1018"/>
      <c r="AL51" s="1018"/>
      <c r="AM51" s="1018"/>
      <c r="AN51" s="1018"/>
      <c r="AO51" s="1018"/>
      <c r="AP51" s="1018"/>
      <c r="AQ51" s="1018"/>
      <c r="AR51" s="1018"/>
      <c r="AS51" s="1018"/>
      <c r="AT51" s="1018"/>
      <c r="AU51" s="1018"/>
      <c r="AV51" s="1018"/>
      <c r="AW51" s="1018"/>
      <c r="AX51" s="1018"/>
      <c r="AY51" s="1018"/>
      <c r="AZ51" s="1018"/>
      <c r="BA51" s="1018"/>
      <c r="BB51" s="1018"/>
      <c r="BC51" s="1018"/>
      <c r="BD51" s="1018"/>
      <c r="BE51" s="1018"/>
      <c r="BF51" s="1018"/>
      <c r="BG51" s="1018"/>
    </row>
    <row r="52" spans="1:59" ht="18.75" customHeight="1">
      <c r="A52" s="417" t="s">
        <v>694</v>
      </c>
      <c r="B52" s="1062" t="s">
        <v>752</v>
      </c>
      <c r="C52" s="1062"/>
      <c r="D52" s="1062"/>
      <c r="E52" s="1062"/>
      <c r="F52" s="1062"/>
      <c r="G52" s="1063" t="s">
        <v>684</v>
      </c>
      <c r="H52" s="1064"/>
      <c r="I52" s="1065"/>
      <c r="J52" s="1066" t="s">
        <v>753</v>
      </c>
      <c r="K52" s="1066"/>
      <c r="M52" s="417" t="s">
        <v>694</v>
      </c>
      <c r="N52" s="1062" t="s">
        <v>770</v>
      </c>
      <c r="O52" s="1062"/>
      <c r="P52" s="1062"/>
      <c r="Q52" s="1062"/>
      <c r="R52" s="1062"/>
      <c r="S52" s="1063" t="s">
        <v>684</v>
      </c>
      <c r="T52" s="1064"/>
      <c r="U52" s="1065"/>
      <c r="V52" s="1066" t="s">
        <v>753</v>
      </c>
      <c r="W52" s="1066"/>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row>
    <row r="53" spans="1:35" ht="19.5" customHeight="1">
      <c r="A53" s="418" t="s">
        <v>695</v>
      </c>
      <c r="B53" s="1067" t="s">
        <v>764</v>
      </c>
      <c r="C53" s="1067"/>
      <c r="D53" s="1067"/>
      <c r="E53" s="1067"/>
      <c r="F53" s="1067"/>
      <c r="G53" s="1063" t="s">
        <v>684</v>
      </c>
      <c r="H53" s="1064"/>
      <c r="I53" s="1065"/>
      <c r="J53" s="1068" t="s">
        <v>753</v>
      </c>
      <c r="K53" s="1068"/>
      <c r="M53" s="418" t="s">
        <v>695</v>
      </c>
      <c r="N53" s="1067" t="s">
        <v>765</v>
      </c>
      <c r="O53" s="1067"/>
      <c r="P53" s="1067"/>
      <c r="Q53" s="1067"/>
      <c r="R53" s="1067"/>
      <c r="S53" s="1063" t="s">
        <v>684</v>
      </c>
      <c r="T53" s="1064"/>
      <c r="U53" s="1065"/>
      <c r="V53" s="1068" t="s">
        <v>753</v>
      </c>
      <c r="W53" s="1068"/>
      <c r="Y53" s="404"/>
      <c r="Z53" s="404"/>
      <c r="AA53" s="404"/>
      <c r="AB53" s="404"/>
      <c r="AC53" s="404"/>
      <c r="AD53" s="404"/>
      <c r="AE53" s="404"/>
      <c r="AF53" s="404"/>
      <c r="AG53" s="404"/>
      <c r="AH53" s="404"/>
      <c r="AI53" s="404"/>
    </row>
    <row r="54" spans="1:49" ht="18.75" customHeight="1">
      <c r="A54" s="419" t="s">
        <v>698</v>
      </c>
      <c r="B54" s="420" t="str">
        <f>IF(ISERROR(VLOOKUP(G54,'審判員'!$A:$C,2,FALSE))=TRUE,"",VLOOKUP(G54,'審判員'!$A:$C,2,FALSE))</f>
        <v>中尾　亜夢</v>
      </c>
      <c r="C54" s="421">
        <f>IF(ISERROR(VLOOKUP(G54,'審判員'!$A:$C,3,FALSE))=TRUE,"",VLOOKUP(G54,'審判員'!$A:$C,3,FALSE))</f>
        <v>2</v>
      </c>
      <c r="D54" s="422" t="s">
        <v>699</v>
      </c>
      <c r="E54" s="1052" t="s">
        <v>700</v>
      </c>
      <c r="F54" s="1052"/>
      <c r="G54" s="1052" t="s">
        <v>758</v>
      </c>
      <c r="H54" s="1052"/>
      <c r="I54" s="1052"/>
      <c r="J54" s="1069" t="s">
        <v>212</v>
      </c>
      <c r="K54" s="1070"/>
      <c r="L54" s="408"/>
      <c r="M54" s="419" t="s">
        <v>698</v>
      </c>
      <c r="N54" s="420" t="str">
        <f>IF(ISERROR(VLOOKUP(S54,'審判員'!$A:$C,2,FALSE))=TRUE,"",VLOOKUP(S54,'審判員'!$A:$C,2,FALSE))</f>
        <v>田中　靖之</v>
      </c>
      <c r="O54" s="421">
        <f>IF(ISERROR(VLOOKUP(S54,'審判員'!$A:$C,3,FALSE))=TRUE,"",VLOOKUP(S54,'審判員'!$A:$C,3,FALSE))</f>
        <v>3</v>
      </c>
      <c r="P54" s="422" t="s">
        <v>699</v>
      </c>
      <c r="Q54" s="1052" t="s">
        <v>700</v>
      </c>
      <c r="R54" s="1052"/>
      <c r="S54" s="1052" t="s">
        <v>769</v>
      </c>
      <c r="T54" s="1052"/>
      <c r="U54" s="1052"/>
      <c r="V54" s="1069" t="s">
        <v>212</v>
      </c>
      <c r="W54" s="1070"/>
      <c r="Y54" s="588" t="s">
        <v>75</v>
      </c>
      <c r="Z54" s="588"/>
      <c r="AA54" s="588"/>
      <c r="AB54" s="1020" t="str">
        <f>$N$4</f>
        <v>中津</v>
      </c>
      <c r="AC54" s="1020"/>
      <c r="AD54" s="1020"/>
      <c r="AE54" s="1020"/>
      <c r="AF54" s="1020"/>
      <c r="AG54" s="1020"/>
      <c r="AH54" s="588" t="s">
        <v>677</v>
      </c>
      <c r="AI54" s="1019" t="str">
        <f>$P$4</f>
        <v>ディーアクト（D-ACT）スポーツパーク永添(永添運動公園)
人工芝多目的グラウンド</v>
      </c>
      <c r="AJ54" s="1019"/>
      <c r="AK54" s="1019"/>
      <c r="AL54" s="1019"/>
      <c r="AM54" s="1019"/>
      <c r="AN54" s="1019"/>
      <c r="AO54" s="1019"/>
      <c r="AP54" s="1019"/>
      <c r="AQ54" s="1019"/>
      <c r="AR54" s="1019"/>
      <c r="AS54" s="1019"/>
      <c r="AT54" s="1019"/>
      <c r="AU54" s="1019"/>
      <c r="AV54" s="1019"/>
      <c r="AW54" s="1019"/>
    </row>
    <row r="55" spans="1:49" ht="18.75" customHeight="1">
      <c r="A55" s="423" t="s">
        <v>703</v>
      </c>
      <c r="B55" s="424" t="str">
        <f>IF(ISERROR(VLOOKUP(G55,'審判員'!$A:$C,2,FALSE))=TRUE,"",VLOOKUP(G55,'審判員'!$A:$C,2,FALSE))</f>
        <v>東　和弘</v>
      </c>
      <c r="C55" s="425">
        <f>IF(ISERROR(VLOOKUP(G55,'審判員'!$A:$C,3,FALSE))=TRUE,"",VLOOKUP(G55,'審判員'!$A:$C,3,FALSE))</f>
        <v>3</v>
      </c>
      <c r="D55" s="426" t="s">
        <v>699</v>
      </c>
      <c r="E55" s="1035" t="s">
        <v>700</v>
      </c>
      <c r="F55" s="1035"/>
      <c r="G55" s="1035" t="s">
        <v>766</v>
      </c>
      <c r="H55" s="1035"/>
      <c r="I55" s="1035"/>
      <c r="J55" s="1071" t="str">
        <f>N48</f>
        <v>戸次吉野ＳＳＳ</v>
      </c>
      <c r="K55" s="1072"/>
      <c r="L55" s="408"/>
      <c r="M55" s="423" t="s">
        <v>703</v>
      </c>
      <c r="N55" s="424" t="str">
        <f>IF(ISERROR(VLOOKUP(S55,'審判員'!$A:$C,2,FALSE))=TRUE,"",VLOOKUP(S55,'審判員'!$A:$C,2,FALSE))</f>
        <v>野中　裕介</v>
      </c>
      <c r="O55" s="425">
        <f>IF(ISERROR(VLOOKUP(S55,'審判員'!$A:$C,3,FALSE))=TRUE,"",VLOOKUP(S55,'審判員'!$A:$C,3,FALSE))</f>
        <v>3</v>
      </c>
      <c r="P55" s="426" t="s">
        <v>699</v>
      </c>
      <c r="Q55" s="1035" t="s">
        <v>700</v>
      </c>
      <c r="R55" s="1035"/>
      <c r="S55" s="1035" t="s">
        <v>767</v>
      </c>
      <c r="T55" s="1035"/>
      <c r="U55" s="1035"/>
      <c r="V55" s="1071" t="str">
        <f>B48</f>
        <v>金池長浜サッカースポーツ少年団</v>
      </c>
      <c r="W55" s="1072"/>
      <c r="Y55" s="588"/>
      <c r="Z55" s="588"/>
      <c r="AA55" s="588"/>
      <c r="AB55" s="1020"/>
      <c r="AC55" s="1020"/>
      <c r="AD55" s="1020"/>
      <c r="AE55" s="1020"/>
      <c r="AF55" s="1020"/>
      <c r="AG55" s="1020"/>
      <c r="AH55" s="588"/>
      <c r="AI55" s="1019"/>
      <c r="AJ55" s="1019"/>
      <c r="AK55" s="1019"/>
      <c r="AL55" s="1019"/>
      <c r="AM55" s="1019"/>
      <c r="AN55" s="1019"/>
      <c r="AO55" s="1019"/>
      <c r="AP55" s="1019"/>
      <c r="AQ55" s="1019"/>
      <c r="AR55" s="1019"/>
      <c r="AS55" s="1019"/>
      <c r="AT55" s="1019"/>
      <c r="AU55" s="1019"/>
      <c r="AV55" s="1019"/>
      <c r="AW55" s="1019"/>
    </row>
    <row r="56" spans="1:49" ht="18.75" customHeight="1">
      <c r="A56" s="423" t="s">
        <v>706</v>
      </c>
      <c r="B56" s="424" t="str">
        <f>IF(ISERROR(VLOOKUP(G56,'審判員'!$A:$C,2,FALSE))=TRUE,"",VLOOKUP(G56,'審判員'!$A:$C,2,FALSE))</f>
        <v>山下　省二</v>
      </c>
      <c r="C56" s="425">
        <f>IF(ISERROR(VLOOKUP(G56,'審判員'!$A:$C,3,FALSE))=TRUE,"",VLOOKUP(G56,'審判員'!$A:$C,3,FALSE))</f>
        <v>3</v>
      </c>
      <c r="D56" s="426" t="s">
        <v>699</v>
      </c>
      <c r="E56" s="1035" t="s">
        <v>700</v>
      </c>
      <c r="F56" s="1035"/>
      <c r="G56" s="1035" t="s">
        <v>759</v>
      </c>
      <c r="H56" s="1035"/>
      <c r="I56" s="1035"/>
      <c r="J56" s="1071" t="str">
        <f>V48</f>
        <v>下毛ＦＣ</v>
      </c>
      <c r="K56" s="1072"/>
      <c r="L56" s="408"/>
      <c r="M56" s="423" t="s">
        <v>706</v>
      </c>
      <c r="N56" s="424" t="str">
        <f>IF(ISERROR(VLOOKUP(S56,'審判員'!$A:$C,2,FALSE))=TRUE,"",VLOOKUP(S56,'審判員'!$A:$C,2,FALSE))</f>
        <v>朝比奈　義行</v>
      </c>
      <c r="O56" s="425">
        <f>IF(ISERROR(VLOOKUP(S56,'審判員'!$A:$C,3,FALSE))=TRUE,"",VLOOKUP(S56,'審判員'!$A:$C,3,FALSE))</f>
        <v>3</v>
      </c>
      <c r="P56" s="426" t="s">
        <v>699</v>
      </c>
      <c r="Q56" s="1035" t="s">
        <v>700</v>
      </c>
      <c r="R56" s="1035"/>
      <c r="S56" s="1035" t="s">
        <v>760</v>
      </c>
      <c r="T56" s="1035"/>
      <c r="U56" s="1035"/>
      <c r="V56" s="1071" t="str">
        <f>J48</f>
        <v>鶴居ＳＳＳ</v>
      </c>
      <c r="W56" s="1072"/>
      <c r="Y56" s="132"/>
      <c r="Z56" s="132"/>
      <c r="AA56" s="132"/>
      <c r="AB56" s="132"/>
      <c r="AC56" s="132"/>
      <c r="AD56" s="132"/>
      <c r="AE56" s="132"/>
      <c r="AF56" s="132"/>
      <c r="AG56" s="132"/>
      <c r="AH56" s="132"/>
      <c r="AI56" s="407"/>
      <c r="AJ56" s="407"/>
      <c r="AK56" s="407"/>
      <c r="AL56" s="407"/>
      <c r="AM56" s="407"/>
      <c r="AN56" s="407"/>
      <c r="AO56" s="407"/>
      <c r="AP56" s="407"/>
      <c r="AQ56" s="407"/>
      <c r="AR56" s="407"/>
      <c r="AS56" s="407"/>
      <c r="AT56" s="407"/>
      <c r="AU56" s="407"/>
      <c r="AV56" s="407"/>
      <c r="AW56" s="407"/>
    </row>
    <row r="57" spans="1:27" ht="18.75" customHeight="1">
      <c r="A57" s="427" t="s">
        <v>709</v>
      </c>
      <c r="B57" s="428" t="str">
        <f>IF(ISERROR(VLOOKUP(G57,'審判員'!$A:$C,2,FALSE))=TRUE,"",VLOOKUP(G57,'審判員'!$A:$C,2,FALSE))</f>
        <v>真鍋　裕一</v>
      </c>
      <c r="C57" s="429">
        <f>IF(ISERROR(VLOOKUP(G57,'審判員'!$A:$C,3,FALSE))=TRUE,"",VLOOKUP(G57,'審判員'!$A:$C,3,FALSE))</f>
        <v>3</v>
      </c>
      <c r="D57" s="430" t="s">
        <v>699</v>
      </c>
      <c r="E57" s="1074" t="s">
        <v>700</v>
      </c>
      <c r="F57" s="1074"/>
      <c r="G57" s="1074" t="s">
        <v>768</v>
      </c>
      <c r="H57" s="1074"/>
      <c r="I57" s="1074"/>
      <c r="J57" s="1075" t="s">
        <v>212</v>
      </c>
      <c r="K57" s="1076"/>
      <c r="L57" s="408"/>
      <c r="M57" s="427" t="s">
        <v>709</v>
      </c>
      <c r="N57" s="428" t="str">
        <f>IF(ISERROR(VLOOKUP(S57,'審判員'!$A:$C,2,FALSE))=TRUE,"",VLOOKUP(S57,'審判員'!$A:$C,2,FALSE))</f>
        <v>石川　慎也</v>
      </c>
      <c r="O57" s="429">
        <f>IF(ISERROR(VLOOKUP(S57,'審判員'!$A:$C,3,FALSE))=TRUE,"",VLOOKUP(S57,'審判員'!$A:$C,3,FALSE))</f>
        <v>3</v>
      </c>
      <c r="P57" s="430" t="s">
        <v>699</v>
      </c>
      <c r="Q57" s="1074" t="s">
        <v>700</v>
      </c>
      <c r="R57" s="1074"/>
      <c r="S57" s="1074" t="s">
        <v>757</v>
      </c>
      <c r="T57" s="1074"/>
      <c r="U57" s="1074"/>
      <c r="V57" s="1075" t="s">
        <v>212</v>
      </c>
      <c r="W57" s="1076"/>
      <c r="Y57" s="408"/>
      <c r="Z57" s="408"/>
      <c r="AA57" s="408"/>
    </row>
    <row r="58" spans="1:33" ht="18.75" customHeight="1">
      <c r="A58" s="431" t="s">
        <v>406</v>
      </c>
      <c r="B58" s="432" t="s">
        <v>420</v>
      </c>
      <c r="C58" s="432" t="s">
        <v>419</v>
      </c>
      <c r="D58" s="432" t="s">
        <v>595</v>
      </c>
      <c r="E58" s="432" t="s">
        <v>421</v>
      </c>
      <c r="F58" s="433"/>
      <c r="G58" s="432" t="s">
        <v>421</v>
      </c>
      <c r="H58" s="432" t="s">
        <v>595</v>
      </c>
      <c r="I58" s="432" t="s">
        <v>419</v>
      </c>
      <c r="J58" s="432" t="s">
        <v>420</v>
      </c>
      <c r="K58" s="434" t="s">
        <v>406</v>
      </c>
      <c r="L58" s="408"/>
      <c r="M58" s="431" t="s">
        <v>406</v>
      </c>
      <c r="N58" s="432" t="s">
        <v>420</v>
      </c>
      <c r="O58" s="432" t="s">
        <v>419</v>
      </c>
      <c r="P58" s="432" t="s">
        <v>595</v>
      </c>
      <c r="Q58" s="432" t="s">
        <v>421</v>
      </c>
      <c r="R58" s="433"/>
      <c r="S58" s="432" t="s">
        <v>421</v>
      </c>
      <c r="T58" s="432" t="s">
        <v>595</v>
      </c>
      <c r="U58" s="432" t="s">
        <v>419</v>
      </c>
      <c r="V58" s="432" t="s">
        <v>420</v>
      </c>
      <c r="W58" s="434" t="s">
        <v>406</v>
      </c>
      <c r="Y58" s="588" t="s">
        <v>339</v>
      </c>
      <c r="Z58" s="588"/>
      <c r="AA58" s="588"/>
      <c r="AB58" s="1020" t="str">
        <f>$N$6</f>
        <v>I</v>
      </c>
      <c r="AC58" s="1020"/>
      <c r="AD58" s="1020"/>
      <c r="AE58" s="1020"/>
      <c r="AF58" s="1020"/>
      <c r="AG58" s="1020"/>
    </row>
    <row r="59" spans="1:33" ht="18.75" customHeight="1">
      <c r="A59" s="435"/>
      <c r="B59" s="436" t="str">
        <f>IF(ISERROR(VLOOKUP(CONCATENATE($B$48,"_",C59),'選手名簿'!$A:$E,5,FALSE))=TRUE,"",VLOOKUP(CONCATENATE($B$48,"_",C59),'選手名簿'!$A:$E,5,FALSE))</f>
        <v/>
      </c>
      <c r="C59" s="437"/>
      <c r="D59" s="437"/>
      <c r="E59" s="438"/>
      <c r="F59" s="433"/>
      <c r="G59" s="438"/>
      <c r="H59" s="437"/>
      <c r="I59" s="437"/>
      <c r="J59" s="436" t="str">
        <f>IF(ISERROR(VLOOKUP(CONCATENATE($J$48,"_",I59),'選手名簿'!$A:$E,5,FALSE))=TRUE,"",VLOOKUP(CONCATENATE($J$48,"_",I59),'選手名簿'!$A:$E,5,FALSE))</f>
        <v/>
      </c>
      <c r="K59" s="439"/>
      <c r="L59" s="408"/>
      <c r="M59" s="435"/>
      <c r="N59" s="436" t="str">
        <f>IF(ISERROR(VLOOKUP(CONCATENATE($N$48,"_",O59),'選手名簿'!$A:$E,5,FALSE))=TRUE,"",VLOOKUP(CONCATENATE($N$48,"_",O59),'選手名簿'!$A:$E,5,FALSE))</f>
        <v/>
      </c>
      <c r="O59" s="437"/>
      <c r="P59" s="437"/>
      <c r="Q59" s="438"/>
      <c r="R59" s="433"/>
      <c r="S59" s="438"/>
      <c r="T59" s="437"/>
      <c r="U59" s="437"/>
      <c r="V59" s="424" t="str">
        <f>IF(ISERROR(VLOOKUP(CONCATENATE($V$48,"_",U59),'選手名簿'!$A:$E,5,FALSE))=TRUE,"",VLOOKUP(CONCATENATE($V$48,"_",U59),'選手名簿'!$A:$E,5,FALSE))</f>
        <v/>
      </c>
      <c r="W59" s="439"/>
      <c r="Y59" s="588"/>
      <c r="Z59" s="588"/>
      <c r="AA59" s="588"/>
      <c r="AB59" s="1021"/>
      <c r="AC59" s="1021"/>
      <c r="AD59" s="1021"/>
      <c r="AE59" s="1021"/>
      <c r="AF59" s="1021"/>
      <c r="AG59" s="1021"/>
    </row>
    <row r="60" spans="1:45" ht="18.75" customHeight="1">
      <c r="A60" s="435"/>
      <c r="B60" s="436" t="str">
        <f>IF(ISERROR(VLOOKUP(CONCATENATE($B$48,"_",C60),'選手名簿'!$A:$E,5,FALSE))=TRUE,"",VLOOKUP(CONCATENATE($B$48,"_",C60),'選手名簿'!$A:$E,5,FALSE))</f>
        <v/>
      </c>
      <c r="C60" s="437"/>
      <c r="D60" s="437"/>
      <c r="E60" s="438"/>
      <c r="F60" s="433"/>
      <c r="G60" s="438"/>
      <c r="H60" s="437"/>
      <c r="I60" s="437"/>
      <c r="J60" s="436" t="str">
        <f>IF(ISERROR(VLOOKUP(CONCATENATE($J$48,"_",I60),'選手名簿'!$A:$E,5,FALSE))=TRUE,"",VLOOKUP(CONCATENATE($J$48,"_",I60),'選手名簿'!$A:$E,5,FALSE))</f>
        <v/>
      </c>
      <c r="K60" s="439"/>
      <c r="L60" s="408"/>
      <c r="M60" s="435"/>
      <c r="N60" s="436" t="str">
        <f>IF(ISERROR(VLOOKUP(CONCATENATE($N$48,"_",O60),'選手名簿'!$A:$E,5,FALSE))=TRUE,"",VLOOKUP(CONCATENATE($N$48,"_",O60),'選手名簿'!$A:$E,5,FALSE))</f>
        <v/>
      </c>
      <c r="O60" s="437"/>
      <c r="P60" s="437"/>
      <c r="Q60" s="438"/>
      <c r="R60" s="433"/>
      <c r="S60" s="438"/>
      <c r="T60" s="437"/>
      <c r="U60" s="437"/>
      <c r="V60" s="436" t="str">
        <f>IF(ISERROR(VLOOKUP(CONCATENATE($V$48,"_",U60),'選手名簿'!$A:$E,5,FALSE))=TRUE,"",VLOOKUP(CONCATENATE($V$48,"_",U60),'選手名簿'!$A:$E,5,FALSE))</f>
        <v/>
      </c>
      <c r="W60" s="439"/>
      <c r="Y60" s="132"/>
      <c r="Z60" s="844" t="str">
        <f>$N$7</f>
        <v>I1</v>
      </c>
      <c r="AA60" s="844"/>
      <c r="AB60" s="844"/>
      <c r="AC60" s="844" t="str">
        <f>$O$7</f>
        <v>下毛ＦＣ</v>
      </c>
      <c r="AD60" s="844"/>
      <c r="AE60" s="844"/>
      <c r="AF60" s="844"/>
      <c r="AG60" s="844"/>
      <c r="AH60" s="844"/>
      <c r="AI60" s="844"/>
      <c r="AJ60" s="844"/>
      <c r="AK60" s="844"/>
      <c r="AL60" s="844"/>
      <c r="AM60" s="844"/>
      <c r="AN60" s="844"/>
      <c r="AO60" s="844"/>
      <c r="AP60" s="844" t="str">
        <f>$V$7</f>
        <v>中津</v>
      </c>
      <c r="AQ60" s="844"/>
      <c r="AR60" s="844"/>
      <c r="AS60" s="844"/>
    </row>
    <row r="61" spans="1:45" ht="18.75" customHeight="1">
      <c r="A61" s="435"/>
      <c r="B61" s="436" t="str">
        <f>IF(ISERROR(VLOOKUP(CONCATENATE($B$48,"_",C61),'選手名簿'!$A:$E,5,FALSE))=TRUE,"",VLOOKUP(CONCATENATE($B$48,"_",C61),'選手名簿'!$A:$E,5,FALSE))</f>
        <v/>
      </c>
      <c r="C61" s="437"/>
      <c r="D61" s="437"/>
      <c r="E61" s="438"/>
      <c r="F61" s="433"/>
      <c r="G61" s="438"/>
      <c r="H61" s="437"/>
      <c r="I61" s="437"/>
      <c r="J61" s="436" t="str">
        <f>IF(ISERROR(VLOOKUP(CONCATENATE($J$48,"_",I61),'選手名簿'!$A:$E,5,FALSE))=TRUE,"",VLOOKUP(CONCATENATE($J$48,"_",I61),'選手名簿'!$A:$E,5,FALSE))</f>
        <v/>
      </c>
      <c r="K61" s="439"/>
      <c r="L61" s="408"/>
      <c r="M61" s="435"/>
      <c r="N61" s="436" t="str">
        <f>IF(ISERROR(VLOOKUP(CONCATENATE($N$48,"_",O61),'選手名簿'!$A:$E,5,FALSE))=TRUE,"",VLOOKUP(CONCATENATE($N$48,"_",O61),'選手名簿'!$A:$E,5,FALSE))</f>
        <v/>
      </c>
      <c r="O61" s="437"/>
      <c r="P61" s="437"/>
      <c r="Q61" s="438"/>
      <c r="R61" s="433"/>
      <c r="S61" s="438"/>
      <c r="T61" s="437"/>
      <c r="U61" s="437"/>
      <c r="V61" s="436" t="str">
        <f>IF(ISERROR(VLOOKUP(CONCATENATE($V$48,"_",U61),'選手名簿'!$A:$E,5,FALSE))=TRUE,"",VLOOKUP(CONCATENATE($V$48,"_",U61),'選手名簿'!$A:$E,5,FALSE))</f>
        <v/>
      </c>
      <c r="W61" s="439"/>
      <c r="Y61" s="132"/>
      <c r="Z61" s="844"/>
      <c r="AA61" s="844"/>
      <c r="AB61" s="844"/>
      <c r="AC61" s="844"/>
      <c r="AD61" s="844"/>
      <c r="AE61" s="844"/>
      <c r="AF61" s="844"/>
      <c r="AG61" s="844"/>
      <c r="AH61" s="844"/>
      <c r="AI61" s="844"/>
      <c r="AJ61" s="844"/>
      <c r="AK61" s="844"/>
      <c r="AL61" s="844"/>
      <c r="AM61" s="844"/>
      <c r="AN61" s="844"/>
      <c r="AO61" s="844"/>
      <c r="AP61" s="844"/>
      <c r="AQ61" s="844"/>
      <c r="AR61" s="844"/>
      <c r="AS61" s="844"/>
    </row>
    <row r="62" spans="1:45" ht="18.75" customHeight="1">
      <c r="A62" s="435"/>
      <c r="B62" s="436" t="str">
        <f>IF(ISERROR(VLOOKUP(CONCATENATE($B$48,"_",C62),'選手名簿'!$A:$E,5,FALSE))=TRUE,"",VLOOKUP(CONCATENATE($B$48,"_",C62),'選手名簿'!$A:$E,5,FALSE))</f>
        <v/>
      </c>
      <c r="C62" s="437"/>
      <c r="D62" s="437"/>
      <c r="E62" s="438"/>
      <c r="F62" s="433"/>
      <c r="G62" s="438"/>
      <c r="H62" s="437"/>
      <c r="I62" s="437"/>
      <c r="J62" s="436" t="str">
        <f>IF(ISERROR(VLOOKUP(CONCATENATE($J$48,"_",I62),'選手名簿'!$A:$E,5,FALSE))=TRUE,"",VLOOKUP(CONCATENATE($J$48,"_",I62),'選手名簿'!$A:$E,5,FALSE))</f>
        <v/>
      </c>
      <c r="K62" s="439"/>
      <c r="L62" s="408"/>
      <c r="M62" s="435"/>
      <c r="N62" s="436" t="str">
        <f>IF(ISERROR(VLOOKUP(CONCATENATE($N$48,"_",O62),'選手名簿'!$A:$E,5,FALSE))=TRUE,"",VLOOKUP(CONCATENATE($N$48,"_",O62),'選手名簿'!$A:$E,5,FALSE))</f>
        <v/>
      </c>
      <c r="O62" s="437"/>
      <c r="P62" s="437"/>
      <c r="Q62" s="438"/>
      <c r="R62" s="433"/>
      <c r="S62" s="438"/>
      <c r="T62" s="437"/>
      <c r="U62" s="437"/>
      <c r="V62" s="436" t="str">
        <f>IF(ISERROR(VLOOKUP(CONCATENATE($V$48,"_",U62),'選手名簿'!$A:$E,5,FALSE))=TRUE,"",VLOOKUP(CONCATENATE($V$48,"_",U62),'選手名簿'!$A:$E,5,FALSE))</f>
        <v/>
      </c>
      <c r="W62" s="439"/>
      <c r="Y62" s="132"/>
      <c r="Z62" s="844" t="str">
        <f>$N$8</f>
        <v>I2</v>
      </c>
      <c r="AA62" s="844"/>
      <c r="AB62" s="844"/>
      <c r="AC62" s="844" t="str">
        <f>$O$8</f>
        <v>ブルーウイングフットボールクラブ</v>
      </c>
      <c r="AD62" s="844"/>
      <c r="AE62" s="844"/>
      <c r="AF62" s="844"/>
      <c r="AG62" s="844"/>
      <c r="AH62" s="844"/>
      <c r="AI62" s="844"/>
      <c r="AJ62" s="844"/>
      <c r="AK62" s="844"/>
      <c r="AL62" s="844"/>
      <c r="AM62" s="844"/>
      <c r="AN62" s="844"/>
      <c r="AO62" s="844"/>
      <c r="AP62" s="844" t="str">
        <f>$V$8</f>
        <v>大分</v>
      </c>
      <c r="AQ62" s="844"/>
      <c r="AR62" s="844"/>
      <c r="AS62" s="844"/>
    </row>
    <row r="63" spans="1:45" ht="18.75" customHeight="1">
      <c r="A63" s="440"/>
      <c r="B63" s="441" t="str">
        <f>IF(ISERROR(VLOOKUP(CONCATENATE($B$48,"_",C63),'選手名簿'!$A:$E,5,FALSE))=TRUE,"",VLOOKUP(CONCATENATE($B$48,"_",C63),'選手名簿'!$A:$E,5,FALSE))</f>
        <v/>
      </c>
      <c r="C63" s="442"/>
      <c r="D63" s="442"/>
      <c r="E63" s="443"/>
      <c r="F63" s="444"/>
      <c r="G63" s="443"/>
      <c r="H63" s="442"/>
      <c r="I63" s="442"/>
      <c r="J63" s="441" t="str">
        <f>IF(ISERROR(VLOOKUP(CONCATENATE($J$48,"_",I63),'選手名簿'!$A:$E,5,FALSE))=TRUE,"",VLOOKUP(CONCATENATE($J$48,"_",I63),'選手名簿'!$A:$E,5,FALSE))</f>
        <v/>
      </c>
      <c r="K63" s="445"/>
      <c r="L63" s="408"/>
      <c r="M63" s="440"/>
      <c r="N63" s="441" t="str">
        <f>IF(ISERROR(VLOOKUP(CONCATENATE($N$48,"_",O63),'選手名簿'!$A:$E,5,FALSE))=TRUE,"",VLOOKUP(CONCATENATE($N$48,"_",O63),'選手名簿'!$A:$E,5,FALSE))</f>
        <v/>
      </c>
      <c r="O63" s="442"/>
      <c r="P63" s="442"/>
      <c r="Q63" s="443"/>
      <c r="R63" s="444"/>
      <c r="S63" s="443"/>
      <c r="T63" s="442"/>
      <c r="U63" s="442"/>
      <c r="V63" s="441" t="str">
        <f>IF(ISERROR(VLOOKUP(CONCATENATE($V$48,"_",U63),'選手名簿'!$A:$E,5,FALSE))=TRUE,"",VLOOKUP(CONCATENATE($V$48,"_",U63),'選手名簿'!$A:$E,5,FALSE))</f>
        <v/>
      </c>
      <c r="W63" s="445"/>
      <c r="Y63" s="132"/>
      <c r="Z63" s="844"/>
      <c r="AA63" s="844"/>
      <c r="AB63" s="844"/>
      <c r="AC63" s="844"/>
      <c r="AD63" s="844"/>
      <c r="AE63" s="844"/>
      <c r="AF63" s="844"/>
      <c r="AG63" s="844"/>
      <c r="AH63" s="844"/>
      <c r="AI63" s="844"/>
      <c r="AJ63" s="844"/>
      <c r="AK63" s="844"/>
      <c r="AL63" s="844"/>
      <c r="AM63" s="844"/>
      <c r="AN63" s="844"/>
      <c r="AO63" s="844"/>
      <c r="AP63" s="844"/>
      <c r="AQ63" s="844"/>
      <c r="AR63" s="844"/>
      <c r="AS63" s="844"/>
    </row>
    <row r="64" spans="1:45" ht="18.75" customHeight="1">
      <c r="A64" s="408"/>
      <c r="B64" s="408"/>
      <c r="C64" s="408"/>
      <c r="D64" s="408"/>
      <c r="E64" s="408"/>
      <c r="F64" s="408"/>
      <c r="G64" s="408"/>
      <c r="H64" s="408"/>
      <c r="I64" s="408"/>
      <c r="J64" s="408"/>
      <c r="K64" s="408"/>
      <c r="L64" s="408"/>
      <c r="M64" s="408"/>
      <c r="N64" s="408"/>
      <c r="O64" s="408"/>
      <c r="P64" s="408"/>
      <c r="Q64" s="408"/>
      <c r="R64" s="408"/>
      <c r="S64" s="408"/>
      <c r="T64" s="408"/>
      <c r="U64" s="408"/>
      <c r="V64" s="408"/>
      <c r="Y64" s="408"/>
      <c r="Z64" s="844" t="str">
        <f>$N$9</f>
        <v>I3</v>
      </c>
      <c r="AA64" s="844"/>
      <c r="AB64" s="844"/>
      <c r="AC64" s="844" t="str">
        <f>$O$9</f>
        <v>戸次吉野ＳＳＳ</v>
      </c>
      <c r="AD64" s="844"/>
      <c r="AE64" s="844"/>
      <c r="AF64" s="844"/>
      <c r="AG64" s="844"/>
      <c r="AH64" s="844"/>
      <c r="AI64" s="844"/>
      <c r="AJ64" s="844"/>
      <c r="AK64" s="844"/>
      <c r="AL64" s="844"/>
      <c r="AM64" s="844"/>
      <c r="AN64" s="844"/>
      <c r="AO64" s="844"/>
      <c r="AP64" s="844" t="str">
        <f>$V$9</f>
        <v>大分</v>
      </c>
      <c r="AQ64" s="844"/>
      <c r="AR64" s="844"/>
      <c r="AS64" s="844"/>
    </row>
    <row r="65" spans="26:45" ht="18.75" customHeight="1">
      <c r="Z65" s="844"/>
      <c r="AA65" s="844"/>
      <c r="AB65" s="844"/>
      <c r="AC65" s="844"/>
      <c r="AD65" s="844"/>
      <c r="AE65" s="844"/>
      <c r="AF65" s="844"/>
      <c r="AG65" s="844"/>
      <c r="AH65" s="844"/>
      <c r="AI65" s="844"/>
      <c r="AJ65" s="844"/>
      <c r="AK65" s="844"/>
      <c r="AL65" s="844"/>
      <c r="AM65" s="844"/>
      <c r="AN65" s="844"/>
      <c r="AO65" s="844"/>
      <c r="AP65" s="844"/>
      <c r="AQ65" s="844"/>
      <c r="AR65" s="844"/>
      <c r="AS65" s="844"/>
    </row>
    <row r="66" ht="18.75" customHeight="1"/>
    <row r="67" ht="18.75" customHeight="1"/>
    <row r="68" ht="18.75" customHeight="1"/>
    <row r="69" ht="18.75" customHeight="1"/>
    <row r="70" ht="18.75" customHeight="1"/>
    <row r="71" ht="18.75" customHeight="1"/>
    <row r="72" spans="25:67" ht="18.75" customHeight="1">
      <c r="Y72" s="1051" t="str">
        <f>$Y$6</f>
        <v>パート</v>
      </c>
      <c r="Z72" s="1052"/>
      <c r="AA72" s="1052"/>
      <c r="AB72" s="1052"/>
      <c r="AC72" s="1052" t="str">
        <f>$AB$58</f>
        <v>I</v>
      </c>
      <c r="AD72" s="1052"/>
      <c r="AE72" s="1056"/>
      <c r="AF72" s="1057" t="str">
        <f>$Y$78</f>
        <v>下毛ＦＣ</v>
      </c>
      <c r="AG72" s="1057"/>
      <c r="AH72" s="1057"/>
      <c r="AI72" s="1057"/>
      <c r="AJ72" s="1057"/>
      <c r="AK72" s="1057" t="str">
        <f>$Y$84</f>
        <v>ブルーウイングフットボールクラブ</v>
      </c>
      <c r="AL72" s="1057"/>
      <c r="AM72" s="1057"/>
      <c r="AN72" s="1057"/>
      <c r="AO72" s="1057"/>
      <c r="AP72" s="1057" t="str">
        <f>$Y$90</f>
        <v>戸次吉野ＳＳＳ</v>
      </c>
      <c r="AQ72" s="1057"/>
      <c r="AR72" s="1057"/>
      <c r="AS72" s="1057"/>
      <c r="AT72" s="1057"/>
      <c r="AU72" s="1057" t="s">
        <v>657</v>
      </c>
      <c r="AV72" s="1057"/>
      <c r="AW72" s="1058" t="s">
        <v>688</v>
      </c>
      <c r="AX72" s="1057"/>
      <c r="AY72" s="1058" t="s">
        <v>689</v>
      </c>
      <c r="AZ72" s="1057"/>
      <c r="BA72" s="1057" t="s">
        <v>659</v>
      </c>
      <c r="BB72" s="1057"/>
      <c r="BC72" s="1057" t="s">
        <v>690</v>
      </c>
      <c r="BD72" s="1057"/>
      <c r="BE72" s="1057" t="s">
        <v>691</v>
      </c>
      <c r="BF72" s="1057"/>
      <c r="BG72" s="1057" t="s">
        <v>692</v>
      </c>
      <c r="BH72" s="1057"/>
      <c r="BI72" s="1058" t="s">
        <v>665</v>
      </c>
      <c r="BJ72" s="1057"/>
      <c r="BK72" s="1058" t="s">
        <v>666</v>
      </c>
      <c r="BL72" s="1057"/>
      <c r="BM72" s="1058" t="s">
        <v>667</v>
      </c>
      <c r="BN72" s="1057"/>
      <c r="BO72" s="1059" t="s">
        <v>693</v>
      </c>
    </row>
    <row r="73" spans="25:67" ht="18.75" customHeight="1">
      <c r="Y73" s="1053"/>
      <c r="Z73" s="1035"/>
      <c r="AA73" s="1035"/>
      <c r="AB73" s="1035"/>
      <c r="AC73" s="1035"/>
      <c r="AD73" s="1035"/>
      <c r="AE73" s="1037"/>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8"/>
      <c r="BA73" s="1028"/>
      <c r="BB73" s="1028"/>
      <c r="BC73" s="1028"/>
      <c r="BD73" s="1028"/>
      <c r="BE73" s="1028"/>
      <c r="BF73" s="1028"/>
      <c r="BG73" s="1028"/>
      <c r="BH73" s="1028"/>
      <c r="BI73" s="1028"/>
      <c r="BJ73" s="1028"/>
      <c r="BK73" s="1028"/>
      <c r="BL73" s="1028"/>
      <c r="BM73" s="1028"/>
      <c r="BN73" s="1028"/>
      <c r="BO73" s="1060"/>
    </row>
    <row r="74" spans="25:67" ht="18.75" customHeight="1">
      <c r="Y74" s="1053"/>
      <c r="Z74" s="1035"/>
      <c r="AA74" s="1035"/>
      <c r="AB74" s="1035"/>
      <c r="AC74" s="1035"/>
      <c r="AD74" s="1035"/>
      <c r="AE74" s="1037"/>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8"/>
      <c r="BA74" s="1028"/>
      <c r="BB74" s="1028"/>
      <c r="BC74" s="1028"/>
      <c r="BD74" s="1028"/>
      <c r="BE74" s="1028"/>
      <c r="BF74" s="1028"/>
      <c r="BG74" s="1028"/>
      <c r="BH74" s="1028"/>
      <c r="BI74" s="1028"/>
      <c r="BJ74" s="1028"/>
      <c r="BK74" s="1028"/>
      <c r="BL74" s="1028"/>
      <c r="BM74" s="1028"/>
      <c r="BN74" s="1028"/>
      <c r="BO74" s="1060"/>
    </row>
    <row r="75" spans="25:67" ht="18.75" customHeight="1">
      <c r="Y75" s="1053"/>
      <c r="Z75" s="1035"/>
      <c r="AA75" s="1035"/>
      <c r="AB75" s="1035"/>
      <c r="AC75" s="1035"/>
      <c r="AD75" s="1035"/>
      <c r="AE75" s="1037"/>
      <c r="AF75" s="1028"/>
      <c r="AG75" s="1028"/>
      <c r="AH75" s="1028"/>
      <c r="AI75" s="1028"/>
      <c r="AJ75" s="1028"/>
      <c r="AK75" s="1028"/>
      <c r="AL75" s="1028"/>
      <c r="AM75" s="1028"/>
      <c r="AN75" s="1028"/>
      <c r="AO75" s="1028"/>
      <c r="AP75" s="1028"/>
      <c r="AQ75" s="1028"/>
      <c r="AR75" s="1028"/>
      <c r="AS75" s="1028"/>
      <c r="AT75" s="1028"/>
      <c r="AU75" s="1028"/>
      <c r="AV75" s="1028"/>
      <c r="AW75" s="1028"/>
      <c r="AX75" s="1028"/>
      <c r="AY75" s="1028"/>
      <c r="AZ75" s="1028"/>
      <c r="BA75" s="1028"/>
      <c r="BB75" s="1028"/>
      <c r="BC75" s="1028"/>
      <c r="BD75" s="1028"/>
      <c r="BE75" s="1028"/>
      <c r="BF75" s="1028"/>
      <c r="BG75" s="1028"/>
      <c r="BH75" s="1028"/>
      <c r="BI75" s="1028"/>
      <c r="BJ75" s="1028"/>
      <c r="BK75" s="1028"/>
      <c r="BL75" s="1028"/>
      <c r="BM75" s="1028"/>
      <c r="BN75" s="1028"/>
      <c r="BO75" s="1060"/>
    </row>
    <row r="76" spans="25:67" ht="18.75" customHeight="1">
      <c r="Y76" s="1053"/>
      <c r="Z76" s="1035"/>
      <c r="AA76" s="1035"/>
      <c r="AB76" s="1035"/>
      <c r="AC76" s="1035"/>
      <c r="AD76" s="1035"/>
      <c r="AE76" s="1037"/>
      <c r="AF76" s="1028"/>
      <c r="AG76" s="1028"/>
      <c r="AH76" s="1028"/>
      <c r="AI76" s="1028"/>
      <c r="AJ76" s="1028"/>
      <c r="AK76" s="1028"/>
      <c r="AL76" s="1028"/>
      <c r="AM76" s="1028"/>
      <c r="AN76" s="1028"/>
      <c r="AO76" s="1028"/>
      <c r="AP76" s="1028"/>
      <c r="AQ76" s="1028"/>
      <c r="AR76" s="1028"/>
      <c r="AS76" s="1028"/>
      <c r="AT76" s="1028"/>
      <c r="AU76" s="1028"/>
      <c r="AV76" s="1028"/>
      <c r="AW76" s="1028"/>
      <c r="AX76" s="1028"/>
      <c r="AY76" s="1028"/>
      <c r="AZ76" s="1028"/>
      <c r="BA76" s="1028"/>
      <c r="BB76" s="1028"/>
      <c r="BC76" s="1028"/>
      <c r="BD76" s="1028"/>
      <c r="BE76" s="1028"/>
      <c r="BF76" s="1028"/>
      <c r="BG76" s="1028"/>
      <c r="BH76" s="1028"/>
      <c r="BI76" s="1028"/>
      <c r="BJ76" s="1028"/>
      <c r="BK76" s="1028"/>
      <c r="BL76" s="1028"/>
      <c r="BM76" s="1028"/>
      <c r="BN76" s="1028"/>
      <c r="BO76" s="1060"/>
    </row>
    <row r="77" spans="25:67" ht="18.75" customHeight="1">
      <c r="Y77" s="1054"/>
      <c r="Z77" s="1055"/>
      <c r="AA77" s="1055"/>
      <c r="AB77" s="1055"/>
      <c r="AC77" s="1055"/>
      <c r="AD77" s="1055"/>
      <c r="AE77" s="1038"/>
      <c r="AF77" s="1028"/>
      <c r="AG77" s="1028"/>
      <c r="AH77" s="1028"/>
      <c r="AI77" s="1028"/>
      <c r="AJ77" s="1028"/>
      <c r="AK77" s="1028"/>
      <c r="AL77" s="1028"/>
      <c r="AM77" s="1028"/>
      <c r="AN77" s="1028"/>
      <c r="AO77" s="1028"/>
      <c r="AP77" s="1028"/>
      <c r="AQ77" s="1028"/>
      <c r="AR77" s="1028"/>
      <c r="AS77" s="1028"/>
      <c r="AT77" s="1028"/>
      <c r="AU77" s="1028"/>
      <c r="AV77" s="1028"/>
      <c r="AW77" s="1028"/>
      <c r="AX77" s="1028"/>
      <c r="AY77" s="1028"/>
      <c r="AZ77" s="1028"/>
      <c r="BA77" s="1028"/>
      <c r="BB77" s="1028"/>
      <c r="BC77" s="1028"/>
      <c r="BD77" s="1028"/>
      <c r="BE77" s="1028"/>
      <c r="BF77" s="1028"/>
      <c r="BG77" s="1028"/>
      <c r="BH77" s="1028"/>
      <c r="BI77" s="1028"/>
      <c r="BJ77" s="1028"/>
      <c r="BK77" s="1028"/>
      <c r="BL77" s="1028"/>
      <c r="BM77" s="1028"/>
      <c r="BN77" s="1028"/>
      <c r="BO77" s="1061"/>
    </row>
    <row r="78" spans="25:67" ht="18.75" customHeight="1">
      <c r="Y78" s="1077" t="str">
        <f>$AC$60</f>
        <v>下毛ＦＣ</v>
      </c>
      <c r="Z78" s="1034"/>
      <c r="AA78" s="1034"/>
      <c r="AB78" s="1034"/>
      <c r="AC78" s="1034"/>
      <c r="AD78" s="1034" t="s">
        <v>669</v>
      </c>
      <c r="AE78" s="1034"/>
      <c r="AF78" s="1078"/>
      <c r="AG78" s="1079"/>
      <c r="AH78" s="1079"/>
      <c r="AI78" s="1079"/>
      <c r="AJ78" s="1080"/>
      <c r="AK78" s="1099" t="b">
        <f>IF(AK82="","",IF(AK82&gt;AN82,"○",IF(AK82&lt;AN82,"●",IF(AK80&gt;AN80,"△",IF(AK80&lt;AN80,"▲")))))</f>
        <v>0</v>
      </c>
      <c r="AL78" s="1100"/>
      <c r="AM78" s="1100"/>
      <c r="AN78" s="1100"/>
      <c r="AO78" s="1101"/>
      <c r="AP78" s="1099" t="b">
        <f>IF(AP82="","",IF(AP82&gt;AS82,"○",IF(AP82&lt;AS82,"●",IF(AP80&gt;AS80,"△",IF(AP80&lt;AS80,"▲")))))</f>
        <v>0</v>
      </c>
      <c r="AQ78" s="1100"/>
      <c r="AR78" s="1100"/>
      <c r="AS78" s="1100"/>
      <c r="AT78" s="1101"/>
      <c r="AU78" s="1073">
        <f>COUNTIF($AF$78:$AT$79,"○")</f>
        <v>0</v>
      </c>
      <c r="AV78" s="1073"/>
      <c r="AW78" s="1073">
        <f>COUNTIF($AF$78:$AT$79,"△")</f>
        <v>0</v>
      </c>
      <c r="AX78" s="1073"/>
      <c r="AY78" s="1073">
        <f>COUNTIF($AF$78:$AT$79,"▲")</f>
        <v>0</v>
      </c>
      <c r="AZ78" s="1073"/>
      <c r="BA78" s="1073">
        <f>COUNTIF($AF$78:$AT$79,"●")</f>
        <v>0</v>
      </c>
      <c r="BB78" s="1073"/>
      <c r="BC78" s="1073">
        <f>SUM($AK$82,$AP$82)</f>
        <v>2</v>
      </c>
      <c r="BD78" s="1073"/>
      <c r="BE78" s="1073">
        <f>SUM($AN$82,$AS$82)</f>
        <v>2</v>
      </c>
      <c r="BF78" s="1073"/>
      <c r="BG78" s="1073">
        <f>($AU$78*3)+($AW$78*2)+($AY$78*1)</f>
        <v>0</v>
      </c>
      <c r="BH78" s="1073"/>
      <c r="BI78" s="1087">
        <f>RANK($BG$78,$BG$78:$BH$95)</f>
        <v>2</v>
      </c>
      <c r="BJ78" s="1087"/>
      <c r="BK78" s="1073">
        <f>$BC$78-$BE$78</f>
        <v>0</v>
      </c>
      <c r="BL78" s="1073"/>
      <c r="BM78" s="1087">
        <f>RANK($BK$78,$BK$78:$BL$95)</f>
        <v>2</v>
      </c>
      <c r="BN78" s="1087"/>
      <c r="BO78" s="1088"/>
    </row>
    <row r="79" spans="25:67" ht="18.75" customHeight="1">
      <c r="Y79" s="1053"/>
      <c r="Z79" s="1035"/>
      <c r="AA79" s="1035"/>
      <c r="AB79" s="1035"/>
      <c r="AC79" s="1035"/>
      <c r="AD79" s="1035"/>
      <c r="AE79" s="1035"/>
      <c r="AF79" s="1081"/>
      <c r="AG79" s="1082"/>
      <c r="AH79" s="1082"/>
      <c r="AI79" s="1082"/>
      <c r="AJ79" s="1083"/>
      <c r="AK79" s="1093"/>
      <c r="AL79" s="1094"/>
      <c r="AM79" s="1094"/>
      <c r="AN79" s="1094"/>
      <c r="AO79" s="1096"/>
      <c r="AP79" s="1093"/>
      <c r="AQ79" s="1094"/>
      <c r="AR79" s="1094"/>
      <c r="AS79" s="1094"/>
      <c r="AT79" s="1096"/>
      <c r="AU79" s="1073"/>
      <c r="AV79" s="1073"/>
      <c r="AW79" s="1073"/>
      <c r="AX79" s="1073"/>
      <c r="AY79" s="1073"/>
      <c r="AZ79" s="1073"/>
      <c r="BA79" s="1073"/>
      <c r="BB79" s="1073"/>
      <c r="BC79" s="1073"/>
      <c r="BD79" s="1073"/>
      <c r="BE79" s="1073"/>
      <c r="BF79" s="1073"/>
      <c r="BG79" s="1073"/>
      <c r="BH79" s="1073"/>
      <c r="BI79" s="1087"/>
      <c r="BJ79" s="1087"/>
      <c r="BK79" s="1073"/>
      <c r="BL79" s="1073"/>
      <c r="BM79" s="1087"/>
      <c r="BN79" s="1087"/>
      <c r="BO79" s="1089"/>
    </row>
    <row r="80" spans="25:67" ht="18.75" customHeight="1">
      <c r="Y80" s="1053"/>
      <c r="Z80" s="1035"/>
      <c r="AA80" s="1035"/>
      <c r="AB80" s="1035"/>
      <c r="AC80" s="1035"/>
      <c r="AD80" s="1035"/>
      <c r="AE80" s="1035"/>
      <c r="AF80" s="1081"/>
      <c r="AG80" s="1082"/>
      <c r="AH80" s="1082"/>
      <c r="AI80" s="1082"/>
      <c r="AJ80" s="1083"/>
      <c r="AK80" s="1091" t="str">
        <f>IF($Q$14="","",$Q$14)</f>
        <v/>
      </c>
      <c r="AL80" s="1092"/>
      <c r="AM80" s="1092" t="s">
        <v>712</v>
      </c>
      <c r="AN80" s="1092" t="str">
        <f>IF($S$14="","",$S$14)</f>
        <v/>
      </c>
      <c r="AO80" s="1095"/>
      <c r="AP80" s="1091" t="str">
        <f>IF($S$50="","",$S$50)</f>
        <v/>
      </c>
      <c r="AQ80" s="1092"/>
      <c r="AR80" s="1092" t="s">
        <v>712</v>
      </c>
      <c r="AS80" s="1092" t="str">
        <f>IF($Q$50="","",$Q$50)</f>
        <v/>
      </c>
      <c r="AT80" s="1095"/>
      <c r="AU80" s="1073"/>
      <c r="AV80" s="1073"/>
      <c r="AW80" s="1073"/>
      <c r="AX80" s="1073"/>
      <c r="AY80" s="1073"/>
      <c r="AZ80" s="1073"/>
      <c r="BA80" s="1073"/>
      <c r="BB80" s="1073"/>
      <c r="BC80" s="1073"/>
      <c r="BD80" s="1073"/>
      <c r="BE80" s="1073"/>
      <c r="BF80" s="1073"/>
      <c r="BG80" s="1073"/>
      <c r="BH80" s="1073"/>
      <c r="BI80" s="1087"/>
      <c r="BJ80" s="1087"/>
      <c r="BK80" s="1073"/>
      <c r="BL80" s="1073"/>
      <c r="BM80" s="1087"/>
      <c r="BN80" s="1087"/>
      <c r="BO80" s="1089"/>
    </row>
    <row r="81" spans="25:67" ht="18.75" customHeight="1">
      <c r="Y81" s="1053"/>
      <c r="Z81" s="1035"/>
      <c r="AA81" s="1035"/>
      <c r="AB81" s="1035"/>
      <c r="AC81" s="1035"/>
      <c r="AD81" s="1035" t="s">
        <v>655</v>
      </c>
      <c r="AE81" s="1035"/>
      <c r="AF81" s="1081"/>
      <c r="AG81" s="1082"/>
      <c r="AH81" s="1082"/>
      <c r="AI81" s="1082"/>
      <c r="AJ81" s="1083"/>
      <c r="AK81" s="1093"/>
      <c r="AL81" s="1094"/>
      <c r="AM81" s="1094"/>
      <c r="AN81" s="1094"/>
      <c r="AO81" s="1096"/>
      <c r="AP81" s="1093"/>
      <c r="AQ81" s="1094"/>
      <c r="AR81" s="1094"/>
      <c r="AS81" s="1094"/>
      <c r="AT81" s="1096"/>
      <c r="AU81" s="1073"/>
      <c r="AV81" s="1073"/>
      <c r="AW81" s="1073"/>
      <c r="AX81" s="1073"/>
      <c r="AY81" s="1073"/>
      <c r="AZ81" s="1073"/>
      <c r="BA81" s="1073"/>
      <c r="BB81" s="1073"/>
      <c r="BC81" s="1073"/>
      <c r="BD81" s="1073"/>
      <c r="BE81" s="1073"/>
      <c r="BF81" s="1073"/>
      <c r="BG81" s="1073"/>
      <c r="BH81" s="1073"/>
      <c r="BI81" s="1087"/>
      <c r="BJ81" s="1087"/>
      <c r="BK81" s="1073"/>
      <c r="BL81" s="1073"/>
      <c r="BM81" s="1087"/>
      <c r="BN81" s="1087"/>
      <c r="BO81" s="1089"/>
    </row>
    <row r="82" spans="25:67" ht="18.75" customHeight="1">
      <c r="Y82" s="1053"/>
      <c r="Z82" s="1035"/>
      <c r="AA82" s="1035"/>
      <c r="AB82" s="1035"/>
      <c r="AC82" s="1035"/>
      <c r="AD82" s="1035"/>
      <c r="AE82" s="1035"/>
      <c r="AF82" s="1081"/>
      <c r="AG82" s="1082"/>
      <c r="AH82" s="1082"/>
      <c r="AI82" s="1082"/>
      <c r="AJ82" s="1083"/>
      <c r="AK82" s="1091">
        <f>$O$12</f>
        <v>1</v>
      </c>
      <c r="AL82" s="1092"/>
      <c r="AM82" s="1092" t="s">
        <v>712</v>
      </c>
      <c r="AN82" s="1092">
        <f>$U$12</f>
        <v>1</v>
      </c>
      <c r="AO82" s="1095"/>
      <c r="AP82" s="1091">
        <f>$U$48</f>
        <v>1</v>
      </c>
      <c r="AQ82" s="1092"/>
      <c r="AR82" s="1092" t="s">
        <v>712</v>
      </c>
      <c r="AS82" s="1092">
        <f>$O$48</f>
        <v>1</v>
      </c>
      <c r="AT82" s="1095"/>
      <c r="AU82" s="1073"/>
      <c r="AV82" s="1073"/>
      <c r="AW82" s="1073"/>
      <c r="AX82" s="1073"/>
      <c r="AY82" s="1073"/>
      <c r="AZ82" s="1073"/>
      <c r="BA82" s="1073"/>
      <c r="BB82" s="1073"/>
      <c r="BC82" s="1073"/>
      <c r="BD82" s="1073"/>
      <c r="BE82" s="1073"/>
      <c r="BF82" s="1073"/>
      <c r="BG82" s="1073"/>
      <c r="BH82" s="1073"/>
      <c r="BI82" s="1087"/>
      <c r="BJ82" s="1087"/>
      <c r="BK82" s="1073"/>
      <c r="BL82" s="1073"/>
      <c r="BM82" s="1087"/>
      <c r="BN82" s="1087"/>
      <c r="BO82" s="1089"/>
    </row>
    <row r="83" spans="25:67" ht="18.75" customHeight="1">
      <c r="Y83" s="1054"/>
      <c r="Z83" s="1055"/>
      <c r="AA83" s="1055"/>
      <c r="AB83" s="1055"/>
      <c r="AC83" s="1055"/>
      <c r="AD83" s="1055"/>
      <c r="AE83" s="1055"/>
      <c r="AF83" s="1084"/>
      <c r="AG83" s="1085"/>
      <c r="AH83" s="1085"/>
      <c r="AI83" s="1085"/>
      <c r="AJ83" s="1086"/>
      <c r="AK83" s="1097"/>
      <c r="AL83" s="677"/>
      <c r="AM83" s="677"/>
      <c r="AN83" s="677"/>
      <c r="AO83" s="1098"/>
      <c r="AP83" s="1097"/>
      <c r="AQ83" s="677"/>
      <c r="AR83" s="677"/>
      <c r="AS83" s="677"/>
      <c r="AT83" s="1098"/>
      <c r="AU83" s="1073"/>
      <c r="AV83" s="1073"/>
      <c r="AW83" s="1073"/>
      <c r="AX83" s="1073"/>
      <c r="AY83" s="1073"/>
      <c r="AZ83" s="1073"/>
      <c r="BA83" s="1073"/>
      <c r="BB83" s="1073"/>
      <c r="BC83" s="1073"/>
      <c r="BD83" s="1073"/>
      <c r="BE83" s="1073"/>
      <c r="BF83" s="1073"/>
      <c r="BG83" s="1073"/>
      <c r="BH83" s="1073"/>
      <c r="BI83" s="1087"/>
      <c r="BJ83" s="1087"/>
      <c r="BK83" s="1073"/>
      <c r="BL83" s="1073"/>
      <c r="BM83" s="1087"/>
      <c r="BN83" s="1087"/>
      <c r="BO83" s="1090"/>
    </row>
    <row r="84" spans="25:67" ht="18.75" customHeight="1">
      <c r="Y84" s="1077" t="str">
        <f>$AC$62</f>
        <v>ブルーウイングフットボールクラブ</v>
      </c>
      <c r="Z84" s="1034"/>
      <c r="AA84" s="1034"/>
      <c r="AB84" s="1034"/>
      <c r="AC84" s="1034"/>
      <c r="AD84" s="1034" t="s">
        <v>669</v>
      </c>
      <c r="AE84" s="1034"/>
      <c r="AF84" s="1099" t="b">
        <f>IF(AF88="","",IF(AF88&gt;AI88,"○",IF(AF88&lt;AI88,"●",IF(AF86&gt;AI86,"△",IF(AF86&lt;AI86,"▲")))))</f>
        <v>0</v>
      </c>
      <c r="AG84" s="1100"/>
      <c r="AH84" s="1100"/>
      <c r="AI84" s="1100"/>
      <c r="AJ84" s="1101"/>
      <c r="AK84" s="1079"/>
      <c r="AL84" s="1079"/>
      <c r="AM84" s="1079"/>
      <c r="AN84" s="1079"/>
      <c r="AO84" s="1079"/>
      <c r="AP84" s="1099" t="str">
        <f>IF(AP88="","",IF(AP88&gt;AS88,"○",IF(AP88&lt;AS88,"●",IF(AP86&gt;AS86,"△",IF(AP86&lt;AS86,"▲")))))</f>
        <v>○</v>
      </c>
      <c r="AQ84" s="1100"/>
      <c r="AR84" s="1100"/>
      <c r="AS84" s="1100"/>
      <c r="AT84" s="1101"/>
      <c r="AU84" s="1073">
        <f>COUNTIF($AF$84:$AT$85,"○")</f>
        <v>1</v>
      </c>
      <c r="AV84" s="1073"/>
      <c r="AW84" s="1073">
        <f>COUNTIF($AF$84:$AT$85,"△")</f>
        <v>0</v>
      </c>
      <c r="AX84" s="1073"/>
      <c r="AY84" s="1073">
        <f>COUNTIF($AF$84:$AT$85,"▲")</f>
        <v>0</v>
      </c>
      <c r="AZ84" s="1073"/>
      <c r="BA84" s="1073">
        <f>COUNTIF($AF$84:$AT$85,"●")</f>
        <v>0</v>
      </c>
      <c r="BB84" s="1073"/>
      <c r="BC84" s="1073">
        <f>SUM($AF$88,$AP$88)</f>
        <v>6</v>
      </c>
      <c r="BD84" s="1073"/>
      <c r="BE84" s="1073">
        <f>SUM($AI$88,$AS$88)</f>
        <v>3</v>
      </c>
      <c r="BF84" s="1073"/>
      <c r="BG84" s="1073">
        <f>($AU$84*3)+($AW$84*2)+($AY$84*1)</f>
        <v>3</v>
      </c>
      <c r="BH84" s="1073"/>
      <c r="BI84" s="1087">
        <f>RANK($BG$84,$BG$78:$BH$95)</f>
        <v>1</v>
      </c>
      <c r="BJ84" s="1087"/>
      <c r="BK84" s="1073">
        <f>$BC$84-$BE$84</f>
        <v>3</v>
      </c>
      <c r="BL84" s="1073"/>
      <c r="BM84" s="1087">
        <f>RANK($BK$84,$BK$78:$BL$95)</f>
        <v>1</v>
      </c>
      <c r="BN84" s="1087"/>
      <c r="BO84" s="1088"/>
    </row>
    <row r="85" spans="25:67" ht="18.75" customHeight="1">
      <c r="Y85" s="1053"/>
      <c r="Z85" s="1035"/>
      <c r="AA85" s="1035"/>
      <c r="AB85" s="1035"/>
      <c r="AC85" s="1035"/>
      <c r="AD85" s="1035"/>
      <c r="AE85" s="1035"/>
      <c r="AF85" s="1093"/>
      <c r="AG85" s="1094"/>
      <c r="AH85" s="1094"/>
      <c r="AI85" s="1094"/>
      <c r="AJ85" s="1096"/>
      <c r="AK85" s="1082"/>
      <c r="AL85" s="1082"/>
      <c r="AM85" s="1082"/>
      <c r="AN85" s="1082"/>
      <c r="AO85" s="1082"/>
      <c r="AP85" s="1093"/>
      <c r="AQ85" s="1094"/>
      <c r="AR85" s="1094"/>
      <c r="AS85" s="1094"/>
      <c r="AT85" s="1096"/>
      <c r="AU85" s="1073"/>
      <c r="AV85" s="1073"/>
      <c r="AW85" s="1073"/>
      <c r="AX85" s="1073"/>
      <c r="AY85" s="1073"/>
      <c r="AZ85" s="1073"/>
      <c r="BA85" s="1073"/>
      <c r="BB85" s="1073"/>
      <c r="BC85" s="1073"/>
      <c r="BD85" s="1073"/>
      <c r="BE85" s="1073"/>
      <c r="BF85" s="1073"/>
      <c r="BG85" s="1073"/>
      <c r="BH85" s="1073"/>
      <c r="BI85" s="1087"/>
      <c r="BJ85" s="1087"/>
      <c r="BK85" s="1073"/>
      <c r="BL85" s="1073"/>
      <c r="BM85" s="1087"/>
      <c r="BN85" s="1087"/>
      <c r="BO85" s="1089"/>
    </row>
    <row r="86" spans="25:67" ht="18.75" customHeight="1">
      <c r="Y86" s="1053"/>
      <c r="Z86" s="1035"/>
      <c r="AA86" s="1035"/>
      <c r="AB86" s="1035"/>
      <c r="AC86" s="1035"/>
      <c r="AD86" s="1035"/>
      <c r="AE86" s="1035"/>
      <c r="AF86" s="1091" t="str">
        <f>AN80</f>
        <v/>
      </c>
      <c r="AG86" s="1092"/>
      <c r="AH86" s="1092" t="s">
        <v>712</v>
      </c>
      <c r="AI86" s="1092" t="str">
        <f>AK80</f>
        <v/>
      </c>
      <c r="AJ86" s="1095"/>
      <c r="AK86" s="1082"/>
      <c r="AL86" s="1082"/>
      <c r="AM86" s="1082"/>
      <c r="AN86" s="1082"/>
      <c r="AO86" s="1082"/>
      <c r="AP86" s="1091" t="str">
        <f>IF($Q$32="","",$Q$32)</f>
        <v/>
      </c>
      <c r="AQ86" s="1092"/>
      <c r="AR86" s="1092" t="s">
        <v>712</v>
      </c>
      <c r="AS86" s="1092" t="str">
        <f>IF($S$32="","",$S$32)</f>
        <v/>
      </c>
      <c r="AT86" s="1095"/>
      <c r="AU86" s="1073"/>
      <c r="AV86" s="1073"/>
      <c r="AW86" s="1073"/>
      <c r="AX86" s="1073"/>
      <c r="AY86" s="1073"/>
      <c r="AZ86" s="1073"/>
      <c r="BA86" s="1073"/>
      <c r="BB86" s="1073"/>
      <c r="BC86" s="1073"/>
      <c r="BD86" s="1073"/>
      <c r="BE86" s="1073"/>
      <c r="BF86" s="1073"/>
      <c r="BG86" s="1073"/>
      <c r="BH86" s="1073"/>
      <c r="BI86" s="1087"/>
      <c r="BJ86" s="1087"/>
      <c r="BK86" s="1073"/>
      <c r="BL86" s="1073"/>
      <c r="BM86" s="1087"/>
      <c r="BN86" s="1087"/>
      <c r="BO86" s="1089"/>
    </row>
    <row r="87" spans="25:67" ht="18.75" customHeight="1">
      <c r="Y87" s="1053"/>
      <c r="Z87" s="1035"/>
      <c r="AA87" s="1035"/>
      <c r="AB87" s="1035"/>
      <c r="AC87" s="1035"/>
      <c r="AD87" s="1035" t="s">
        <v>655</v>
      </c>
      <c r="AE87" s="1035"/>
      <c r="AF87" s="1093"/>
      <c r="AG87" s="1094"/>
      <c r="AH87" s="1094"/>
      <c r="AI87" s="1094"/>
      <c r="AJ87" s="1096"/>
      <c r="AK87" s="1082"/>
      <c r="AL87" s="1082"/>
      <c r="AM87" s="1082"/>
      <c r="AN87" s="1082"/>
      <c r="AO87" s="1082"/>
      <c r="AP87" s="1093"/>
      <c r="AQ87" s="1094"/>
      <c r="AR87" s="1094"/>
      <c r="AS87" s="1094"/>
      <c r="AT87" s="1096"/>
      <c r="AU87" s="1073"/>
      <c r="AV87" s="1073"/>
      <c r="AW87" s="1073"/>
      <c r="AX87" s="1073"/>
      <c r="AY87" s="1073"/>
      <c r="AZ87" s="1073"/>
      <c r="BA87" s="1073"/>
      <c r="BB87" s="1073"/>
      <c r="BC87" s="1073"/>
      <c r="BD87" s="1073"/>
      <c r="BE87" s="1073"/>
      <c r="BF87" s="1073"/>
      <c r="BG87" s="1073"/>
      <c r="BH87" s="1073"/>
      <c r="BI87" s="1087"/>
      <c r="BJ87" s="1087"/>
      <c r="BK87" s="1073"/>
      <c r="BL87" s="1073"/>
      <c r="BM87" s="1087"/>
      <c r="BN87" s="1087"/>
      <c r="BO87" s="1089"/>
    </row>
    <row r="88" spans="25:67" ht="18.75" customHeight="1">
      <c r="Y88" s="1053"/>
      <c r="Z88" s="1035"/>
      <c r="AA88" s="1035"/>
      <c r="AB88" s="1035"/>
      <c r="AC88" s="1035"/>
      <c r="AD88" s="1035"/>
      <c r="AE88" s="1035"/>
      <c r="AF88" s="1091">
        <f>AN82</f>
        <v>1</v>
      </c>
      <c r="AG88" s="1092"/>
      <c r="AH88" s="1092" t="s">
        <v>712</v>
      </c>
      <c r="AI88" s="1092">
        <f>AK82</f>
        <v>1</v>
      </c>
      <c r="AJ88" s="1095"/>
      <c r="AK88" s="1082"/>
      <c r="AL88" s="1082"/>
      <c r="AM88" s="1082"/>
      <c r="AN88" s="1082"/>
      <c r="AO88" s="1082"/>
      <c r="AP88" s="1091">
        <f>$O$30</f>
        <v>5</v>
      </c>
      <c r="AQ88" s="1092"/>
      <c r="AR88" s="1092" t="s">
        <v>712</v>
      </c>
      <c r="AS88" s="1092">
        <f>$U$30</f>
        <v>2</v>
      </c>
      <c r="AT88" s="1095"/>
      <c r="AU88" s="1073"/>
      <c r="AV88" s="1073"/>
      <c r="AW88" s="1073"/>
      <c r="AX88" s="1073"/>
      <c r="AY88" s="1073"/>
      <c r="AZ88" s="1073"/>
      <c r="BA88" s="1073"/>
      <c r="BB88" s="1073"/>
      <c r="BC88" s="1073"/>
      <c r="BD88" s="1073"/>
      <c r="BE88" s="1073"/>
      <c r="BF88" s="1073"/>
      <c r="BG88" s="1073"/>
      <c r="BH88" s="1073"/>
      <c r="BI88" s="1087"/>
      <c r="BJ88" s="1087"/>
      <c r="BK88" s="1073"/>
      <c r="BL88" s="1073"/>
      <c r="BM88" s="1087"/>
      <c r="BN88" s="1087"/>
      <c r="BO88" s="1089"/>
    </row>
    <row r="89" spans="25:67" ht="18.75" customHeight="1">
      <c r="Y89" s="1054"/>
      <c r="Z89" s="1055"/>
      <c r="AA89" s="1055"/>
      <c r="AB89" s="1055"/>
      <c r="AC89" s="1055"/>
      <c r="AD89" s="1055"/>
      <c r="AE89" s="1055"/>
      <c r="AF89" s="1097"/>
      <c r="AG89" s="677"/>
      <c r="AH89" s="677"/>
      <c r="AI89" s="677"/>
      <c r="AJ89" s="1098"/>
      <c r="AK89" s="1085"/>
      <c r="AL89" s="1085"/>
      <c r="AM89" s="1085"/>
      <c r="AN89" s="1085"/>
      <c r="AO89" s="1085"/>
      <c r="AP89" s="1097"/>
      <c r="AQ89" s="677"/>
      <c r="AR89" s="677"/>
      <c r="AS89" s="677"/>
      <c r="AT89" s="1098"/>
      <c r="AU89" s="1073"/>
      <c r="AV89" s="1073"/>
      <c r="AW89" s="1073"/>
      <c r="AX89" s="1073"/>
      <c r="AY89" s="1073"/>
      <c r="AZ89" s="1073"/>
      <c r="BA89" s="1073"/>
      <c r="BB89" s="1073"/>
      <c r="BC89" s="1073"/>
      <c r="BD89" s="1073"/>
      <c r="BE89" s="1073"/>
      <c r="BF89" s="1073"/>
      <c r="BG89" s="1073"/>
      <c r="BH89" s="1073"/>
      <c r="BI89" s="1087"/>
      <c r="BJ89" s="1087"/>
      <c r="BK89" s="1073"/>
      <c r="BL89" s="1073"/>
      <c r="BM89" s="1087"/>
      <c r="BN89" s="1087"/>
      <c r="BO89" s="1090"/>
    </row>
    <row r="90" spans="25:67" ht="18.75" customHeight="1">
      <c r="Y90" s="1053" t="str">
        <f>$AC$64</f>
        <v>戸次吉野ＳＳＳ</v>
      </c>
      <c r="Z90" s="1035"/>
      <c r="AA90" s="1035"/>
      <c r="AB90" s="1035"/>
      <c r="AC90" s="1035"/>
      <c r="AD90" s="1035" t="s">
        <v>669</v>
      </c>
      <c r="AE90" s="1035"/>
      <c r="AF90" s="1099" t="b">
        <f>IF(AF94="","",IF(AF94&gt;AI94,"○",IF(AF94&lt;AI94,"●",IF(AF92&gt;AI92,"△",IF(AF92&lt;AI92,"▲")))))</f>
        <v>0</v>
      </c>
      <c r="AG90" s="1100"/>
      <c r="AH90" s="1100"/>
      <c r="AI90" s="1100"/>
      <c r="AJ90" s="1101"/>
      <c r="AK90" s="1099" t="str">
        <f>IF(AK94="","",IF(AK94&gt;AN94,"○",IF(AK94&lt;AN94,"●",IF(AK92&gt;AN92,"△",IF(AK92&lt;AN92,"▲")))))</f>
        <v>●</v>
      </c>
      <c r="AL90" s="1100"/>
      <c r="AM90" s="1100"/>
      <c r="AN90" s="1100"/>
      <c r="AO90" s="1101"/>
      <c r="AP90" s="1106"/>
      <c r="AQ90" s="1107"/>
      <c r="AR90" s="1107"/>
      <c r="AS90" s="1107"/>
      <c r="AT90" s="1108"/>
      <c r="AU90" s="1073">
        <f>COUNTIF($AF$90:$AT$91,"○")</f>
        <v>0</v>
      </c>
      <c r="AV90" s="1073"/>
      <c r="AW90" s="1113">
        <f>COUNTIF($AF$90:$AT$91,"△")</f>
        <v>0</v>
      </c>
      <c r="AX90" s="1113"/>
      <c r="AY90" s="1113">
        <f>COUNTIF($AF$90:$AT$91,"▲")</f>
        <v>0</v>
      </c>
      <c r="AZ90" s="1113"/>
      <c r="BA90" s="1113">
        <f>COUNTIF($AF$90:$AT$91,"●")</f>
        <v>1</v>
      </c>
      <c r="BB90" s="1113"/>
      <c r="BC90" s="1113">
        <f>SUM($AF$94,$AK$94)</f>
        <v>3</v>
      </c>
      <c r="BD90" s="1113"/>
      <c r="BE90" s="1113">
        <f>SUM($AI$94,$AN$94)</f>
        <v>6</v>
      </c>
      <c r="BF90" s="1113"/>
      <c r="BG90" s="1113">
        <f>($AU$90*3)+($AW$90*2)+($AY$90*1)</f>
        <v>0</v>
      </c>
      <c r="BH90" s="1113"/>
      <c r="BI90" s="1114">
        <f>RANK($BG$90,$BG$78:$BH$95)</f>
        <v>2</v>
      </c>
      <c r="BJ90" s="1114"/>
      <c r="BK90" s="1113">
        <f>$BC$90-$BE$90</f>
        <v>-3</v>
      </c>
      <c r="BL90" s="1113"/>
      <c r="BM90" s="1114">
        <f>RANK($BK$90,$BK$78:$BL$95)</f>
        <v>3</v>
      </c>
      <c r="BN90" s="1114"/>
      <c r="BO90" s="1088"/>
    </row>
    <row r="91" spans="25:67" ht="18.75" customHeight="1">
      <c r="Y91" s="1053"/>
      <c r="Z91" s="1035"/>
      <c r="AA91" s="1035"/>
      <c r="AB91" s="1035"/>
      <c r="AC91" s="1035"/>
      <c r="AD91" s="1035"/>
      <c r="AE91" s="1035"/>
      <c r="AF91" s="1093"/>
      <c r="AG91" s="1094"/>
      <c r="AH91" s="1094"/>
      <c r="AI91" s="1094"/>
      <c r="AJ91" s="1096"/>
      <c r="AK91" s="1093"/>
      <c r="AL91" s="1094"/>
      <c r="AM91" s="1094"/>
      <c r="AN91" s="1094"/>
      <c r="AO91" s="1096"/>
      <c r="AP91" s="1081"/>
      <c r="AQ91" s="1082"/>
      <c r="AR91" s="1082"/>
      <c r="AS91" s="1082"/>
      <c r="AT91" s="1083"/>
      <c r="AU91" s="1073"/>
      <c r="AV91" s="1073"/>
      <c r="AW91" s="1073"/>
      <c r="AX91" s="1073"/>
      <c r="AY91" s="1073"/>
      <c r="AZ91" s="1073"/>
      <c r="BA91" s="1073"/>
      <c r="BB91" s="1073"/>
      <c r="BC91" s="1073"/>
      <c r="BD91" s="1073"/>
      <c r="BE91" s="1073"/>
      <c r="BF91" s="1073"/>
      <c r="BG91" s="1073"/>
      <c r="BH91" s="1073"/>
      <c r="BI91" s="1087"/>
      <c r="BJ91" s="1087"/>
      <c r="BK91" s="1073"/>
      <c r="BL91" s="1073"/>
      <c r="BM91" s="1087"/>
      <c r="BN91" s="1087"/>
      <c r="BO91" s="1089"/>
    </row>
    <row r="92" spans="25:67" ht="18.75" customHeight="1">
      <c r="Y92" s="1053"/>
      <c r="Z92" s="1035"/>
      <c r="AA92" s="1035"/>
      <c r="AB92" s="1035"/>
      <c r="AC92" s="1035"/>
      <c r="AD92" s="1035"/>
      <c r="AE92" s="1035"/>
      <c r="AF92" s="1091" t="str">
        <f>AS80</f>
        <v/>
      </c>
      <c r="AG92" s="1092"/>
      <c r="AH92" s="1092" t="s">
        <v>712</v>
      </c>
      <c r="AI92" s="1092" t="str">
        <f>AP80</f>
        <v/>
      </c>
      <c r="AJ92" s="1095"/>
      <c r="AK92" s="1091" t="str">
        <f>AS86</f>
        <v/>
      </c>
      <c r="AL92" s="1092"/>
      <c r="AM92" s="1092" t="s">
        <v>712</v>
      </c>
      <c r="AN92" s="1092" t="str">
        <f>AP86</f>
        <v/>
      </c>
      <c r="AO92" s="1095"/>
      <c r="AP92" s="1081"/>
      <c r="AQ92" s="1082"/>
      <c r="AR92" s="1082"/>
      <c r="AS92" s="1082"/>
      <c r="AT92" s="1083"/>
      <c r="AU92" s="1073"/>
      <c r="AV92" s="1073"/>
      <c r="AW92" s="1073"/>
      <c r="AX92" s="1073"/>
      <c r="AY92" s="1073"/>
      <c r="AZ92" s="1073"/>
      <c r="BA92" s="1073"/>
      <c r="BB92" s="1073"/>
      <c r="BC92" s="1073"/>
      <c r="BD92" s="1073"/>
      <c r="BE92" s="1073"/>
      <c r="BF92" s="1073"/>
      <c r="BG92" s="1073"/>
      <c r="BH92" s="1073"/>
      <c r="BI92" s="1087"/>
      <c r="BJ92" s="1087"/>
      <c r="BK92" s="1073"/>
      <c r="BL92" s="1073"/>
      <c r="BM92" s="1087"/>
      <c r="BN92" s="1087"/>
      <c r="BO92" s="1089"/>
    </row>
    <row r="93" spans="25:67" ht="18.75" customHeight="1">
      <c r="Y93" s="1053"/>
      <c r="Z93" s="1035"/>
      <c r="AA93" s="1035"/>
      <c r="AB93" s="1035"/>
      <c r="AC93" s="1035"/>
      <c r="AD93" s="1035" t="s">
        <v>655</v>
      </c>
      <c r="AE93" s="1035"/>
      <c r="AF93" s="1093"/>
      <c r="AG93" s="1094"/>
      <c r="AH93" s="1094"/>
      <c r="AI93" s="1094"/>
      <c r="AJ93" s="1096"/>
      <c r="AK93" s="1093"/>
      <c r="AL93" s="1094"/>
      <c r="AM93" s="1094"/>
      <c r="AN93" s="1094"/>
      <c r="AO93" s="1096"/>
      <c r="AP93" s="1081"/>
      <c r="AQ93" s="1082"/>
      <c r="AR93" s="1082"/>
      <c r="AS93" s="1082"/>
      <c r="AT93" s="1083"/>
      <c r="AU93" s="1073"/>
      <c r="AV93" s="1073"/>
      <c r="AW93" s="1073"/>
      <c r="AX93" s="1073"/>
      <c r="AY93" s="1073"/>
      <c r="AZ93" s="1073"/>
      <c r="BA93" s="1073"/>
      <c r="BB93" s="1073"/>
      <c r="BC93" s="1073"/>
      <c r="BD93" s="1073"/>
      <c r="BE93" s="1073"/>
      <c r="BF93" s="1073"/>
      <c r="BG93" s="1073"/>
      <c r="BH93" s="1073"/>
      <c r="BI93" s="1087"/>
      <c r="BJ93" s="1087"/>
      <c r="BK93" s="1073"/>
      <c r="BL93" s="1073"/>
      <c r="BM93" s="1087"/>
      <c r="BN93" s="1087"/>
      <c r="BO93" s="1089"/>
    </row>
    <row r="94" spans="25:67" ht="18.75" customHeight="1">
      <c r="Y94" s="1053"/>
      <c r="Z94" s="1035"/>
      <c r="AA94" s="1035"/>
      <c r="AB94" s="1035"/>
      <c r="AC94" s="1035"/>
      <c r="AD94" s="1035"/>
      <c r="AE94" s="1035"/>
      <c r="AF94" s="1091">
        <f>AS82</f>
        <v>1</v>
      </c>
      <c r="AG94" s="1092"/>
      <c r="AH94" s="1092" t="s">
        <v>712</v>
      </c>
      <c r="AI94" s="1092">
        <f>AP82</f>
        <v>1</v>
      </c>
      <c r="AJ94" s="1095"/>
      <c r="AK94" s="1091">
        <f>AS88</f>
        <v>2</v>
      </c>
      <c r="AL94" s="1092"/>
      <c r="AM94" s="1092" t="s">
        <v>712</v>
      </c>
      <c r="AN94" s="1092">
        <f>AP88</f>
        <v>5</v>
      </c>
      <c r="AO94" s="1095"/>
      <c r="AP94" s="1081"/>
      <c r="AQ94" s="1082"/>
      <c r="AR94" s="1082"/>
      <c r="AS94" s="1082"/>
      <c r="AT94" s="1083"/>
      <c r="AU94" s="1073"/>
      <c r="AV94" s="1073"/>
      <c r="AW94" s="1073"/>
      <c r="AX94" s="1073"/>
      <c r="AY94" s="1073"/>
      <c r="AZ94" s="1073"/>
      <c r="BA94" s="1073"/>
      <c r="BB94" s="1073"/>
      <c r="BC94" s="1073"/>
      <c r="BD94" s="1073"/>
      <c r="BE94" s="1073"/>
      <c r="BF94" s="1073"/>
      <c r="BG94" s="1073"/>
      <c r="BH94" s="1073"/>
      <c r="BI94" s="1087"/>
      <c r="BJ94" s="1087"/>
      <c r="BK94" s="1073"/>
      <c r="BL94" s="1073"/>
      <c r="BM94" s="1087"/>
      <c r="BN94" s="1087"/>
      <c r="BO94" s="1089"/>
    </row>
    <row r="95" spans="25:67" ht="18.75" customHeight="1">
      <c r="Y95" s="1103"/>
      <c r="Z95" s="1046"/>
      <c r="AA95" s="1046"/>
      <c r="AB95" s="1046"/>
      <c r="AC95" s="1046"/>
      <c r="AD95" s="1046"/>
      <c r="AE95" s="1046"/>
      <c r="AF95" s="1104"/>
      <c r="AG95" s="685"/>
      <c r="AH95" s="685"/>
      <c r="AI95" s="685"/>
      <c r="AJ95" s="1105"/>
      <c r="AK95" s="1104"/>
      <c r="AL95" s="685"/>
      <c r="AM95" s="685"/>
      <c r="AN95" s="685"/>
      <c r="AO95" s="1105"/>
      <c r="AP95" s="1109"/>
      <c r="AQ95" s="1110"/>
      <c r="AR95" s="1110"/>
      <c r="AS95" s="1110"/>
      <c r="AT95" s="1111"/>
      <c r="AU95" s="1112"/>
      <c r="AV95" s="1112"/>
      <c r="AW95" s="1112"/>
      <c r="AX95" s="1112"/>
      <c r="AY95" s="1112"/>
      <c r="AZ95" s="1112"/>
      <c r="BA95" s="1112"/>
      <c r="BB95" s="1112"/>
      <c r="BC95" s="1112"/>
      <c r="BD95" s="1112"/>
      <c r="BE95" s="1112"/>
      <c r="BF95" s="1112"/>
      <c r="BG95" s="1112"/>
      <c r="BH95" s="1112"/>
      <c r="BI95" s="1115"/>
      <c r="BJ95" s="1115"/>
      <c r="BK95" s="1112"/>
      <c r="BL95" s="1112"/>
      <c r="BM95" s="1115"/>
      <c r="BN95" s="1115"/>
      <c r="BO95" s="1116"/>
    </row>
    <row r="96" ht="18.75" customHeight="1"/>
    <row r="97" spans="25:58" ht="18.75" customHeight="1">
      <c r="Y97" s="1071" t="s">
        <v>721</v>
      </c>
      <c r="Z97" s="1071"/>
      <c r="AA97" s="1071"/>
      <c r="AB97" s="1071"/>
      <c r="AC97" s="1071"/>
      <c r="AD97" s="1071"/>
      <c r="AE97" s="1071"/>
      <c r="AF97" s="1071"/>
      <c r="AG97" s="1071"/>
      <c r="AH97" s="1071"/>
      <c r="AI97" s="1071"/>
      <c r="AJ97" s="1071"/>
      <c r="AK97" s="1071"/>
      <c r="AL97" s="1071"/>
      <c r="AM97" s="1071"/>
      <c r="AN97" s="1071"/>
      <c r="AO97" s="1071"/>
      <c r="AP97" s="1071"/>
      <c r="AQ97" s="1071"/>
      <c r="AR97" s="1071"/>
      <c r="AS97" s="1071"/>
      <c r="AT97" s="1071"/>
      <c r="AU97" s="1071"/>
      <c r="AV97" s="1071"/>
      <c r="AW97" s="1071"/>
      <c r="AX97" s="1071"/>
      <c r="AY97" s="1071"/>
      <c r="AZ97" s="1071"/>
      <c r="BA97" s="1071"/>
      <c r="BB97" s="1071"/>
      <c r="BC97" s="1071"/>
      <c r="BD97" s="1071"/>
      <c r="BE97" s="1071"/>
      <c r="BF97" s="1071"/>
    </row>
    <row r="98" spans="25:58" ht="18.75" customHeight="1">
      <c r="Y98" s="1071"/>
      <c r="Z98" s="1071"/>
      <c r="AA98" s="1071"/>
      <c r="AB98" s="1071"/>
      <c r="AC98" s="1071"/>
      <c r="AD98" s="1071"/>
      <c r="AE98" s="1071"/>
      <c r="AF98" s="1071"/>
      <c r="AG98" s="1071"/>
      <c r="AH98" s="1071"/>
      <c r="AI98" s="1071"/>
      <c r="AJ98" s="1071"/>
      <c r="AK98" s="1071"/>
      <c r="AL98" s="1071"/>
      <c r="AM98" s="1071"/>
      <c r="AN98" s="1071"/>
      <c r="AO98" s="1071"/>
      <c r="AP98" s="1071"/>
      <c r="AQ98" s="1071"/>
      <c r="AR98" s="1071"/>
      <c r="AS98" s="1071"/>
      <c r="AT98" s="1071"/>
      <c r="AU98" s="1071"/>
      <c r="AV98" s="1071"/>
      <c r="AW98" s="1071"/>
      <c r="AX98" s="1071"/>
      <c r="AY98" s="1071"/>
      <c r="AZ98" s="1071"/>
      <c r="BA98" s="1071"/>
      <c r="BB98" s="1071"/>
      <c r="BC98" s="1071"/>
      <c r="BD98" s="1071"/>
      <c r="BE98" s="1071"/>
      <c r="BF98" s="1071"/>
    </row>
    <row r="99" spans="25:37" ht="18.75" customHeight="1">
      <c r="Y99" s="1117" t="s">
        <v>656</v>
      </c>
      <c r="Z99" s="1118"/>
      <c r="AA99" s="1121" t="s">
        <v>657</v>
      </c>
      <c r="AB99" s="447" t="s">
        <v>16</v>
      </c>
      <c r="AC99" s="446"/>
      <c r="AD99" s="1123" t="s">
        <v>688</v>
      </c>
      <c r="AE99" s="447" t="s">
        <v>722</v>
      </c>
      <c r="AF99" s="446"/>
      <c r="AG99" s="1123" t="s">
        <v>689</v>
      </c>
      <c r="AH99" s="447" t="s">
        <v>723</v>
      </c>
      <c r="AI99" s="446"/>
      <c r="AJ99" s="1125" t="s">
        <v>659</v>
      </c>
      <c r="AK99" s="448" t="s">
        <v>724</v>
      </c>
    </row>
    <row r="100" spans="25:37" ht="18.75" customHeight="1">
      <c r="Y100" s="1119"/>
      <c r="Z100" s="1120"/>
      <c r="AA100" s="1122"/>
      <c r="AB100" s="449">
        <v>3</v>
      </c>
      <c r="AC100" s="415"/>
      <c r="AD100" s="1124"/>
      <c r="AE100" s="449">
        <v>2</v>
      </c>
      <c r="AF100" s="415"/>
      <c r="AG100" s="1124"/>
      <c r="AH100" s="449">
        <v>1</v>
      </c>
      <c r="AI100" s="415"/>
      <c r="AJ100" s="1126"/>
      <c r="AK100" s="450">
        <v>0</v>
      </c>
    </row>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dataValidations count="2" disablePrompts="1">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pageMargins left="0" right="0" top="0" bottom="0" header="0.5118110236220472" footer="0.5118110236220472"/>
  <pageSetup fitToHeight="1" fitToWidth="1" horizontalDpi="600" verticalDpi="600" orientation="landscape" paperSize="9" scale="2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3"/>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139" customWidth="1"/>
    <col min="2" max="2" width="39.875" style="139" customWidth="1"/>
    <col min="3" max="3" width="10.75390625" style="139" customWidth="1"/>
    <col min="4" max="4" width="4.50390625" style="139" customWidth="1"/>
    <col min="5" max="5" width="10.375" style="139" customWidth="1"/>
    <col min="6" max="6" width="5.75390625" style="139" bestFit="1" customWidth="1"/>
    <col min="7" max="7" width="10.375" style="139" customWidth="1"/>
    <col min="8" max="8" width="4.50390625" style="139" customWidth="1"/>
    <col min="9" max="9" width="10.75390625" style="139" bestFit="1" customWidth="1"/>
    <col min="10" max="10" width="39.875" style="139" customWidth="1"/>
    <col min="11" max="11" width="15.75390625" style="139" customWidth="1"/>
    <col min="12" max="12" width="3.625" style="139" customWidth="1"/>
    <col min="13" max="13" width="19.50390625" style="139" customWidth="1"/>
    <col min="14" max="14" width="39.875" style="139" customWidth="1"/>
    <col min="15" max="15" width="10.75390625" style="139" customWidth="1"/>
    <col min="16" max="16" width="4.50390625" style="139" customWidth="1"/>
    <col min="17" max="17" width="10.375" style="139" customWidth="1"/>
    <col min="18" max="18" width="5.75390625" style="139" bestFit="1" customWidth="1"/>
    <col min="19" max="19" width="10.375" style="139" customWidth="1"/>
    <col min="20" max="20" width="4.50390625" style="139" customWidth="1"/>
    <col min="21" max="21" width="10.75390625" style="139" customWidth="1"/>
    <col min="22" max="22" width="39.875" style="139" customWidth="1"/>
    <col min="23" max="23" width="15.75390625" style="139" customWidth="1"/>
    <col min="24" max="24" width="9.00390625" style="139" customWidth="1"/>
    <col min="25" max="59" width="5.875" style="139" customWidth="1"/>
    <col min="60" max="16384" width="9.00390625" style="139" customWidth="1"/>
  </cols>
  <sheetData>
    <row r="1" spans="1:67" ht="28.25">
      <c r="A1" s="1018" t="str">
        <f>'抽選会資料'!A1</f>
        <v>OFA 第 55 回大分県U-12サッカー大会　兼　KYFA 九州U-12サッカー大会大分県大会</v>
      </c>
      <c r="B1" s="1018"/>
      <c r="C1" s="1018"/>
      <c r="D1" s="1018"/>
      <c r="E1" s="1018"/>
      <c r="F1" s="1018"/>
      <c r="G1" s="1018"/>
      <c r="H1" s="1018"/>
      <c r="I1" s="1018"/>
      <c r="J1" s="1018" t="s">
        <v>751</v>
      </c>
      <c r="K1" s="1018"/>
      <c r="L1" s="405"/>
      <c r="M1" s="1018" t="str">
        <f>'抽選会資料'!A1</f>
        <v>OFA 第 55 回大分県U-12サッカー大会　兼　KYFA 九州U-12サッカー大会大分県大会</v>
      </c>
      <c r="N1" s="1018"/>
      <c r="O1" s="1018"/>
      <c r="P1" s="1018"/>
      <c r="Q1" s="1018"/>
      <c r="R1" s="1018"/>
      <c r="S1" s="1018"/>
      <c r="T1" s="1018"/>
      <c r="U1" s="1018"/>
      <c r="V1" s="1018" t="s">
        <v>751</v>
      </c>
      <c r="W1" s="1018"/>
      <c r="Y1" s="1018" t="str">
        <f>$A$1</f>
        <v>OFA 第 55 回大分県U-12サッカー大会　兼　KYFA 九州U-12サッカー大会大分県大会</v>
      </c>
      <c r="Z1" s="1018"/>
      <c r="AA1" s="1018"/>
      <c r="AB1" s="1018"/>
      <c r="AC1" s="1018"/>
      <c r="AD1" s="1018"/>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c r="BE1" s="1018"/>
      <c r="BF1" s="1018"/>
      <c r="BG1" s="1018"/>
      <c r="BI1" s="1018" t="str">
        <f>$J$1</f>
        <v>１次リーグ結果　報告用紙</v>
      </c>
      <c r="BJ1" s="1018"/>
      <c r="BK1" s="1018"/>
      <c r="BL1" s="1018"/>
      <c r="BM1" s="1018"/>
      <c r="BN1" s="1018"/>
      <c r="BO1" s="1018"/>
    </row>
    <row r="2" spans="1:59" ht="37.5" customHeight="1">
      <c r="A2" s="1018" t="s">
        <v>676</v>
      </c>
      <c r="B2" s="1018"/>
      <c r="C2" s="1018"/>
      <c r="D2" s="1018"/>
      <c r="E2" s="1018"/>
      <c r="F2" s="1018"/>
      <c r="G2" s="1018"/>
      <c r="H2" s="1018"/>
      <c r="I2" s="1018"/>
      <c r="J2" s="1018"/>
      <c r="K2" s="1018"/>
      <c r="L2" s="404"/>
      <c r="M2" s="1018" t="s">
        <v>676</v>
      </c>
      <c r="N2" s="1018"/>
      <c r="O2" s="1018"/>
      <c r="P2" s="1018"/>
      <c r="Q2" s="1018"/>
      <c r="R2" s="1018"/>
      <c r="S2" s="1018"/>
      <c r="T2" s="1018"/>
      <c r="U2" s="1018"/>
      <c r="V2" s="1018"/>
      <c r="W2" s="1018"/>
      <c r="Y2" s="1018" t="s">
        <v>676</v>
      </c>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row>
    <row r="3" spans="1:35" ht="37.5" customHeight="1">
      <c r="A3" s="404"/>
      <c r="B3" s="404"/>
      <c r="C3" s="404"/>
      <c r="D3" s="404"/>
      <c r="E3" s="404"/>
      <c r="F3" s="404"/>
      <c r="G3" s="404"/>
      <c r="H3" s="404"/>
      <c r="I3" s="404"/>
      <c r="J3" s="404"/>
      <c r="K3" s="404"/>
      <c r="L3" s="404"/>
      <c r="M3" s="404"/>
      <c r="N3" s="404"/>
      <c r="O3" s="404"/>
      <c r="P3" s="404"/>
      <c r="Q3" s="404"/>
      <c r="R3" s="404"/>
      <c r="S3" s="404"/>
      <c r="T3" s="404"/>
      <c r="U3" s="404"/>
      <c r="V3" s="404"/>
      <c r="W3" s="404"/>
      <c r="Y3" s="404"/>
      <c r="Z3" s="404"/>
      <c r="AA3" s="404"/>
      <c r="AB3" s="404"/>
      <c r="AC3" s="404"/>
      <c r="AD3" s="404"/>
      <c r="AE3" s="404"/>
      <c r="AF3" s="404"/>
      <c r="AG3" s="404"/>
      <c r="AH3" s="404"/>
      <c r="AI3" s="404"/>
    </row>
    <row r="4" spans="1:49" ht="37.5" customHeight="1">
      <c r="A4" s="132" t="s">
        <v>75</v>
      </c>
      <c r="B4" s="406" t="str">
        <f>'組み合わせ'!D8</f>
        <v>別府</v>
      </c>
      <c r="C4" s="132" t="s">
        <v>677</v>
      </c>
      <c r="D4" s="1019" t="str">
        <f>VLOOKUP(B4,'抽選会資料'!$B$52:$F$60,2,FALSE)</f>
        <v>実相寺サッカー競技場(人工芝)</v>
      </c>
      <c r="E4" s="1019"/>
      <c r="F4" s="1019"/>
      <c r="G4" s="1019"/>
      <c r="H4" s="1019"/>
      <c r="I4" s="1019"/>
      <c r="J4" s="1019"/>
      <c r="K4" s="1019"/>
      <c r="L4" s="131"/>
      <c r="M4" s="132" t="s">
        <v>75</v>
      </c>
      <c r="N4" s="406" t="str">
        <f>'組み合わせ'!D8</f>
        <v>別府</v>
      </c>
      <c r="O4" s="132" t="s">
        <v>677</v>
      </c>
      <c r="P4" s="1019" t="str">
        <f>VLOOKUP(N4,'抽選会資料'!$B$52:$F$60,2,FALSE)</f>
        <v>実相寺サッカー競技場(人工芝)</v>
      </c>
      <c r="Q4" s="1019"/>
      <c r="R4" s="1019"/>
      <c r="S4" s="1019"/>
      <c r="T4" s="1019"/>
      <c r="U4" s="1019"/>
      <c r="V4" s="1019"/>
      <c r="W4" s="1019"/>
      <c r="X4" s="18"/>
      <c r="Y4" s="588" t="s">
        <v>75</v>
      </c>
      <c r="Z4" s="588"/>
      <c r="AA4" s="588"/>
      <c r="AB4" s="1020" t="str">
        <f>$B$4</f>
        <v>別府</v>
      </c>
      <c r="AC4" s="1020"/>
      <c r="AD4" s="1020"/>
      <c r="AE4" s="1020"/>
      <c r="AF4" s="1020"/>
      <c r="AG4" s="1020"/>
      <c r="AH4" s="132" t="s">
        <v>677</v>
      </c>
      <c r="AI4" s="1019" t="str">
        <f>$D$4</f>
        <v>実相寺サッカー競技場(人工芝)</v>
      </c>
      <c r="AJ4" s="1019"/>
      <c r="AK4" s="1019"/>
      <c r="AL4" s="1019"/>
      <c r="AM4" s="1019"/>
      <c r="AN4" s="1019"/>
      <c r="AO4" s="1019"/>
      <c r="AP4" s="1019"/>
      <c r="AQ4" s="1019"/>
      <c r="AR4" s="1019"/>
      <c r="AS4" s="1019"/>
      <c r="AT4" s="1019"/>
      <c r="AU4" s="1019"/>
      <c r="AV4" s="1019"/>
      <c r="AW4" s="1019"/>
    </row>
    <row r="5" spans="1:27" ht="37.5" customHeight="1">
      <c r="A5" s="408"/>
      <c r="B5" s="408"/>
      <c r="C5" s="408"/>
      <c r="D5" s="408"/>
      <c r="E5" s="408"/>
      <c r="F5" s="408"/>
      <c r="G5" s="408"/>
      <c r="H5" s="408"/>
      <c r="I5" s="408"/>
      <c r="J5" s="408"/>
      <c r="K5" s="408"/>
      <c r="L5" s="408"/>
      <c r="M5" s="408"/>
      <c r="N5" s="408"/>
      <c r="O5" s="408"/>
      <c r="P5" s="408"/>
      <c r="Q5" s="408"/>
      <c r="R5" s="408"/>
      <c r="S5" s="408"/>
      <c r="T5" s="408"/>
      <c r="U5" s="408"/>
      <c r="V5" s="408"/>
      <c r="W5" s="408"/>
      <c r="Y5" s="408"/>
      <c r="Z5" s="408"/>
      <c r="AA5" s="408"/>
    </row>
    <row r="6" spans="1:33" ht="37.5" customHeight="1">
      <c r="A6" s="132" t="s">
        <v>339</v>
      </c>
      <c r="B6" s="451" t="str">
        <f>VLOOKUP(B4,'組み合わせ'!$AL$95:$BU$112,13,FALSE)</f>
        <v>B</v>
      </c>
      <c r="C6" s="132"/>
      <c r="D6" s="132"/>
      <c r="M6" s="132" t="s">
        <v>339</v>
      </c>
      <c r="N6" s="451" t="str">
        <f>VLOOKUP(N4,'組み合わせ'!$AL$95:$BU$112,25,FALSE)</f>
        <v>L</v>
      </c>
      <c r="O6" s="409"/>
      <c r="P6" s="409"/>
      <c r="Y6" s="588" t="s">
        <v>339</v>
      </c>
      <c r="Z6" s="588"/>
      <c r="AA6" s="588"/>
      <c r="AB6" s="1021" t="str">
        <f>$B$6</f>
        <v>B</v>
      </c>
      <c r="AC6" s="1021"/>
      <c r="AD6" s="1021"/>
      <c r="AE6" s="1021"/>
      <c r="AF6" s="1021"/>
      <c r="AG6" s="1021"/>
    </row>
    <row r="7" spans="1:45" ht="37.5" customHeight="1">
      <c r="A7" s="132"/>
      <c r="B7" s="410" t="str">
        <f>CONCATENATE($B$6,1)</f>
        <v>B1</v>
      </c>
      <c r="C7" s="1022" t="str">
        <f>HLOOKUP(B7,'組み合わせ'!$B$48:$EO$86,2,FALSE)</f>
        <v>別府フットボールクラブ．ミネルバＵ－１２</v>
      </c>
      <c r="D7" s="1022"/>
      <c r="E7" s="1022"/>
      <c r="F7" s="1022"/>
      <c r="G7" s="1022"/>
      <c r="H7" s="1022"/>
      <c r="I7" s="1022"/>
      <c r="J7" s="1022" t="str">
        <f>HLOOKUP(B7,'組み合わせ'!$B$48:$EO$86,32,FALSE)</f>
        <v>別府</v>
      </c>
      <c r="K7" s="1023"/>
      <c r="M7" s="409"/>
      <c r="N7" s="410" t="str">
        <f>CONCATENATE($N$6,1)</f>
        <v>L1</v>
      </c>
      <c r="O7" s="1022" t="str">
        <f>HLOOKUP(N7,'組み合わせ'!$B$48:$EO$86,2,FALSE)</f>
        <v>スマイス・セレソン</v>
      </c>
      <c r="P7" s="1022"/>
      <c r="Q7" s="1022"/>
      <c r="R7" s="1022"/>
      <c r="S7" s="1022"/>
      <c r="T7" s="1022"/>
      <c r="U7" s="1022"/>
      <c r="V7" s="1022" t="str">
        <f>HLOOKUP(N7,'組み合わせ'!$B$48:$EO$86,32,FALSE)</f>
        <v>別府</v>
      </c>
      <c r="W7" s="1023"/>
      <c r="Y7" s="132"/>
      <c r="Z7" s="844" t="str">
        <f aca="true" t="shared" si="0" ref="Z7:Z9">+B7</f>
        <v>B1</v>
      </c>
      <c r="AA7" s="844"/>
      <c r="AB7" s="844"/>
      <c r="AC7" s="844" t="str">
        <f>$C$7</f>
        <v>別府フットボールクラブ．ミネルバＵ－１２</v>
      </c>
      <c r="AD7" s="844"/>
      <c r="AE7" s="844"/>
      <c r="AF7" s="844"/>
      <c r="AG7" s="844"/>
      <c r="AH7" s="844"/>
      <c r="AI7" s="844"/>
      <c r="AJ7" s="844"/>
      <c r="AK7" s="844"/>
      <c r="AL7" s="844"/>
      <c r="AM7" s="844"/>
      <c r="AN7" s="844"/>
      <c r="AO7" s="844"/>
      <c r="AP7" s="844" t="str">
        <f>$J$7</f>
        <v>別府</v>
      </c>
      <c r="AQ7" s="844"/>
      <c r="AR7" s="844"/>
      <c r="AS7" s="844"/>
    </row>
    <row r="8" spans="1:45" ht="37.5" customHeight="1">
      <c r="A8" s="132"/>
      <c r="B8" s="411" t="str">
        <f>CONCATENATE($B$6,2)</f>
        <v>B2</v>
      </c>
      <c r="C8" s="602" t="str">
        <f>HLOOKUP(B8,'組み合わせ'!$B$48:$EO$86,2,FALSE)</f>
        <v>Ｍ．Ｓ．Ｓ</v>
      </c>
      <c r="D8" s="602"/>
      <c r="E8" s="602"/>
      <c r="F8" s="602"/>
      <c r="G8" s="602"/>
      <c r="H8" s="602"/>
      <c r="I8" s="602"/>
      <c r="J8" s="602" t="str">
        <f>HLOOKUP(B8,'組み合わせ'!$B$48:$EO$86,32,FALSE)</f>
        <v>大分</v>
      </c>
      <c r="K8" s="1024"/>
      <c r="M8" s="409"/>
      <c r="N8" s="411" t="str">
        <f>CONCATENATE($N$6,2)</f>
        <v>L2</v>
      </c>
      <c r="O8" s="602" t="str">
        <f>HLOOKUP(N8,'組み合わせ'!$B$48:$EO$86,2,FALSE)</f>
        <v>大道サッカースポーツ少年団</v>
      </c>
      <c r="P8" s="602"/>
      <c r="Q8" s="602"/>
      <c r="R8" s="602"/>
      <c r="S8" s="602"/>
      <c r="T8" s="602"/>
      <c r="U8" s="602"/>
      <c r="V8" s="602" t="str">
        <f>HLOOKUP(N8,'組み合わせ'!$B$48:$EO$86,32,FALSE)</f>
        <v>大分</v>
      </c>
      <c r="W8" s="1024"/>
      <c r="Y8" s="132"/>
      <c r="Z8" s="844" t="str">
        <f t="shared" si="0"/>
        <v>B2</v>
      </c>
      <c r="AA8" s="844"/>
      <c r="AB8" s="844"/>
      <c r="AC8" s="844" t="str">
        <f>$C$8</f>
        <v>Ｍ．Ｓ．Ｓ</v>
      </c>
      <c r="AD8" s="844"/>
      <c r="AE8" s="844"/>
      <c r="AF8" s="844"/>
      <c r="AG8" s="844"/>
      <c r="AH8" s="844"/>
      <c r="AI8" s="844"/>
      <c r="AJ8" s="844"/>
      <c r="AK8" s="844"/>
      <c r="AL8" s="844"/>
      <c r="AM8" s="844"/>
      <c r="AN8" s="844"/>
      <c r="AO8" s="844"/>
      <c r="AP8" s="844" t="str">
        <f>$J$8</f>
        <v>大分</v>
      </c>
      <c r="AQ8" s="844"/>
      <c r="AR8" s="844"/>
      <c r="AS8" s="844"/>
    </row>
    <row r="9" spans="1:45" ht="37.5" customHeight="1">
      <c r="A9" s="408"/>
      <c r="B9" s="412" t="str">
        <f>CONCATENATE($B$6,3)</f>
        <v>B3</v>
      </c>
      <c r="C9" s="1025" t="str">
        <f>HLOOKUP(B9,'組み合わせ'!$B$48:$EO$86,2,FALSE)</f>
        <v>ＦＣ中津ジュニア</v>
      </c>
      <c r="D9" s="1025"/>
      <c r="E9" s="1025"/>
      <c r="F9" s="1025"/>
      <c r="G9" s="1025"/>
      <c r="H9" s="1025"/>
      <c r="I9" s="1025"/>
      <c r="J9" s="1025" t="str">
        <f>HLOOKUP(B9,'組み合わせ'!$B$48:$EO$86,32,FALSE)</f>
        <v>中津</v>
      </c>
      <c r="K9" s="1026"/>
      <c r="L9" s="408"/>
      <c r="M9" s="408"/>
      <c r="N9" s="412" t="str">
        <f>CONCATENATE($N$6,3)</f>
        <v>L3</v>
      </c>
      <c r="O9" s="1025" t="str">
        <f>HLOOKUP(N9,'組み合わせ'!$B$48:$EO$86,2,FALSE)</f>
        <v>鶴岡Ｓ―ｐｌａｙ・ＭＩＮＡＭＩ</v>
      </c>
      <c r="P9" s="1025"/>
      <c r="Q9" s="1025"/>
      <c r="R9" s="1025"/>
      <c r="S9" s="1025"/>
      <c r="T9" s="1025"/>
      <c r="U9" s="1025"/>
      <c r="V9" s="1025" t="str">
        <f>HLOOKUP(N9,'組み合わせ'!$B$48:$EO$86,32,FALSE)</f>
        <v>佐伯</v>
      </c>
      <c r="W9" s="1026"/>
      <c r="Y9" s="408"/>
      <c r="Z9" s="844" t="str">
        <f t="shared" si="0"/>
        <v>B3</v>
      </c>
      <c r="AA9" s="844"/>
      <c r="AB9" s="844"/>
      <c r="AC9" s="844" t="str">
        <f>$C$9</f>
        <v>ＦＣ中津ジュニア</v>
      </c>
      <c r="AD9" s="844"/>
      <c r="AE9" s="844"/>
      <c r="AF9" s="844"/>
      <c r="AG9" s="844"/>
      <c r="AH9" s="844"/>
      <c r="AI9" s="844"/>
      <c r="AJ9" s="844"/>
      <c r="AK9" s="844"/>
      <c r="AL9" s="844"/>
      <c r="AM9" s="844"/>
      <c r="AN9" s="844"/>
      <c r="AO9" s="844"/>
      <c r="AP9" s="844" t="str">
        <f>$J$9</f>
        <v>中津</v>
      </c>
      <c r="AQ9" s="844"/>
      <c r="AR9" s="844"/>
      <c r="AS9" s="844"/>
    </row>
    <row r="10" spans="1:23" ht="37.5" customHeight="1">
      <c r="A10" s="413" t="s">
        <v>678</v>
      </c>
      <c r="B10" s="404"/>
      <c r="C10" s="404"/>
      <c r="D10" s="404"/>
      <c r="E10" s="404"/>
      <c r="F10" s="404"/>
      <c r="G10" s="404"/>
      <c r="H10" s="404"/>
      <c r="I10" s="404"/>
      <c r="J10" s="404"/>
      <c r="K10" s="404"/>
      <c r="L10" s="404"/>
      <c r="M10" s="413" t="s">
        <v>679</v>
      </c>
      <c r="N10" s="404"/>
      <c r="O10" s="404"/>
      <c r="P10" s="404"/>
      <c r="Q10" s="404"/>
      <c r="R10" s="404"/>
      <c r="S10" s="404"/>
      <c r="T10" s="404"/>
      <c r="U10" s="404"/>
      <c r="V10" s="404"/>
      <c r="W10" s="404"/>
    </row>
    <row r="12" spans="1:22" ht="18.75" customHeight="1">
      <c r="A12" s="1027" t="s">
        <v>680</v>
      </c>
      <c r="B12" s="1029" t="str">
        <f>C7</f>
        <v>別府フットボールクラブ．ミネルバＵ－１２</v>
      </c>
      <c r="C12" s="1032">
        <f>IF(E12="","",SUM(E12:E13))</f>
        <v>3</v>
      </c>
      <c r="D12" s="1034" t="s">
        <v>103</v>
      </c>
      <c r="E12" s="414">
        <v>1</v>
      </c>
      <c r="F12" s="414" t="s">
        <v>266</v>
      </c>
      <c r="G12" s="414">
        <v>0</v>
      </c>
      <c r="H12" s="1034" t="s">
        <v>120</v>
      </c>
      <c r="I12" s="1032">
        <f>IF(G12="","",SUM(G12:G13))</f>
        <v>1</v>
      </c>
      <c r="J12" s="1036" t="str">
        <f>C8</f>
        <v>Ｍ．Ｓ．Ｓ</v>
      </c>
      <c r="K12" s="408"/>
      <c r="L12" s="408"/>
      <c r="M12" s="1039" t="s">
        <v>681</v>
      </c>
      <c r="N12" s="1042" t="str">
        <f>O7</f>
        <v>スマイス・セレソン</v>
      </c>
      <c r="O12" s="1032">
        <f>IF(Q12="","",SUM(Q12:Q13))</f>
        <v>4</v>
      </c>
      <c r="P12" s="1034" t="s">
        <v>103</v>
      </c>
      <c r="Q12" s="414">
        <v>3</v>
      </c>
      <c r="R12" s="414" t="s">
        <v>266</v>
      </c>
      <c r="S12" s="414">
        <v>0</v>
      </c>
      <c r="T12" s="1034" t="s">
        <v>120</v>
      </c>
      <c r="U12" s="1032">
        <f>IF(S12="","",SUM(S12:S13))</f>
        <v>0</v>
      </c>
      <c r="V12" s="1036" t="str">
        <f>O8</f>
        <v>大道サッカースポーツ少年団</v>
      </c>
    </row>
    <row r="13" spans="1:22" ht="18.75" customHeight="1">
      <c r="A13" s="1028"/>
      <c r="B13" s="1030"/>
      <c r="C13" s="1033"/>
      <c r="D13" s="1035"/>
      <c r="E13" s="408">
        <v>2</v>
      </c>
      <c r="F13" s="408" t="s">
        <v>268</v>
      </c>
      <c r="G13" s="408">
        <v>1</v>
      </c>
      <c r="H13" s="1035"/>
      <c r="I13" s="1033"/>
      <c r="J13" s="1037"/>
      <c r="K13" s="408"/>
      <c r="L13" s="408"/>
      <c r="M13" s="1040"/>
      <c r="N13" s="1043"/>
      <c r="O13" s="1033"/>
      <c r="P13" s="1035"/>
      <c r="Q13" s="408">
        <v>1</v>
      </c>
      <c r="R13" s="408" t="s">
        <v>268</v>
      </c>
      <c r="S13" s="408">
        <v>0</v>
      </c>
      <c r="T13" s="1035"/>
      <c r="U13" s="1033"/>
      <c r="V13" s="1037"/>
    </row>
    <row r="14" spans="1:22" ht="19.5" customHeight="1">
      <c r="A14" s="1028"/>
      <c r="B14" s="1031"/>
      <c r="C14" s="1033"/>
      <c r="D14" s="1035"/>
      <c r="E14" s="408"/>
      <c r="F14" s="408" t="s">
        <v>270</v>
      </c>
      <c r="G14" s="408"/>
      <c r="H14" s="1035"/>
      <c r="I14" s="1033"/>
      <c r="J14" s="1038"/>
      <c r="K14" s="408"/>
      <c r="L14" s="408"/>
      <c r="M14" s="1041"/>
      <c r="N14" s="1044"/>
      <c r="O14" s="1045"/>
      <c r="P14" s="1046"/>
      <c r="Q14" s="408"/>
      <c r="R14" s="408" t="s">
        <v>270</v>
      </c>
      <c r="S14" s="408"/>
      <c r="T14" s="1046"/>
      <c r="U14" s="1045"/>
      <c r="V14" s="1047"/>
    </row>
    <row r="15" spans="1:67" ht="18.75" customHeight="1">
      <c r="A15" s="416" t="s">
        <v>682</v>
      </c>
      <c r="B15" s="1048" t="s">
        <v>771</v>
      </c>
      <c r="C15" s="1048"/>
      <c r="D15" s="1048"/>
      <c r="E15" s="1048"/>
      <c r="F15" s="1048"/>
      <c r="G15" s="1049" t="s">
        <v>684</v>
      </c>
      <c r="H15" s="1049"/>
      <c r="I15" s="1049"/>
      <c r="J15" s="1050" t="s">
        <v>772</v>
      </c>
      <c r="K15" s="1050"/>
      <c r="L15" s="408"/>
      <c r="M15" s="416" t="s">
        <v>682</v>
      </c>
      <c r="N15" s="1048" t="s">
        <v>773</v>
      </c>
      <c r="O15" s="1048"/>
      <c r="P15" s="1048"/>
      <c r="Q15" s="1048"/>
      <c r="R15" s="1048"/>
      <c r="S15" s="1049" t="s">
        <v>684</v>
      </c>
      <c r="T15" s="1049"/>
      <c r="U15" s="1049"/>
      <c r="V15" s="1050" t="s">
        <v>772</v>
      </c>
      <c r="W15" s="1050"/>
      <c r="Y15" s="1051" t="str">
        <f>$Y$6</f>
        <v>パート</v>
      </c>
      <c r="Z15" s="1052"/>
      <c r="AA15" s="1052"/>
      <c r="AB15" s="1052"/>
      <c r="AC15" s="1052" t="str">
        <f>$AB$6</f>
        <v>B</v>
      </c>
      <c r="AD15" s="1052"/>
      <c r="AE15" s="1056"/>
      <c r="AF15" s="1057" t="str">
        <f>$Y$21</f>
        <v>別府フットボールクラブ．ミネルバＵ－１２</v>
      </c>
      <c r="AG15" s="1057"/>
      <c r="AH15" s="1057"/>
      <c r="AI15" s="1057"/>
      <c r="AJ15" s="1057"/>
      <c r="AK15" s="1057" t="str">
        <f>$Y$27</f>
        <v>Ｍ．Ｓ．Ｓ</v>
      </c>
      <c r="AL15" s="1057"/>
      <c r="AM15" s="1057"/>
      <c r="AN15" s="1057"/>
      <c r="AO15" s="1057"/>
      <c r="AP15" s="1057" t="str">
        <f>$Y$33</f>
        <v>ＦＣ中津ジュニア</v>
      </c>
      <c r="AQ15" s="1057"/>
      <c r="AR15" s="1057"/>
      <c r="AS15" s="1057"/>
      <c r="AT15" s="1057"/>
      <c r="AU15" s="1057" t="s">
        <v>657</v>
      </c>
      <c r="AV15" s="1057"/>
      <c r="AW15" s="1058" t="s">
        <v>688</v>
      </c>
      <c r="AX15" s="1057"/>
      <c r="AY15" s="1058" t="s">
        <v>689</v>
      </c>
      <c r="AZ15" s="1057"/>
      <c r="BA15" s="1057" t="s">
        <v>659</v>
      </c>
      <c r="BB15" s="1057"/>
      <c r="BC15" s="1057" t="s">
        <v>690</v>
      </c>
      <c r="BD15" s="1057"/>
      <c r="BE15" s="1057" t="s">
        <v>691</v>
      </c>
      <c r="BF15" s="1057"/>
      <c r="BG15" s="1057" t="s">
        <v>692</v>
      </c>
      <c r="BH15" s="1057"/>
      <c r="BI15" s="1058" t="s">
        <v>665</v>
      </c>
      <c r="BJ15" s="1057"/>
      <c r="BK15" s="1058" t="s">
        <v>666</v>
      </c>
      <c r="BL15" s="1057"/>
      <c r="BM15" s="1058" t="s">
        <v>667</v>
      </c>
      <c r="BN15" s="1057"/>
      <c r="BO15" s="1059" t="s">
        <v>693</v>
      </c>
    </row>
    <row r="16" spans="1:67" ht="13.5">
      <c r="A16" s="417" t="s">
        <v>694</v>
      </c>
      <c r="B16" s="1062" t="s">
        <v>649</v>
      </c>
      <c r="C16" s="1062"/>
      <c r="D16" s="1062"/>
      <c r="E16" s="1062"/>
      <c r="F16" s="1062"/>
      <c r="G16" s="1063" t="s">
        <v>684</v>
      </c>
      <c r="H16" s="1064"/>
      <c r="I16" s="1065"/>
      <c r="J16" s="1066" t="s">
        <v>772</v>
      </c>
      <c r="K16" s="1066"/>
      <c r="L16" s="408"/>
      <c r="M16" s="417" t="s">
        <v>694</v>
      </c>
      <c r="N16" s="1062" t="s">
        <v>774</v>
      </c>
      <c r="O16" s="1062"/>
      <c r="P16" s="1062"/>
      <c r="Q16" s="1062"/>
      <c r="R16" s="1062"/>
      <c r="S16" s="1063" t="s">
        <v>684</v>
      </c>
      <c r="T16" s="1064"/>
      <c r="U16" s="1065"/>
      <c r="V16" s="1066" t="s">
        <v>772</v>
      </c>
      <c r="W16" s="1066"/>
      <c r="Y16" s="1053"/>
      <c r="Z16" s="1035"/>
      <c r="AA16" s="1035"/>
      <c r="AB16" s="1035"/>
      <c r="AC16" s="1035"/>
      <c r="AD16" s="1035"/>
      <c r="AE16" s="1037"/>
      <c r="AF16" s="1028"/>
      <c r="AG16" s="1028"/>
      <c r="AH16" s="1028"/>
      <c r="AI16" s="1028"/>
      <c r="AJ16" s="1028"/>
      <c r="AK16" s="1028"/>
      <c r="AL16" s="1028"/>
      <c r="AM16" s="1028"/>
      <c r="AN16" s="1028"/>
      <c r="AO16" s="1028"/>
      <c r="AP16" s="1028"/>
      <c r="AQ16" s="1028"/>
      <c r="AR16" s="1028"/>
      <c r="AS16" s="1028"/>
      <c r="AT16" s="1028"/>
      <c r="AU16" s="1028"/>
      <c r="AV16" s="1028"/>
      <c r="AW16" s="1028"/>
      <c r="AX16" s="1028"/>
      <c r="AY16" s="1028"/>
      <c r="AZ16" s="1028"/>
      <c r="BA16" s="1028"/>
      <c r="BB16" s="1028"/>
      <c r="BC16" s="1028"/>
      <c r="BD16" s="1028"/>
      <c r="BE16" s="1028"/>
      <c r="BF16" s="1028"/>
      <c r="BG16" s="1028"/>
      <c r="BH16" s="1028"/>
      <c r="BI16" s="1028"/>
      <c r="BJ16" s="1028"/>
      <c r="BK16" s="1028"/>
      <c r="BL16" s="1028"/>
      <c r="BM16" s="1028"/>
      <c r="BN16" s="1028"/>
      <c r="BO16" s="1060"/>
    </row>
    <row r="17" spans="1:67" ht="13.5">
      <c r="A17" s="418" t="s">
        <v>695</v>
      </c>
      <c r="B17" s="1067" t="s">
        <v>775</v>
      </c>
      <c r="C17" s="1067"/>
      <c r="D17" s="1067"/>
      <c r="E17" s="1067"/>
      <c r="F17" s="1067"/>
      <c r="G17" s="1063" t="s">
        <v>684</v>
      </c>
      <c r="H17" s="1064"/>
      <c r="I17" s="1065"/>
      <c r="J17" s="1068" t="s">
        <v>772</v>
      </c>
      <c r="K17" s="1068"/>
      <c r="L17" s="408"/>
      <c r="M17" s="418" t="s">
        <v>695</v>
      </c>
      <c r="N17" s="1067" t="s">
        <v>776</v>
      </c>
      <c r="O17" s="1067"/>
      <c r="P17" s="1067"/>
      <c r="Q17" s="1067"/>
      <c r="R17" s="1067"/>
      <c r="S17" s="1063" t="s">
        <v>684</v>
      </c>
      <c r="T17" s="1064"/>
      <c r="U17" s="1065"/>
      <c r="V17" s="1068" t="s">
        <v>772</v>
      </c>
      <c r="W17" s="1068"/>
      <c r="Y17" s="1053"/>
      <c r="Z17" s="1035"/>
      <c r="AA17" s="1035"/>
      <c r="AB17" s="1035"/>
      <c r="AC17" s="1035"/>
      <c r="AD17" s="1035"/>
      <c r="AE17" s="1037"/>
      <c r="AF17" s="1028"/>
      <c r="AG17" s="1028"/>
      <c r="AH17" s="1028"/>
      <c r="AI17" s="1028"/>
      <c r="AJ17" s="1028"/>
      <c r="AK17" s="1028"/>
      <c r="AL17" s="1028"/>
      <c r="AM17" s="1028"/>
      <c r="AN17" s="1028"/>
      <c r="AO17" s="1028"/>
      <c r="AP17" s="1028"/>
      <c r="AQ17" s="1028"/>
      <c r="AR17" s="1028"/>
      <c r="AS17" s="1028"/>
      <c r="AT17" s="1028"/>
      <c r="AU17" s="1028"/>
      <c r="AV17" s="1028"/>
      <c r="AW17" s="1028"/>
      <c r="AX17" s="1028"/>
      <c r="AY17" s="1028"/>
      <c r="AZ17" s="1028"/>
      <c r="BA17" s="1028"/>
      <c r="BB17" s="1028"/>
      <c r="BC17" s="1028"/>
      <c r="BD17" s="1028"/>
      <c r="BE17" s="1028"/>
      <c r="BF17" s="1028"/>
      <c r="BG17" s="1028"/>
      <c r="BH17" s="1028"/>
      <c r="BI17" s="1028"/>
      <c r="BJ17" s="1028"/>
      <c r="BK17" s="1028"/>
      <c r="BL17" s="1028"/>
      <c r="BM17" s="1028"/>
      <c r="BN17" s="1028"/>
      <c r="BO17" s="1060"/>
    </row>
    <row r="18" spans="1:67" ht="20.25">
      <c r="A18" s="419" t="s">
        <v>698</v>
      </c>
      <c r="B18" s="420" t="str">
        <f>IF(ISERROR(VLOOKUP(G18,'審判員'!$A:$C,2,FALSE))=TRUE,"",VLOOKUP(G18,'審判員'!$A:$C,2,FALSE))</f>
        <v>後藤　樹明</v>
      </c>
      <c r="C18" s="421">
        <f>IF(ISERROR(VLOOKUP(G18,'審判員'!$A:$C,3,FALSE))=TRUE,"",VLOOKUP(G18,'審判員'!$A:$C,3,FALSE))</f>
        <v>2</v>
      </c>
      <c r="D18" s="422" t="s">
        <v>699</v>
      </c>
      <c r="E18" s="1052" t="s">
        <v>700</v>
      </c>
      <c r="F18" s="1052"/>
      <c r="G18" s="1052" t="s">
        <v>777</v>
      </c>
      <c r="H18" s="1052"/>
      <c r="I18" s="1052"/>
      <c r="J18" s="1069" t="s">
        <v>212</v>
      </c>
      <c r="K18" s="1070"/>
      <c r="L18" s="408"/>
      <c r="M18" s="419" t="s">
        <v>698</v>
      </c>
      <c r="N18" s="420" t="str">
        <f>IF(ISERROR(VLOOKUP(S18,'審判員'!$A:$C,2,FALSE))=TRUE,"",VLOOKUP(S18,'審判員'!$A:$C,2,FALSE))</f>
        <v>宇野　耕二</v>
      </c>
      <c r="O18" s="421">
        <f>IF(ISERROR(VLOOKUP(S18,'審判員'!$A:$C,3,FALSE))=TRUE,"",VLOOKUP(S18,'審判員'!$A:$C,3,FALSE))</f>
        <v>3</v>
      </c>
      <c r="P18" s="422" t="s">
        <v>699</v>
      </c>
      <c r="Q18" s="1052" t="s">
        <v>700</v>
      </c>
      <c r="R18" s="1052"/>
      <c r="S18" s="1052" t="s">
        <v>778</v>
      </c>
      <c r="T18" s="1052"/>
      <c r="U18" s="1052"/>
      <c r="V18" s="1069" t="s">
        <v>212</v>
      </c>
      <c r="W18" s="1070"/>
      <c r="Y18" s="1053"/>
      <c r="Z18" s="1035"/>
      <c r="AA18" s="1035"/>
      <c r="AB18" s="1035"/>
      <c r="AC18" s="1035"/>
      <c r="AD18" s="1035"/>
      <c r="AE18" s="1037"/>
      <c r="AF18" s="1028"/>
      <c r="AG18" s="1028"/>
      <c r="AH18" s="1028"/>
      <c r="AI18" s="1028"/>
      <c r="AJ18" s="1028"/>
      <c r="AK18" s="1028"/>
      <c r="AL18" s="1028"/>
      <c r="AM18" s="1028"/>
      <c r="AN18" s="1028"/>
      <c r="AO18" s="1028"/>
      <c r="AP18" s="1028"/>
      <c r="AQ18" s="1028"/>
      <c r="AR18" s="1028"/>
      <c r="AS18" s="1028"/>
      <c r="AT18" s="1028"/>
      <c r="AU18" s="1028"/>
      <c r="AV18" s="1028"/>
      <c r="AW18" s="1028"/>
      <c r="AX18" s="1028"/>
      <c r="AY18" s="1028"/>
      <c r="AZ18" s="1028"/>
      <c r="BA18" s="1028"/>
      <c r="BB18" s="1028"/>
      <c r="BC18" s="1028"/>
      <c r="BD18" s="1028"/>
      <c r="BE18" s="1028"/>
      <c r="BF18" s="1028"/>
      <c r="BG18" s="1028"/>
      <c r="BH18" s="1028"/>
      <c r="BI18" s="1028"/>
      <c r="BJ18" s="1028"/>
      <c r="BK18" s="1028"/>
      <c r="BL18" s="1028"/>
      <c r="BM18" s="1028"/>
      <c r="BN18" s="1028"/>
      <c r="BO18" s="1060"/>
    </row>
    <row r="19" spans="1:67" ht="20.25">
      <c r="A19" s="423" t="s">
        <v>703</v>
      </c>
      <c r="B19" s="424" t="str">
        <f>IF(ISERROR(VLOOKUP(G19,'審判員'!$A:$C,2,FALSE))=TRUE,"",VLOOKUP(G19,'審判員'!$A:$C,2,FALSE))</f>
        <v>柳元　哲哉</v>
      </c>
      <c r="C19" s="425">
        <f>IF(ISERROR(VLOOKUP(G19,'審判員'!$A:$C,3,FALSE))=TRUE,"",VLOOKUP(G19,'審判員'!$A:$C,3,FALSE))</f>
        <v>3</v>
      </c>
      <c r="D19" s="426" t="s">
        <v>699</v>
      </c>
      <c r="E19" s="1035" t="s">
        <v>700</v>
      </c>
      <c r="F19" s="1035"/>
      <c r="G19" s="1035" t="s">
        <v>746</v>
      </c>
      <c r="H19" s="1035"/>
      <c r="I19" s="1035"/>
      <c r="J19" s="1071" t="str">
        <f>N12</f>
        <v>スマイス・セレソン</v>
      </c>
      <c r="K19" s="1072"/>
      <c r="L19" s="408"/>
      <c r="M19" s="423" t="s">
        <v>703</v>
      </c>
      <c r="N19" s="424" t="str">
        <f>IF(ISERROR(VLOOKUP(S19,'審判員'!$A:$C,2,FALSE))=TRUE,"",VLOOKUP(S19,'審判員'!$A:$C,2,FALSE))</f>
        <v>鴨川　奨</v>
      </c>
      <c r="O19" s="425">
        <f>IF(ISERROR(VLOOKUP(S19,'審判員'!$A:$C,3,FALSE))=TRUE,"",VLOOKUP(S19,'審判員'!$A:$C,3,FALSE))</f>
        <v>3</v>
      </c>
      <c r="P19" s="426" t="s">
        <v>699</v>
      </c>
      <c r="Q19" s="1035" t="s">
        <v>700</v>
      </c>
      <c r="R19" s="1035"/>
      <c r="S19" s="1035" t="s">
        <v>708</v>
      </c>
      <c r="T19" s="1035"/>
      <c r="U19" s="1035"/>
      <c r="V19" s="1071" t="str">
        <f>B12</f>
        <v>別府フットボールクラブ．ミネルバＵ－１２</v>
      </c>
      <c r="W19" s="1072"/>
      <c r="Y19" s="1053"/>
      <c r="Z19" s="1035"/>
      <c r="AA19" s="1035"/>
      <c r="AB19" s="1035"/>
      <c r="AC19" s="1035"/>
      <c r="AD19" s="1035"/>
      <c r="AE19" s="1037"/>
      <c r="AF19" s="1028"/>
      <c r="AG19" s="1028"/>
      <c r="AH19" s="1028"/>
      <c r="AI19" s="1028"/>
      <c r="AJ19" s="1028"/>
      <c r="AK19" s="1028"/>
      <c r="AL19" s="1028"/>
      <c r="AM19" s="1028"/>
      <c r="AN19" s="1028"/>
      <c r="AO19" s="1028"/>
      <c r="AP19" s="1028"/>
      <c r="AQ19" s="1028"/>
      <c r="AR19" s="1028"/>
      <c r="AS19" s="1028"/>
      <c r="AT19" s="1028"/>
      <c r="AU19" s="1028"/>
      <c r="AV19" s="1028"/>
      <c r="AW19" s="1028"/>
      <c r="AX19" s="1028"/>
      <c r="AY19" s="1028"/>
      <c r="AZ19" s="1028"/>
      <c r="BA19" s="1028"/>
      <c r="BB19" s="1028"/>
      <c r="BC19" s="1028"/>
      <c r="BD19" s="1028"/>
      <c r="BE19" s="1028"/>
      <c r="BF19" s="1028"/>
      <c r="BG19" s="1028"/>
      <c r="BH19" s="1028"/>
      <c r="BI19" s="1028"/>
      <c r="BJ19" s="1028"/>
      <c r="BK19" s="1028"/>
      <c r="BL19" s="1028"/>
      <c r="BM19" s="1028"/>
      <c r="BN19" s="1028"/>
      <c r="BO19" s="1060"/>
    </row>
    <row r="20" spans="1:67" ht="20.25">
      <c r="A20" s="423" t="s">
        <v>706</v>
      </c>
      <c r="B20" s="424" t="str">
        <f>IF(ISERROR(VLOOKUP(G20,'審判員'!$A:$C,2,FALSE))=TRUE,"",VLOOKUP(G20,'審判員'!$A:$C,2,FALSE))</f>
        <v>田尻　貴志</v>
      </c>
      <c r="C20" s="425">
        <f>IF(ISERROR(VLOOKUP(G20,'審判員'!$A:$C,3,FALSE))=TRUE,"",VLOOKUP(G20,'審判員'!$A:$C,3,FALSE))</f>
        <v>3</v>
      </c>
      <c r="D20" s="426" t="s">
        <v>699</v>
      </c>
      <c r="E20" s="1035" t="s">
        <v>700</v>
      </c>
      <c r="F20" s="1035"/>
      <c r="G20" s="1035" t="s">
        <v>779</v>
      </c>
      <c r="H20" s="1035"/>
      <c r="I20" s="1035"/>
      <c r="J20" s="1071" t="str">
        <f>V12</f>
        <v>大道サッカースポーツ少年団</v>
      </c>
      <c r="K20" s="1072"/>
      <c r="L20" s="408"/>
      <c r="M20" s="423" t="s">
        <v>706</v>
      </c>
      <c r="N20" s="424" t="str">
        <f>IF(ISERROR(VLOOKUP(S20,'審判員'!$A:$C,2,FALSE))=TRUE,"",VLOOKUP(S20,'審判員'!$A:$C,2,FALSE))</f>
        <v>長田　敏明</v>
      </c>
      <c r="O20" s="425">
        <f>IF(ISERROR(VLOOKUP(S20,'審判員'!$A:$C,3,FALSE))=TRUE,"",VLOOKUP(S20,'審判員'!$A:$C,3,FALSE))</f>
        <v>3</v>
      </c>
      <c r="P20" s="426" t="s">
        <v>699</v>
      </c>
      <c r="Q20" s="1035" t="s">
        <v>700</v>
      </c>
      <c r="R20" s="1035"/>
      <c r="S20" s="1035" t="s">
        <v>780</v>
      </c>
      <c r="T20" s="1035"/>
      <c r="U20" s="1035"/>
      <c r="V20" s="1071" t="str">
        <f>J12</f>
        <v>Ｍ．Ｓ．Ｓ</v>
      </c>
      <c r="W20" s="1072"/>
      <c r="Y20" s="1054"/>
      <c r="Z20" s="1055"/>
      <c r="AA20" s="1055"/>
      <c r="AB20" s="1055"/>
      <c r="AC20" s="1055"/>
      <c r="AD20" s="1055"/>
      <c r="AE20" s="1038"/>
      <c r="AF20" s="1028"/>
      <c r="AG20" s="1028"/>
      <c r="AH20" s="1028"/>
      <c r="AI20" s="1028"/>
      <c r="AJ20" s="1028"/>
      <c r="AK20" s="1028"/>
      <c r="AL20" s="1028"/>
      <c r="AM20" s="1028"/>
      <c r="AN20" s="1028"/>
      <c r="AO20" s="1028"/>
      <c r="AP20" s="1028"/>
      <c r="AQ20" s="1028"/>
      <c r="AR20" s="1028"/>
      <c r="AS20" s="1028"/>
      <c r="AT20" s="1028"/>
      <c r="AU20" s="1028"/>
      <c r="AV20" s="1028"/>
      <c r="AW20" s="1028"/>
      <c r="AX20" s="1028"/>
      <c r="AY20" s="1028"/>
      <c r="AZ20" s="1028"/>
      <c r="BA20" s="1028"/>
      <c r="BB20" s="1028"/>
      <c r="BC20" s="1028"/>
      <c r="BD20" s="1028"/>
      <c r="BE20" s="1028"/>
      <c r="BF20" s="1028"/>
      <c r="BG20" s="1028"/>
      <c r="BH20" s="1028"/>
      <c r="BI20" s="1028"/>
      <c r="BJ20" s="1028"/>
      <c r="BK20" s="1028"/>
      <c r="BL20" s="1028"/>
      <c r="BM20" s="1028"/>
      <c r="BN20" s="1028"/>
      <c r="BO20" s="1061"/>
    </row>
    <row r="21" spans="1:67" ht="18.75" customHeight="1">
      <c r="A21" s="427" t="s">
        <v>709</v>
      </c>
      <c r="B21" s="428" t="str">
        <f>IF(ISERROR(VLOOKUP(G21,'審判員'!$A:$C,2,FALSE))=TRUE,"",VLOOKUP(G21,'審判員'!$A:$C,2,FALSE))</f>
        <v>長田　敏明</v>
      </c>
      <c r="C21" s="429">
        <f>IF(ISERROR(VLOOKUP(G21,'審判員'!$A:$C,3,FALSE))=TRUE,"",VLOOKUP(G21,'審判員'!$A:$C,3,FALSE))</f>
        <v>3</v>
      </c>
      <c r="D21" s="430" t="s">
        <v>699</v>
      </c>
      <c r="E21" s="1074" t="s">
        <v>700</v>
      </c>
      <c r="F21" s="1074"/>
      <c r="G21" s="1074" t="s">
        <v>780</v>
      </c>
      <c r="H21" s="1074"/>
      <c r="I21" s="1074"/>
      <c r="J21" s="1075" t="s">
        <v>212</v>
      </c>
      <c r="K21" s="1076"/>
      <c r="L21" s="408"/>
      <c r="M21" s="427" t="s">
        <v>709</v>
      </c>
      <c r="N21" s="428" t="str">
        <f>IF(ISERROR(VLOOKUP(S21,'審判員'!$A:$C,2,FALSE))=TRUE,"",VLOOKUP(S21,'審判員'!$A:$C,2,FALSE))</f>
        <v>生野　憲太朗</v>
      </c>
      <c r="O21" s="429">
        <f>IF(ISERROR(VLOOKUP(S21,'審判員'!$A:$C,3,FALSE))=TRUE,"",VLOOKUP(S21,'審判員'!$A:$C,3,FALSE))</f>
        <v>3</v>
      </c>
      <c r="P21" s="430" t="s">
        <v>699</v>
      </c>
      <c r="Q21" s="1074" t="s">
        <v>700</v>
      </c>
      <c r="R21" s="1074"/>
      <c r="S21" s="1074" t="s">
        <v>781</v>
      </c>
      <c r="T21" s="1074"/>
      <c r="U21" s="1074"/>
      <c r="V21" s="1075" t="s">
        <v>212</v>
      </c>
      <c r="W21" s="1076"/>
      <c r="Y21" s="1077" t="str">
        <f>$AC$7</f>
        <v>別府フットボールクラブ．ミネルバＵ－１２</v>
      </c>
      <c r="Z21" s="1034"/>
      <c r="AA21" s="1034"/>
      <c r="AB21" s="1034"/>
      <c r="AC21" s="1034"/>
      <c r="AD21" s="1034" t="s">
        <v>669</v>
      </c>
      <c r="AE21" s="1034"/>
      <c r="AF21" s="1078"/>
      <c r="AG21" s="1079"/>
      <c r="AH21" s="1079"/>
      <c r="AI21" s="1079"/>
      <c r="AJ21" s="1080"/>
      <c r="AK21" s="1099" t="str">
        <f>IF(AK25="","",IF(AK25&gt;AN25,"○",IF(AK25&lt;AN25,"●",IF(AK23&gt;AN23,"△",IF(AK23&lt;AN23,"▲")))))</f>
        <v>○</v>
      </c>
      <c r="AL21" s="1100"/>
      <c r="AM21" s="1100"/>
      <c r="AN21" s="1100"/>
      <c r="AO21" s="1101"/>
      <c r="AP21" s="1099" t="str">
        <f>IF(AP25="","",IF(AP25&gt;AS25,"○",IF(AP25&lt;AS25,"●",IF(AP23&gt;AS23,"△",IF(AP23&lt;AS23,"▲")))))</f>
        <v>○</v>
      </c>
      <c r="AQ21" s="1100"/>
      <c r="AR21" s="1100"/>
      <c r="AS21" s="1100"/>
      <c r="AT21" s="1101"/>
      <c r="AU21" s="1073">
        <f>COUNTIF($AF$21:$AT$22,"○")</f>
        <v>2</v>
      </c>
      <c r="AV21" s="1073"/>
      <c r="AW21" s="1073">
        <f>COUNTIF($AF$21:$AT$22,"△")</f>
        <v>0</v>
      </c>
      <c r="AX21" s="1073"/>
      <c r="AY21" s="1073">
        <f>COUNTIF($AF$21:$AT$22,"▲")</f>
        <v>0</v>
      </c>
      <c r="AZ21" s="1073"/>
      <c r="BA21" s="1073">
        <f>COUNTIF($AF$21:$AT$22,"●")</f>
        <v>0</v>
      </c>
      <c r="BB21" s="1073"/>
      <c r="BC21" s="1073">
        <f>SUM($AK$25,$AP$25)</f>
        <v>5</v>
      </c>
      <c r="BD21" s="1073"/>
      <c r="BE21" s="1073">
        <f>SUM($AN$25,$AS$25)</f>
        <v>2</v>
      </c>
      <c r="BF21" s="1073"/>
      <c r="BG21" s="1073">
        <f>($AU$21*3)+($AW$21*2)+($AY$21*1)</f>
        <v>6</v>
      </c>
      <c r="BH21" s="1073"/>
      <c r="BI21" s="1087">
        <f>RANK($BG$21,$BG$21:$BH$38)</f>
        <v>1</v>
      </c>
      <c r="BJ21" s="1087"/>
      <c r="BK21" s="1073">
        <f>$BC$21-$BE$21</f>
        <v>3</v>
      </c>
      <c r="BL21" s="1073"/>
      <c r="BM21" s="1087">
        <f>RANK($BK$21,$BK$21:$BL$38)</f>
        <v>1</v>
      </c>
      <c r="BN21" s="1087"/>
      <c r="BO21" s="1088"/>
    </row>
    <row r="22" spans="1:67" ht="18.75" customHeight="1">
      <c r="A22" s="431" t="s">
        <v>406</v>
      </c>
      <c r="B22" s="432" t="s">
        <v>420</v>
      </c>
      <c r="C22" s="432" t="s">
        <v>419</v>
      </c>
      <c r="D22" s="432" t="s">
        <v>595</v>
      </c>
      <c r="E22" s="432" t="s">
        <v>421</v>
      </c>
      <c r="F22" s="433"/>
      <c r="G22" s="432" t="s">
        <v>421</v>
      </c>
      <c r="H22" s="432" t="s">
        <v>595</v>
      </c>
      <c r="I22" s="432" t="s">
        <v>419</v>
      </c>
      <c r="J22" s="432" t="s">
        <v>420</v>
      </c>
      <c r="K22" s="434" t="s">
        <v>406</v>
      </c>
      <c r="L22" s="408"/>
      <c r="M22" s="431" t="s">
        <v>406</v>
      </c>
      <c r="N22" s="432" t="s">
        <v>420</v>
      </c>
      <c r="O22" s="432" t="s">
        <v>419</v>
      </c>
      <c r="P22" s="432" t="s">
        <v>595</v>
      </c>
      <c r="Q22" s="432" t="s">
        <v>421</v>
      </c>
      <c r="R22" s="433"/>
      <c r="S22" s="432" t="s">
        <v>421</v>
      </c>
      <c r="T22" s="432" t="s">
        <v>595</v>
      </c>
      <c r="U22" s="432" t="s">
        <v>419</v>
      </c>
      <c r="V22" s="432" t="s">
        <v>420</v>
      </c>
      <c r="W22" s="434" t="s">
        <v>406</v>
      </c>
      <c r="Y22" s="1053"/>
      <c r="Z22" s="1035"/>
      <c r="AA22" s="1035"/>
      <c r="AB22" s="1035"/>
      <c r="AC22" s="1035"/>
      <c r="AD22" s="1035"/>
      <c r="AE22" s="1035"/>
      <c r="AF22" s="1081"/>
      <c r="AG22" s="1082"/>
      <c r="AH22" s="1082"/>
      <c r="AI22" s="1082"/>
      <c r="AJ22" s="1083"/>
      <c r="AK22" s="1093"/>
      <c r="AL22" s="1094"/>
      <c r="AM22" s="1094"/>
      <c r="AN22" s="1094"/>
      <c r="AO22" s="1096"/>
      <c r="AP22" s="1093"/>
      <c r="AQ22" s="1094"/>
      <c r="AR22" s="1094"/>
      <c r="AS22" s="1094"/>
      <c r="AT22" s="1096"/>
      <c r="AU22" s="1073"/>
      <c r="AV22" s="1073"/>
      <c r="AW22" s="1073"/>
      <c r="AX22" s="1073"/>
      <c r="AY22" s="1073"/>
      <c r="AZ22" s="1073"/>
      <c r="BA22" s="1073"/>
      <c r="BB22" s="1073"/>
      <c r="BC22" s="1073"/>
      <c r="BD22" s="1073"/>
      <c r="BE22" s="1073"/>
      <c r="BF22" s="1073"/>
      <c r="BG22" s="1073"/>
      <c r="BH22" s="1073"/>
      <c r="BI22" s="1087"/>
      <c r="BJ22" s="1087"/>
      <c r="BK22" s="1073"/>
      <c r="BL22" s="1073"/>
      <c r="BM22" s="1087"/>
      <c r="BN22" s="1087"/>
      <c r="BO22" s="1089"/>
    </row>
    <row r="23" spans="1:67" ht="18.75" customHeight="1">
      <c r="A23" s="435"/>
      <c r="B23" s="436" t="str">
        <f>IF(ISERROR(VLOOKUP(CONCATENATE($B$12,"_",C23),'選手名簿'!$A:$E,5,FALSE))=TRUE,"",VLOOKUP(CONCATENATE($B$12,"_",C23),'選手名簿'!$A:$E,5,FALSE))</f>
        <v/>
      </c>
      <c r="C23" s="437"/>
      <c r="D23" s="437"/>
      <c r="E23" s="438"/>
      <c r="F23" s="433"/>
      <c r="G23" s="438"/>
      <c r="H23" s="437"/>
      <c r="I23" s="437"/>
      <c r="J23" s="424" t="str">
        <f>IF(ISERROR(VLOOKUP(CONCATENATE($J$12,"_",I23),'選手名簿'!$A:$E,5,FALSE))=TRUE,"",VLOOKUP(CONCATENATE($J$12,"_",I23),'選手名簿'!$A:$E,5,FALSE))</f>
        <v/>
      </c>
      <c r="K23" s="439"/>
      <c r="L23" s="408"/>
      <c r="M23" s="435"/>
      <c r="N23" s="436" t="str">
        <f>IF(ISERROR(VLOOKUP(CONCATENATE($N$12,"_",O23),'選手名簿'!$A:$E,5,FALSE))=TRUE,"",VLOOKUP(CONCATENATE($N$12,"_",O23),'選手名簿'!$A:$E,5,FALSE))</f>
        <v/>
      </c>
      <c r="O23" s="437"/>
      <c r="P23" s="437"/>
      <c r="Q23" s="438"/>
      <c r="R23" s="433"/>
      <c r="S23" s="438"/>
      <c r="T23" s="437"/>
      <c r="U23" s="437"/>
      <c r="V23" s="424" t="str">
        <f>IF(ISERROR(VLOOKUP(CONCATENATE($V$12,"_",U23),'選手名簿'!$A:$E,5,FALSE))=TRUE,"",VLOOKUP(CONCATENATE($V$12,"_",U23),'選手名簿'!$A:$E,5,FALSE))</f>
        <v/>
      </c>
      <c r="W23" s="439"/>
      <c r="Y23" s="1053"/>
      <c r="Z23" s="1035"/>
      <c r="AA23" s="1035"/>
      <c r="AB23" s="1035"/>
      <c r="AC23" s="1035"/>
      <c r="AD23" s="1035"/>
      <c r="AE23" s="1035"/>
      <c r="AF23" s="1081"/>
      <c r="AG23" s="1082"/>
      <c r="AH23" s="1082"/>
      <c r="AI23" s="1082"/>
      <c r="AJ23" s="1083"/>
      <c r="AK23" s="1091" t="str">
        <f>IF($E$14="","",$E$14)</f>
        <v/>
      </c>
      <c r="AL23" s="1092"/>
      <c r="AM23" s="1092" t="s">
        <v>712</v>
      </c>
      <c r="AN23" s="1092" t="str">
        <f>IF($G$14="","",$G$14)</f>
        <v/>
      </c>
      <c r="AO23" s="1095"/>
      <c r="AP23" s="1091" t="str">
        <f>IF($G$50="","",$G$50)</f>
        <v/>
      </c>
      <c r="AQ23" s="1092"/>
      <c r="AR23" s="1092" t="s">
        <v>712</v>
      </c>
      <c r="AS23" s="1092" t="str">
        <f>IF($E$50="","",$E$50)</f>
        <v/>
      </c>
      <c r="AT23" s="1095"/>
      <c r="AU23" s="1073"/>
      <c r="AV23" s="1073"/>
      <c r="AW23" s="1073"/>
      <c r="AX23" s="1073"/>
      <c r="AY23" s="1073"/>
      <c r="AZ23" s="1073"/>
      <c r="BA23" s="1073"/>
      <c r="BB23" s="1073"/>
      <c r="BC23" s="1073"/>
      <c r="BD23" s="1073"/>
      <c r="BE23" s="1073"/>
      <c r="BF23" s="1073"/>
      <c r="BG23" s="1073"/>
      <c r="BH23" s="1073"/>
      <c r="BI23" s="1087"/>
      <c r="BJ23" s="1087"/>
      <c r="BK23" s="1073"/>
      <c r="BL23" s="1073"/>
      <c r="BM23" s="1087"/>
      <c r="BN23" s="1087"/>
      <c r="BO23" s="1089"/>
    </row>
    <row r="24" spans="1:67" ht="18.75" customHeight="1">
      <c r="A24" s="435"/>
      <c r="B24" s="436" t="str">
        <f>IF(ISERROR(VLOOKUP(CONCATENATE($B$12,"_",C24),'選手名簿'!$A:$E,5,FALSE))=TRUE,"",VLOOKUP(CONCATENATE($B$12,"_",C24),'選手名簿'!$A:$E,5,FALSE))</f>
        <v/>
      </c>
      <c r="C24" s="437"/>
      <c r="D24" s="437"/>
      <c r="E24" s="438"/>
      <c r="F24" s="433"/>
      <c r="G24" s="438"/>
      <c r="H24" s="437"/>
      <c r="I24" s="437"/>
      <c r="J24" s="436" t="str">
        <f>IF(ISERROR(VLOOKUP(CONCATENATE($J$12,"_",I24),'選手名簿'!$A:$E,5,FALSE))=TRUE,"",VLOOKUP(CONCATENATE($J$12,"_",I24),'選手名簿'!$A:$E,5,FALSE))</f>
        <v/>
      </c>
      <c r="K24" s="439"/>
      <c r="L24" s="408"/>
      <c r="M24" s="435"/>
      <c r="N24" s="436" t="str">
        <f>IF(ISERROR(VLOOKUP(CONCATENATE($N$12,"_",O24),'選手名簿'!$A:$E,5,FALSE))=TRUE,"",VLOOKUP(CONCATENATE($N$12,"_",O24),'選手名簿'!$A:$E,5,FALSE))</f>
        <v/>
      </c>
      <c r="O24" s="437"/>
      <c r="P24" s="437"/>
      <c r="Q24" s="438"/>
      <c r="R24" s="433"/>
      <c r="S24" s="438"/>
      <c r="T24" s="437"/>
      <c r="U24" s="437"/>
      <c r="V24" s="436" t="str">
        <f>IF(ISERROR(VLOOKUP(CONCATENATE($V$12,"_",U24),'選手名簿'!$A:$E,5,FALSE))=TRUE,"",VLOOKUP(CONCATENATE($V$12,"_",U24),'選手名簿'!$A:$E,5,FALSE))</f>
        <v/>
      </c>
      <c r="W24" s="439"/>
      <c r="Y24" s="1053"/>
      <c r="Z24" s="1035"/>
      <c r="AA24" s="1035"/>
      <c r="AB24" s="1035"/>
      <c r="AC24" s="1035"/>
      <c r="AD24" s="1035" t="s">
        <v>655</v>
      </c>
      <c r="AE24" s="1035"/>
      <c r="AF24" s="1081"/>
      <c r="AG24" s="1082"/>
      <c r="AH24" s="1082"/>
      <c r="AI24" s="1082"/>
      <c r="AJ24" s="1083"/>
      <c r="AK24" s="1093"/>
      <c r="AL24" s="1094"/>
      <c r="AM24" s="1094"/>
      <c r="AN24" s="1094"/>
      <c r="AO24" s="1096"/>
      <c r="AP24" s="1093"/>
      <c r="AQ24" s="1094"/>
      <c r="AR24" s="1094"/>
      <c r="AS24" s="1094"/>
      <c r="AT24" s="1096"/>
      <c r="AU24" s="1073"/>
      <c r="AV24" s="1073"/>
      <c r="AW24" s="1073"/>
      <c r="AX24" s="1073"/>
      <c r="AY24" s="1073"/>
      <c r="AZ24" s="1073"/>
      <c r="BA24" s="1073"/>
      <c r="BB24" s="1073"/>
      <c r="BC24" s="1073"/>
      <c r="BD24" s="1073"/>
      <c r="BE24" s="1073"/>
      <c r="BF24" s="1073"/>
      <c r="BG24" s="1073"/>
      <c r="BH24" s="1073"/>
      <c r="BI24" s="1087"/>
      <c r="BJ24" s="1087"/>
      <c r="BK24" s="1073"/>
      <c r="BL24" s="1073"/>
      <c r="BM24" s="1087"/>
      <c r="BN24" s="1087"/>
      <c r="BO24" s="1089"/>
    </row>
    <row r="25" spans="1:67" ht="18.75" customHeight="1">
      <c r="A25" s="435"/>
      <c r="B25" s="436" t="str">
        <f>IF(ISERROR(VLOOKUP(CONCATENATE($B$12,"_",C25),'選手名簿'!$A:$E,5,FALSE))=TRUE,"",VLOOKUP(CONCATENATE($B$12,"_",C25),'選手名簿'!$A:$E,5,FALSE))</f>
        <v/>
      </c>
      <c r="C25" s="437"/>
      <c r="D25" s="437"/>
      <c r="E25" s="438"/>
      <c r="F25" s="433"/>
      <c r="G25" s="438"/>
      <c r="H25" s="437"/>
      <c r="I25" s="437"/>
      <c r="J25" s="436" t="str">
        <f>IF(ISERROR(VLOOKUP(CONCATENATE($J$12,"_",I25),'選手名簿'!$A:$E,5,FALSE))=TRUE,"",VLOOKUP(CONCATENATE($J$12,"_",I25),'選手名簿'!$A:$E,5,FALSE))</f>
        <v/>
      </c>
      <c r="K25" s="439"/>
      <c r="L25" s="408"/>
      <c r="M25" s="435"/>
      <c r="N25" s="436" t="str">
        <f>IF(ISERROR(VLOOKUP(CONCATENATE($N$12,"_",O25),'選手名簿'!$A:$E,5,FALSE))=TRUE,"",VLOOKUP(CONCATENATE($N$12,"_",O25),'選手名簿'!$A:$E,5,FALSE))</f>
        <v/>
      </c>
      <c r="O25" s="437"/>
      <c r="P25" s="437"/>
      <c r="Q25" s="438"/>
      <c r="R25" s="433"/>
      <c r="S25" s="438"/>
      <c r="T25" s="437"/>
      <c r="U25" s="437"/>
      <c r="V25" s="436" t="str">
        <f>IF(ISERROR(VLOOKUP(CONCATENATE($V$12,"_",U25),'選手名簿'!$A:$E,5,FALSE))=TRUE,"",VLOOKUP(CONCATENATE($V$12,"_",U25),'選手名簿'!$A:$E,5,FALSE))</f>
        <v/>
      </c>
      <c r="W25" s="439"/>
      <c r="Y25" s="1053"/>
      <c r="Z25" s="1035"/>
      <c r="AA25" s="1035"/>
      <c r="AB25" s="1035"/>
      <c r="AC25" s="1035"/>
      <c r="AD25" s="1035"/>
      <c r="AE25" s="1035"/>
      <c r="AF25" s="1081"/>
      <c r="AG25" s="1082"/>
      <c r="AH25" s="1082"/>
      <c r="AI25" s="1082"/>
      <c r="AJ25" s="1083"/>
      <c r="AK25" s="1091">
        <f>$C$12</f>
        <v>3</v>
      </c>
      <c r="AL25" s="1092"/>
      <c r="AM25" s="1092" t="s">
        <v>712</v>
      </c>
      <c r="AN25" s="1092">
        <f>$I$12</f>
        <v>1</v>
      </c>
      <c r="AO25" s="1095"/>
      <c r="AP25" s="1091">
        <f>$I$48</f>
        <v>2</v>
      </c>
      <c r="AQ25" s="1092"/>
      <c r="AR25" s="1092" t="s">
        <v>712</v>
      </c>
      <c r="AS25" s="1092">
        <f>$C$48</f>
        <v>1</v>
      </c>
      <c r="AT25" s="1095"/>
      <c r="AU25" s="1073"/>
      <c r="AV25" s="1073"/>
      <c r="AW25" s="1073"/>
      <c r="AX25" s="1073"/>
      <c r="AY25" s="1073"/>
      <c r="AZ25" s="1073"/>
      <c r="BA25" s="1073"/>
      <c r="BB25" s="1073"/>
      <c r="BC25" s="1073"/>
      <c r="BD25" s="1073"/>
      <c r="BE25" s="1073"/>
      <c r="BF25" s="1073"/>
      <c r="BG25" s="1073"/>
      <c r="BH25" s="1073"/>
      <c r="BI25" s="1087"/>
      <c r="BJ25" s="1087"/>
      <c r="BK25" s="1073"/>
      <c r="BL25" s="1073"/>
      <c r="BM25" s="1087"/>
      <c r="BN25" s="1087"/>
      <c r="BO25" s="1089"/>
    </row>
    <row r="26" spans="1:67" ht="18.75" customHeight="1">
      <c r="A26" s="435"/>
      <c r="B26" s="436" t="str">
        <f>IF(ISERROR(VLOOKUP(CONCATENATE($B$12,"_",C26),'選手名簿'!$A:$E,5,FALSE))=TRUE,"",VLOOKUP(CONCATENATE($B$12,"_",C26),'選手名簿'!$A:$E,5,FALSE))</f>
        <v/>
      </c>
      <c r="C26" s="437"/>
      <c r="D26" s="437"/>
      <c r="E26" s="438"/>
      <c r="F26" s="433"/>
      <c r="G26" s="438"/>
      <c r="H26" s="437"/>
      <c r="I26" s="437"/>
      <c r="J26" s="436" t="str">
        <f>IF(ISERROR(VLOOKUP(CONCATENATE($J$12,"_",I26),'選手名簿'!$A:$E,5,FALSE))=TRUE,"",VLOOKUP(CONCATENATE($J$12,"_",I26),'選手名簿'!$A:$E,5,FALSE))</f>
        <v/>
      </c>
      <c r="K26" s="439"/>
      <c r="L26" s="408"/>
      <c r="M26" s="435"/>
      <c r="N26" s="436" t="str">
        <f>IF(ISERROR(VLOOKUP(CONCATENATE($N$12,"_",O26),'選手名簿'!$A:$E,5,FALSE))=TRUE,"",VLOOKUP(CONCATENATE($N$12,"_",O26),'選手名簿'!$A:$E,5,FALSE))</f>
        <v/>
      </c>
      <c r="O26" s="437"/>
      <c r="P26" s="437"/>
      <c r="Q26" s="438"/>
      <c r="R26" s="433"/>
      <c r="S26" s="438"/>
      <c r="T26" s="437"/>
      <c r="U26" s="437"/>
      <c r="V26" s="436" t="str">
        <f>IF(ISERROR(VLOOKUP(CONCATENATE($V$12,"_",U26),'選手名簿'!$A:$E,5,FALSE))=TRUE,"",VLOOKUP(CONCATENATE($V$12,"_",U26),'選手名簿'!$A:$E,5,FALSE))</f>
        <v/>
      </c>
      <c r="W26" s="439"/>
      <c r="Y26" s="1054"/>
      <c r="Z26" s="1055"/>
      <c r="AA26" s="1055"/>
      <c r="AB26" s="1055"/>
      <c r="AC26" s="1055"/>
      <c r="AD26" s="1055"/>
      <c r="AE26" s="1055"/>
      <c r="AF26" s="1084"/>
      <c r="AG26" s="1085"/>
      <c r="AH26" s="1085"/>
      <c r="AI26" s="1085"/>
      <c r="AJ26" s="1086"/>
      <c r="AK26" s="1097"/>
      <c r="AL26" s="677"/>
      <c r="AM26" s="677"/>
      <c r="AN26" s="677"/>
      <c r="AO26" s="1098"/>
      <c r="AP26" s="1097"/>
      <c r="AQ26" s="677"/>
      <c r="AR26" s="677"/>
      <c r="AS26" s="677"/>
      <c r="AT26" s="1098"/>
      <c r="AU26" s="1073"/>
      <c r="AV26" s="1073"/>
      <c r="AW26" s="1073"/>
      <c r="AX26" s="1073"/>
      <c r="AY26" s="1073"/>
      <c r="AZ26" s="1073"/>
      <c r="BA26" s="1073"/>
      <c r="BB26" s="1073"/>
      <c r="BC26" s="1073"/>
      <c r="BD26" s="1073"/>
      <c r="BE26" s="1073"/>
      <c r="BF26" s="1073"/>
      <c r="BG26" s="1073"/>
      <c r="BH26" s="1073"/>
      <c r="BI26" s="1087"/>
      <c r="BJ26" s="1087"/>
      <c r="BK26" s="1073"/>
      <c r="BL26" s="1073"/>
      <c r="BM26" s="1087"/>
      <c r="BN26" s="1087"/>
      <c r="BO26" s="1090"/>
    </row>
    <row r="27" spans="1:67" ht="18.75" customHeight="1">
      <c r="A27" s="440"/>
      <c r="B27" s="441" t="str">
        <f>IF(ISERROR(VLOOKUP(CONCATENATE($B$12,"_",C27),'選手名簿'!$A:$E,5,FALSE))=TRUE,"",VLOOKUP(CONCATENATE($B$12,"_",C27),'選手名簿'!$A:$E,5,FALSE))</f>
        <v/>
      </c>
      <c r="C27" s="442"/>
      <c r="D27" s="442"/>
      <c r="E27" s="443"/>
      <c r="F27" s="444"/>
      <c r="G27" s="443"/>
      <c r="H27" s="442"/>
      <c r="I27" s="442"/>
      <c r="J27" s="441" t="str">
        <f>IF(ISERROR(VLOOKUP(CONCATENATE($J$12,"_",I27),'選手名簿'!$A:$E,5,FALSE))=TRUE,"",VLOOKUP(CONCATENATE($J$12,"_",I27),'選手名簿'!$A:$E,5,FALSE))</f>
        <v/>
      </c>
      <c r="K27" s="445"/>
      <c r="L27" s="408"/>
      <c r="M27" s="440"/>
      <c r="N27" s="441" t="str">
        <f>IF(ISERROR(VLOOKUP(CONCATENATE($N$12,"_",O27),'選手名簿'!$A:$E,5,FALSE))=TRUE,"",VLOOKUP(CONCATENATE($N$12,"_",O27),'選手名簿'!$A:$E,5,FALSE))</f>
        <v/>
      </c>
      <c r="O27" s="442"/>
      <c r="P27" s="442"/>
      <c r="Q27" s="443"/>
      <c r="R27" s="444"/>
      <c r="S27" s="443"/>
      <c r="T27" s="442"/>
      <c r="U27" s="442"/>
      <c r="V27" s="441" t="str">
        <f>IF(ISERROR(VLOOKUP(CONCATENATE($V$12,"_",U27),'選手名簿'!$A:$E,5,FALSE))=TRUE,"",VLOOKUP(CONCATENATE($V$12,"_",U27),'選手名簿'!$A:$E,5,FALSE))</f>
        <v/>
      </c>
      <c r="W27" s="445"/>
      <c r="Y27" s="1077" t="str">
        <f>$AC$8</f>
        <v>Ｍ．Ｓ．Ｓ</v>
      </c>
      <c r="Z27" s="1034"/>
      <c r="AA27" s="1034"/>
      <c r="AB27" s="1034"/>
      <c r="AC27" s="1034"/>
      <c r="AD27" s="1034" t="s">
        <v>669</v>
      </c>
      <c r="AE27" s="1034"/>
      <c r="AF27" s="1099" t="str">
        <f>IF(AF31="","",IF(AF31&gt;AI31,"○",IF(AF31&lt;AI31,"●",IF(AF29&gt;AI29,"△",IF(AF29&lt;AI29,"▲")))))</f>
        <v>●</v>
      </c>
      <c r="AG27" s="1100"/>
      <c r="AH27" s="1100"/>
      <c r="AI27" s="1100"/>
      <c r="AJ27" s="1101"/>
      <c r="AK27" s="1079"/>
      <c r="AL27" s="1079"/>
      <c r="AM27" s="1079"/>
      <c r="AN27" s="1079"/>
      <c r="AO27" s="1079"/>
      <c r="AP27" s="1099" t="str">
        <f>IF(AP31="","",IF(AP31&gt;AS31,"○",IF(AP31&lt;AS31,"●",IF(AP29&gt;AS29,"△",IF(AP29&lt;AS29,"▲")))))</f>
        <v>○</v>
      </c>
      <c r="AQ27" s="1100"/>
      <c r="AR27" s="1100"/>
      <c r="AS27" s="1100"/>
      <c r="AT27" s="1101"/>
      <c r="AU27" s="1073">
        <f>COUNTIF($AF$27:$AT$28,"○")</f>
        <v>1</v>
      </c>
      <c r="AV27" s="1073"/>
      <c r="AW27" s="1073">
        <f>COUNTIF($AF$27:$AT$28,"△")</f>
        <v>0</v>
      </c>
      <c r="AX27" s="1073"/>
      <c r="AY27" s="1073">
        <f>COUNTIF($AF$27:$AT$28,"▲")</f>
        <v>0</v>
      </c>
      <c r="AZ27" s="1073"/>
      <c r="BA27" s="1073">
        <f>COUNTIF($AF$27:$AT$28,"●")</f>
        <v>1</v>
      </c>
      <c r="BB27" s="1073"/>
      <c r="BC27" s="1073">
        <f>SUM($AF$31,$AP$31)</f>
        <v>2</v>
      </c>
      <c r="BD27" s="1073"/>
      <c r="BE27" s="1073">
        <f>SUM($AI$31,$AS$31)</f>
        <v>3</v>
      </c>
      <c r="BF27" s="1073"/>
      <c r="BG27" s="1073">
        <f>($AU$27*3)+($AW$27*2)+($AY$27*1)</f>
        <v>3</v>
      </c>
      <c r="BH27" s="1073"/>
      <c r="BI27" s="1087">
        <f>RANK($BG$27,$BG$21:$BH$38)</f>
        <v>2</v>
      </c>
      <c r="BJ27" s="1087"/>
      <c r="BK27" s="1073">
        <f>$BC$27-$BE$27</f>
        <v>-1</v>
      </c>
      <c r="BL27" s="1073"/>
      <c r="BM27" s="1087">
        <f>RANK($BK$27,$BK$21:$BL$38)</f>
        <v>2</v>
      </c>
      <c r="BN27" s="1087"/>
      <c r="BO27" s="1088"/>
    </row>
    <row r="28" spans="1:67" ht="18.75" customHeight="1">
      <c r="A28" s="408"/>
      <c r="B28" s="408"/>
      <c r="C28" s="408"/>
      <c r="D28" s="408"/>
      <c r="E28" s="408"/>
      <c r="F28" s="408"/>
      <c r="G28" s="408"/>
      <c r="H28" s="408"/>
      <c r="I28" s="408"/>
      <c r="J28" s="408"/>
      <c r="K28" s="408"/>
      <c r="L28" s="408"/>
      <c r="M28" s="408"/>
      <c r="N28" s="408"/>
      <c r="O28" s="408"/>
      <c r="P28" s="408"/>
      <c r="Q28" s="408"/>
      <c r="R28" s="408"/>
      <c r="S28" s="408"/>
      <c r="T28" s="408"/>
      <c r="U28" s="408"/>
      <c r="V28" s="408"/>
      <c r="Y28" s="1053"/>
      <c r="Z28" s="1035"/>
      <c r="AA28" s="1035"/>
      <c r="AB28" s="1035"/>
      <c r="AC28" s="1035"/>
      <c r="AD28" s="1035"/>
      <c r="AE28" s="1035"/>
      <c r="AF28" s="1093"/>
      <c r="AG28" s="1094"/>
      <c r="AH28" s="1094"/>
      <c r="AI28" s="1094"/>
      <c r="AJ28" s="1096"/>
      <c r="AK28" s="1082"/>
      <c r="AL28" s="1082"/>
      <c r="AM28" s="1082"/>
      <c r="AN28" s="1082"/>
      <c r="AO28" s="1082"/>
      <c r="AP28" s="1093"/>
      <c r="AQ28" s="1094"/>
      <c r="AR28" s="1094"/>
      <c r="AS28" s="1094"/>
      <c r="AT28" s="1096"/>
      <c r="AU28" s="1073"/>
      <c r="AV28" s="1073"/>
      <c r="AW28" s="1073"/>
      <c r="AX28" s="1073"/>
      <c r="AY28" s="1073"/>
      <c r="AZ28" s="1073"/>
      <c r="BA28" s="1073"/>
      <c r="BB28" s="1073"/>
      <c r="BC28" s="1073"/>
      <c r="BD28" s="1073"/>
      <c r="BE28" s="1073"/>
      <c r="BF28" s="1073"/>
      <c r="BG28" s="1073"/>
      <c r="BH28" s="1073"/>
      <c r="BI28" s="1087"/>
      <c r="BJ28" s="1087"/>
      <c r="BK28" s="1073"/>
      <c r="BL28" s="1073"/>
      <c r="BM28" s="1087"/>
      <c r="BN28" s="1087"/>
      <c r="BO28" s="1089"/>
    </row>
    <row r="29" spans="1:67" ht="18.75" customHeight="1">
      <c r="A29" s="408"/>
      <c r="B29" s="408"/>
      <c r="C29" s="408"/>
      <c r="D29" s="408"/>
      <c r="E29" s="408"/>
      <c r="F29" s="408"/>
      <c r="G29" s="408"/>
      <c r="H29" s="408"/>
      <c r="I29" s="408"/>
      <c r="J29" s="408"/>
      <c r="K29" s="408"/>
      <c r="L29" s="408"/>
      <c r="M29" s="408"/>
      <c r="N29" s="408"/>
      <c r="O29" s="408"/>
      <c r="P29" s="408"/>
      <c r="Q29" s="408"/>
      <c r="R29" s="408"/>
      <c r="S29" s="408"/>
      <c r="T29" s="408"/>
      <c r="U29" s="408"/>
      <c r="V29" s="408"/>
      <c r="Y29" s="1053"/>
      <c r="Z29" s="1035"/>
      <c r="AA29" s="1035"/>
      <c r="AB29" s="1035"/>
      <c r="AC29" s="1035"/>
      <c r="AD29" s="1035"/>
      <c r="AE29" s="1035"/>
      <c r="AF29" s="1091" t="str">
        <f>AN23</f>
        <v/>
      </c>
      <c r="AG29" s="1092"/>
      <c r="AH29" s="1092" t="s">
        <v>712</v>
      </c>
      <c r="AI29" s="1092" t="str">
        <f>AK23</f>
        <v/>
      </c>
      <c r="AJ29" s="1095"/>
      <c r="AK29" s="1082"/>
      <c r="AL29" s="1082"/>
      <c r="AM29" s="1082"/>
      <c r="AN29" s="1082"/>
      <c r="AO29" s="1082"/>
      <c r="AP29" s="1091" t="str">
        <f>IF($E$32="","",$E$32)</f>
        <v/>
      </c>
      <c r="AQ29" s="1092"/>
      <c r="AR29" s="1092" t="s">
        <v>712</v>
      </c>
      <c r="AS29" s="1092" t="str">
        <f>IF($G$32="","",$G$32)</f>
        <v/>
      </c>
      <c r="AT29" s="1095"/>
      <c r="AU29" s="1073"/>
      <c r="AV29" s="1073"/>
      <c r="AW29" s="1073"/>
      <c r="AX29" s="1073"/>
      <c r="AY29" s="1073"/>
      <c r="AZ29" s="1073"/>
      <c r="BA29" s="1073"/>
      <c r="BB29" s="1073"/>
      <c r="BC29" s="1073"/>
      <c r="BD29" s="1073"/>
      <c r="BE29" s="1073"/>
      <c r="BF29" s="1073"/>
      <c r="BG29" s="1073"/>
      <c r="BH29" s="1073"/>
      <c r="BI29" s="1087"/>
      <c r="BJ29" s="1087"/>
      <c r="BK29" s="1073"/>
      <c r="BL29" s="1073"/>
      <c r="BM29" s="1087"/>
      <c r="BN29" s="1087"/>
      <c r="BO29" s="1089"/>
    </row>
    <row r="30" spans="1:67" ht="18.75" customHeight="1">
      <c r="A30" s="1027" t="s">
        <v>713</v>
      </c>
      <c r="B30" s="1029" t="str">
        <f>C8</f>
        <v>Ｍ．Ｓ．Ｓ</v>
      </c>
      <c r="C30" s="1032">
        <f>IF(E30="","",SUM(E30:E31))</f>
        <v>1</v>
      </c>
      <c r="D30" s="1034" t="s">
        <v>103</v>
      </c>
      <c r="E30" s="414">
        <v>0</v>
      </c>
      <c r="F30" s="414" t="s">
        <v>266</v>
      </c>
      <c r="G30" s="414">
        <v>0</v>
      </c>
      <c r="H30" s="1034" t="s">
        <v>120</v>
      </c>
      <c r="I30" s="1032">
        <f>IF(G30="","",SUM(G30:G31))</f>
        <v>0</v>
      </c>
      <c r="J30" s="1036" t="str">
        <f>C9</f>
        <v>ＦＣ中津ジュニア</v>
      </c>
      <c r="K30" s="408"/>
      <c r="L30" s="408"/>
      <c r="M30" s="1039" t="s">
        <v>714</v>
      </c>
      <c r="N30" s="1029" t="str">
        <f>O8</f>
        <v>大道サッカースポーツ少年団</v>
      </c>
      <c r="O30" s="1032">
        <f>IF(Q30="","",SUM(Q30:Q31))</f>
        <v>0</v>
      </c>
      <c r="P30" s="1034" t="s">
        <v>103</v>
      </c>
      <c r="Q30" s="414">
        <v>0</v>
      </c>
      <c r="R30" s="414" t="s">
        <v>266</v>
      </c>
      <c r="S30" s="414">
        <v>3</v>
      </c>
      <c r="T30" s="1034" t="s">
        <v>120</v>
      </c>
      <c r="U30" s="1032">
        <f>IF(S30="","",SUM(S30:S31))</f>
        <v>4</v>
      </c>
      <c r="V30" s="1036" t="str">
        <f>O9</f>
        <v>鶴岡Ｓ―ｐｌａｙ・ＭＩＮＡＭＩ</v>
      </c>
      <c r="Y30" s="1053"/>
      <c r="Z30" s="1035"/>
      <c r="AA30" s="1035"/>
      <c r="AB30" s="1035"/>
      <c r="AC30" s="1035"/>
      <c r="AD30" s="1035" t="s">
        <v>655</v>
      </c>
      <c r="AE30" s="1035"/>
      <c r="AF30" s="1093"/>
      <c r="AG30" s="1094"/>
      <c r="AH30" s="1094"/>
      <c r="AI30" s="1094"/>
      <c r="AJ30" s="1096"/>
      <c r="AK30" s="1082"/>
      <c r="AL30" s="1082"/>
      <c r="AM30" s="1082"/>
      <c r="AN30" s="1082"/>
      <c r="AO30" s="1082"/>
      <c r="AP30" s="1093"/>
      <c r="AQ30" s="1094"/>
      <c r="AR30" s="1094"/>
      <c r="AS30" s="1094"/>
      <c r="AT30" s="1096"/>
      <c r="AU30" s="1073"/>
      <c r="AV30" s="1073"/>
      <c r="AW30" s="1073"/>
      <c r="AX30" s="1073"/>
      <c r="AY30" s="1073"/>
      <c r="AZ30" s="1073"/>
      <c r="BA30" s="1073"/>
      <c r="BB30" s="1073"/>
      <c r="BC30" s="1073"/>
      <c r="BD30" s="1073"/>
      <c r="BE30" s="1073"/>
      <c r="BF30" s="1073"/>
      <c r="BG30" s="1073"/>
      <c r="BH30" s="1073"/>
      <c r="BI30" s="1087"/>
      <c r="BJ30" s="1087"/>
      <c r="BK30" s="1073"/>
      <c r="BL30" s="1073"/>
      <c r="BM30" s="1087"/>
      <c r="BN30" s="1087"/>
      <c r="BO30" s="1089"/>
    </row>
    <row r="31" spans="1:67" ht="18.75" customHeight="1">
      <c r="A31" s="1028"/>
      <c r="B31" s="1030"/>
      <c r="C31" s="1033"/>
      <c r="D31" s="1035"/>
      <c r="E31" s="408">
        <v>1</v>
      </c>
      <c r="F31" s="408" t="s">
        <v>268</v>
      </c>
      <c r="G31" s="408">
        <v>0</v>
      </c>
      <c r="H31" s="1035"/>
      <c r="I31" s="1033"/>
      <c r="J31" s="1037"/>
      <c r="K31" s="408"/>
      <c r="L31" s="408"/>
      <c r="M31" s="1040"/>
      <c r="N31" s="1030"/>
      <c r="O31" s="1033"/>
      <c r="P31" s="1035"/>
      <c r="Q31" s="408">
        <v>0</v>
      </c>
      <c r="R31" s="408" t="s">
        <v>268</v>
      </c>
      <c r="S31" s="408">
        <v>1</v>
      </c>
      <c r="T31" s="1035"/>
      <c r="U31" s="1033"/>
      <c r="V31" s="1037"/>
      <c r="Y31" s="1053"/>
      <c r="Z31" s="1035"/>
      <c r="AA31" s="1035"/>
      <c r="AB31" s="1035"/>
      <c r="AC31" s="1035"/>
      <c r="AD31" s="1035"/>
      <c r="AE31" s="1035"/>
      <c r="AF31" s="1091">
        <f>AN25</f>
        <v>1</v>
      </c>
      <c r="AG31" s="1092"/>
      <c r="AH31" s="1092" t="s">
        <v>712</v>
      </c>
      <c r="AI31" s="1092">
        <f>AK25</f>
        <v>3</v>
      </c>
      <c r="AJ31" s="1095"/>
      <c r="AK31" s="1082"/>
      <c r="AL31" s="1082"/>
      <c r="AM31" s="1082"/>
      <c r="AN31" s="1082"/>
      <c r="AO31" s="1082"/>
      <c r="AP31" s="1091">
        <f>$C$30</f>
        <v>1</v>
      </c>
      <c r="AQ31" s="1092"/>
      <c r="AR31" s="1092" t="s">
        <v>712</v>
      </c>
      <c r="AS31" s="1092">
        <f>$I$30</f>
        <v>0</v>
      </c>
      <c r="AT31" s="1095"/>
      <c r="AU31" s="1073"/>
      <c r="AV31" s="1073"/>
      <c r="AW31" s="1073"/>
      <c r="AX31" s="1073"/>
      <c r="AY31" s="1073"/>
      <c r="AZ31" s="1073"/>
      <c r="BA31" s="1073"/>
      <c r="BB31" s="1073"/>
      <c r="BC31" s="1073"/>
      <c r="BD31" s="1073"/>
      <c r="BE31" s="1073"/>
      <c r="BF31" s="1073"/>
      <c r="BG31" s="1073"/>
      <c r="BH31" s="1073"/>
      <c r="BI31" s="1087"/>
      <c r="BJ31" s="1087"/>
      <c r="BK31" s="1073"/>
      <c r="BL31" s="1073"/>
      <c r="BM31" s="1087"/>
      <c r="BN31" s="1087"/>
      <c r="BO31" s="1089"/>
    </row>
    <row r="32" spans="1:67" ht="18.75" customHeight="1">
      <c r="A32" s="1028"/>
      <c r="B32" s="1030"/>
      <c r="C32" s="1033"/>
      <c r="D32" s="1035"/>
      <c r="E32" s="408"/>
      <c r="F32" s="408" t="s">
        <v>270</v>
      </c>
      <c r="G32" s="408"/>
      <c r="H32" s="1035"/>
      <c r="I32" s="1033"/>
      <c r="J32" s="1037"/>
      <c r="K32" s="408"/>
      <c r="L32" s="408"/>
      <c r="M32" s="1041"/>
      <c r="N32" s="1102"/>
      <c r="O32" s="1045"/>
      <c r="P32" s="1046"/>
      <c r="Q32" s="408"/>
      <c r="R32" s="408" t="s">
        <v>270</v>
      </c>
      <c r="S32" s="408"/>
      <c r="T32" s="1046"/>
      <c r="U32" s="1045"/>
      <c r="V32" s="1047"/>
      <c r="Y32" s="1054"/>
      <c r="Z32" s="1055"/>
      <c r="AA32" s="1055"/>
      <c r="AB32" s="1055"/>
      <c r="AC32" s="1055"/>
      <c r="AD32" s="1055"/>
      <c r="AE32" s="1055"/>
      <c r="AF32" s="1097"/>
      <c r="AG32" s="677"/>
      <c r="AH32" s="677"/>
      <c r="AI32" s="677"/>
      <c r="AJ32" s="1098"/>
      <c r="AK32" s="1085"/>
      <c r="AL32" s="1085"/>
      <c r="AM32" s="1085"/>
      <c r="AN32" s="1085"/>
      <c r="AO32" s="1085"/>
      <c r="AP32" s="1097"/>
      <c r="AQ32" s="677"/>
      <c r="AR32" s="677"/>
      <c r="AS32" s="677"/>
      <c r="AT32" s="1098"/>
      <c r="AU32" s="1073"/>
      <c r="AV32" s="1073"/>
      <c r="AW32" s="1073"/>
      <c r="AX32" s="1073"/>
      <c r="AY32" s="1073"/>
      <c r="AZ32" s="1073"/>
      <c r="BA32" s="1073"/>
      <c r="BB32" s="1073"/>
      <c r="BC32" s="1073"/>
      <c r="BD32" s="1073"/>
      <c r="BE32" s="1073"/>
      <c r="BF32" s="1073"/>
      <c r="BG32" s="1073"/>
      <c r="BH32" s="1073"/>
      <c r="BI32" s="1087"/>
      <c r="BJ32" s="1087"/>
      <c r="BK32" s="1073"/>
      <c r="BL32" s="1073"/>
      <c r="BM32" s="1087"/>
      <c r="BN32" s="1087"/>
      <c r="BO32" s="1090"/>
    </row>
    <row r="33" spans="1:67" ht="18.75" customHeight="1">
      <c r="A33" s="416" t="s">
        <v>682</v>
      </c>
      <c r="B33" s="1048" t="s">
        <v>771</v>
      </c>
      <c r="C33" s="1048"/>
      <c r="D33" s="1048"/>
      <c r="E33" s="1048"/>
      <c r="F33" s="1048"/>
      <c r="G33" s="1049" t="s">
        <v>684</v>
      </c>
      <c r="H33" s="1049"/>
      <c r="I33" s="1049"/>
      <c r="J33" s="1050" t="s">
        <v>772</v>
      </c>
      <c r="K33" s="1050"/>
      <c r="L33" s="408"/>
      <c r="M33" s="416" t="s">
        <v>682</v>
      </c>
      <c r="N33" s="1048" t="s">
        <v>773</v>
      </c>
      <c r="O33" s="1048"/>
      <c r="P33" s="1048"/>
      <c r="Q33" s="1048"/>
      <c r="R33" s="1048"/>
      <c r="S33" s="1049" t="s">
        <v>684</v>
      </c>
      <c r="T33" s="1049"/>
      <c r="U33" s="1049"/>
      <c r="V33" s="1050" t="s">
        <v>772</v>
      </c>
      <c r="W33" s="1050"/>
      <c r="Y33" s="1053" t="str">
        <f>$AC$9</f>
        <v>ＦＣ中津ジュニア</v>
      </c>
      <c r="Z33" s="1035"/>
      <c r="AA33" s="1035"/>
      <c r="AB33" s="1035"/>
      <c r="AC33" s="1035"/>
      <c r="AD33" s="1035" t="s">
        <v>669</v>
      </c>
      <c r="AE33" s="1035"/>
      <c r="AF33" s="1099" t="str">
        <f>IF(AF37="","",IF(AF37&gt;AI37,"○",IF(AF37&lt;AI37,"●",IF(AF35&gt;AI35,"△",IF(AF35&lt;AI35,"▲")))))</f>
        <v>●</v>
      </c>
      <c r="AG33" s="1100"/>
      <c r="AH33" s="1100"/>
      <c r="AI33" s="1100"/>
      <c r="AJ33" s="1101"/>
      <c r="AK33" s="1099" t="str">
        <f>IF(AK37="","",IF(AK37&gt;AN37,"○",IF(AK37&lt;AN37,"●",IF(AK35&gt;AN35,"△",IF(AK35&lt;AN35,"▲")))))</f>
        <v>●</v>
      </c>
      <c r="AL33" s="1100"/>
      <c r="AM33" s="1100"/>
      <c r="AN33" s="1100"/>
      <c r="AO33" s="1101"/>
      <c r="AP33" s="1106"/>
      <c r="AQ33" s="1107"/>
      <c r="AR33" s="1107"/>
      <c r="AS33" s="1107"/>
      <c r="AT33" s="1108"/>
      <c r="AU33" s="1073">
        <f>COUNTIF($AF$33:$AT$34,"○")</f>
        <v>0</v>
      </c>
      <c r="AV33" s="1073"/>
      <c r="AW33" s="1113">
        <f>COUNTIF($AF$33:$AT$34,"△")</f>
        <v>0</v>
      </c>
      <c r="AX33" s="1113"/>
      <c r="AY33" s="1113">
        <f>COUNTIF($AF$33:$AT$34,"▲")</f>
        <v>0</v>
      </c>
      <c r="AZ33" s="1113"/>
      <c r="BA33" s="1113">
        <f>COUNTIF($AF$33:$AT$34,"●")</f>
        <v>2</v>
      </c>
      <c r="BB33" s="1113"/>
      <c r="BC33" s="1113">
        <f>SUM($AF$37,$AK$37)</f>
        <v>1</v>
      </c>
      <c r="BD33" s="1113"/>
      <c r="BE33" s="1113">
        <f>SUM($AI$37,$AN$37)</f>
        <v>3</v>
      </c>
      <c r="BF33" s="1113"/>
      <c r="BG33" s="1113">
        <f>($AU$33*3)+($AW$33*2)+($AY$33*1)</f>
        <v>0</v>
      </c>
      <c r="BH33" s="1113"/>
      <c r="BI33" s="1114">
        <f>RANK($BG$33,$BG$21:$BH$38)</f>
        <v>3</v>
      </c>
      <c r="BJ33" s="1114"/>
      <c r="BK33" s="1113">
        <f>$BC$33-$BE$33</f>
        <v>-2</v>
      </c>
      <c r="BL33" s="1113"/>
      <c r="BM33" s="1114">
        <f>RANK($BK$33,$BK$21:$BL$38)</f>
        <v>3</v>
      </c>
      <c r="BN33" s="1114"/>
      <c r="BO33" s="1088"/>
    </row>
    <row r="34" spans="1:67" ht="18.75" customHeight="1">
      <c r="A34" s="417" t="s">
        <v>694</v>
      </c>
      <c r="B34" s="1062" t="s">
        <v>649</v>
      </c>
      <c r="C34" s="1062"/>
      <c r="D34" s="1062"/>
      <c r="E34" s="1062"/>
      <c r="F34" s="1062"/>
      <c r="G34" s="1063" t="s">
        <v>684</v>
      </c>
      <c r="H34" s="1064"/>
      <c r="I34" s="1065"/>
      <c r="J34" s="1066" t="s">
        <v>772</v>
      </c>
      <c r="K34" s="1066"/>
      <c r="L34" s="408"/>
      <c r="M34" s="417" t="s">
        <v>694</v>
      </c>
      <c r="N34" s="1062" t="s">
        <v>774</v>
      </c>
      <c r="O34" s="1062"/>
      <c r="P34" s="1062"/>
      <c r="Q34" s="1062"/>
      <c r="R34" s="1062"/>
      <c r="S34" s="1063" t="s">
        <v>684</v>
      </c>
      <c r="T34" s="1064"/>
      <c r="U34" s="1065"/>
      <c r="V34" s="1066" t="s">
        <v>772</v>
      </c>
      <c r="W34" s="1066"/>
      <c r="Y34" s="1053"/>
      <c r="Z34" s="1035"/>
      <c r="AA34" s="1035"/>
      <c r="AB34" s="1035"/>
      <c r="AC34" s="1035"/>
      <c r="AD34" s="1035"/>
      <c r="AE34" s="1035"/>
      <c r="AF34" s="1093"/>
      <c r="AG34" s="1094"/>
      <c r="AH34" s="1094"/>
      <c r="AI34" s="1094"/>
      <c r="AJ34" s="1096"/>
      <c r="AK34" s="1093"/>
      <c r="AL34" s="1094"/>
      <c r="AM34" s="1094"/>
      <c r="AN34" s="1094"/>
      <c r="AO34" s="1096"/>
      <c r="AP34" s="1081"/>
      <c r="AQ34" s="1082"/>
      <c r="AR34" s="1082"/>
      <c r="AS34" s="1082"/>
      <c r="AT34" s="1083"/>
      <c r="AU34" s="1073"/>
      <c r="AV34" s="1073"/>
      <c r="AW34" s="1073"/>
      <c r="AX34" s="1073"/>
      <c r="AY34" s="1073"/>
      <c r="AZ34" s="1073"/>
      <c r="BA34" s="1073"/>
      <c r="BB34" s="1073"/>
      <c r="BC34" s="1073"/>
      <c r="BD34" s="1073"/>
      <c r="BE34" s="1073"/>
      <c r="BF34" s="1073"/>
      <c r="BG34" s="1073"/>
      <c r="BH34" s="1073"/>
      <c r="BI34" s="1087"/>
      <c r="BJ34" s="1087"/>
      <c r="BK34" s="1073"/>
      <c r="BL34" s="1073"/>
      <c r="BM34" s="1087"/>
      <c r="BN34" s="1087"/>
      <c r="BO34" s="1089"/>
    </row>
    <row r="35" spans="1:67" ht="18.75" customHeight="1">
      <c r="A35" s="418" t="s">
        <v>695</v>
      </c>
      <c r="B35" s="1067" t="s">
        <v>775</v>
      </c>
      <c r="C35" s="1067"/>
      <c r="D35" s="1067"/>
      <c r="E35" s="1067"/>
      <c r="F35" s="1067"/>
      <c r="G35" s="1063" t="s">
        <v>684</v>
      </c>
      <c r="H35" s="1064"/>
      <c r="I35" s="1065"/>
      <c r="J35" s="1068" t="s">
        <v>772</v>
      </c>
      <c r="K35" s="1068"/>
      <c r="L35" s="408"/>
      <c r="M35" s="418" t="s">
        <v>695</v>
      </c>
      <c r="N35" s="1067" t="s">
        <v>776</v>
      </c>
      <c r="O35" s="1067"/>
      <c r="P35" s="1067"/>
      <c r="Q35" s="1067"/>
      <c r="R35" s="1067"/>
      <c r="S35" s="1063" t="s">
        <v>684</v>
      </c>
      <c r="T35" s="1064"/>
      <c r="U35" s="1065"/>
      <c r="V35" s="1068" t="s">
        <v>772</v>
      </c>
      <c r="W35" s="1068"/>
      <c r="Y35" s="1053"/>
      <c r="Z35" s="1035"/>
      <c r="AA35" s="1035"/>
      <c r="AB35" s="1035"/>
      <c r="AC35" s="1035"/>
      <c r="AD35" s="1035"/>
      <c r="AE35" s="1035"/>
      <c r="AF35" s="1091" t="str">
        <f>AS23</f>
        <v/>
      </c>
      <c r="AG35" s="1092"/>
      <c r="AH35" s="1092" t="s">
        <v>712</v>
      </c>
      <c r="AI35" s="1092" t="str">
        <f>AP23</f>
        <v/>
      </c>
      <c r="AJ35" s="1095"/>
      <c r="AK35" s="1091" t="str">
        <f>AS29</f>
        <v/>
      </c>
      <c r="AL35" s="1092"/>
      <c r="AM35" s="1092" t="s">
        <v>712</v>
      </c>
      <c r="AN35" s="1092" t="str">
        <f>AP29</f>
        <v/>
      </c>
      <c r="AO35" s="1095"/>
      <c r="AP35" s="1081"/>
      <c r="AQ35" s="1082"/>
      <c r="AR35" s="1082"/>
      <c r="AS35" s="1082"/>
      <c r="AT35" s="1083"/>
      <c r="AU35" s="1073"/>
      <c r="AV35" s="1073"/>
      <c r="AW35" s="1073"/>
      <c r="AX35" s="1073"/>
      <c r="AY35" s="1073"/>
      <c r="AZ35" s="1073"/>
      <c r="BA35" s="1073"/>
      <c r="BB35" s="1073"/>
      <c r="BC35" s="1073"/>
      <c r="BD35" s="1073"/>
      <c r="BE35" s="1073"/>
      <c r="BF35" s="1073"/>
      <c r="BG35" s="1073"/>
      <c r="BH35" s="1073"/>
      <c r="BI35" s="1087"/>
      <c r="BJ35" s="1087"/>
      <c r="BK35" s="1073"/>
      <c r="BL35" s="1073"/>
      <c r="BM35" s="1087"/>
      <c r="BN35" s="1087"/>
      <c r="BO35" s="1089"/>
    </row>
    <row r="36" spans="1:67" ht="18.75" customHeight="1">
      <c r="A36" s="419" t="s">
        <v>698</v>
      </c>
      <c r="B36" s="420" t="str">
        <f>IF(ISERROR(VLOOKUP(G36,'審判員'!$A:$C,2,FALSE))=TRUE,"",VLOOKUP(G36,'審判員'!$A:$C,2,FALSE))</f>
        <v>後藤　樹明</v>
      </c>
      <c r="C36" s="421">
        <f>IF(ISERROR(VLOOKUP(G36,'審判員'!$A:$C,3,FALSE))=TRUE,"",VLOOKUP(G36,'審判員'!$A:$C,3,FALSE))</f>
        <v>2</v>
      </c>
      <c r="D36" s="422" t="s">
        <v>699</v>
      </c>
      <c r="E36" s="1052" t="s">
        <v>700</v>
      </c>
      <c r="F36" s="1052"/>
      <c r="G36" s="1052" t="s">
        <v>777</v>
      </c>
      <c r="H36" s="1052"/>
      <c r="I36" s="1052"/>
      <c r="J36" s="1069" t="s">
        <v>212</v>
      </c>
      <c r="K36" s="1070"/>
      <c r="L36" s="408"/>
      <c r="M36" s="419" t="s">
        <v>698</v>
      </c>
      <c r="N36" s="420" t="str">
        <f>IF(ISERROR(VLOOKUP(S36,'審判員'!$A:$C,2,FALSE))=TRUE,"",VLOOKUP(S36,'審判員'!$A:$C,2,FALSE))</f>
        <v>宇野　耕二</v>
      </c>
      <c r="O36" s="421">
        <f>IF(ISERROR(VLOOKUP(S36,'審判員'!$A:$C,3,FALSE))=TRUE,"",VLOOKUP(S36,'審判員'!$A:$C,3,FALSE))</f>
        <v>3</v>
      </c>
      <c r="P36" s="422" t="s">
        <v>699</v>
      </c>
      <c r="Q36" s="1052" t="s">
        <v>700</v>
      </c>
      <c r="R36" s="1052"/>
      <c r="S36" s="1052" t="s">
        <v>778</v>
      </c>
      <c r="T36" s="1052"/>
      <c r="U36" s="1052"/>
      <c r="V36" s="1069" t="s">
        <v>212</v>
      </c>
      <c r="W36" s="1070"/>
      <c r="Y36" s="1053"/>
      <c r="Z36" s="1035"/>
      <c r="AA36" s="1035"/>
      <c r="AB36" s="1035"/>
      <c r="AC36" s="1035"/>
      <c r="AD36" s="1035" t="s">
        <v>655</v>
      </c>
      <c r="AE36" s="1035"/>
      <c r="AF36" s="1093"/>
      <c r="AG36" s="1094"/>
      <c r="AH36" s="1094"/>
      <c r="AI36" s="1094"/>
      <c r="AJ36" s="1096"/>
      <c r="AK36" s="1093"/>
      <c r="AL36" s="1094"/>
      <c r="AM36" s="1094"/>
      <c r="AN36" s="1094"/>
      <c r="AO36" s="1096"/>
      <c r="AP36" s="1081"/>
      <c r="AQ36" s="1082"/>
      <c r="AR36" s="1082"/>
      <c r="AS36" s="1082"/>
      <c r="AT36" s="1083"/>
      <c r="AU36" s="1073"/>
      <c r="AV36" s="1073"/>
      <c r="AW36" s="1073"/>
      <c r="AX36" s="1073"/>
      <c r="AY36" s="1073"/>
      <c r="AZ36" s="1073"/>
      <c r="BA36" s="1073"/>
      <c r="BB36" s="1073"/>
      <c r="BC36" s="1073"/>
      <c r="BD36" s="1073"/>
      <c r="BE36" s="1073"/>
      <c r="BF36" s="1073"/>
      <c r="BG36" s="1073"/>
      <c r="BH36" s="1073"/>
      <c r="BI36" s="1087"/>
      <c r="BJ36" s="1087"/>
      <c r="BK36" s="1073"/>
      <c r="BL36" s="1073"/>
      <c r="BM36" s="1087"/>
      <c r="BN36" s="1087"/>
      <c r="BO36" s="1089"/>
    </row>
    <row r="37" spans="1:67" ht="18.75" customHeight="1">
      <c r="A37" s="423" t="s">
        <v>703</v>
      </c>
      <c r="B37" s="424" t="str">
        <f>IF(ISERROR(VLOOKUP(G37,'審判員'!$A:$C,2,FALSE))=TRUE,"",VLOOKUP(G37,'審判員'!$A:$C,2,FALSE))</f>
        <v>田尻　貴志</v>
      </c>
      <c r="C37" s="425">
        <f>IF(ISERROR(VLOOKUP(G37,'審判員'!$A:$C,3,FALSE))=TRUE,"",VLOOKUP(G37,'審判員'!$A:$C,3,FALSE))</f>
        <v>3</v>
      </c>
      <c r="D37" s="426" t="s">
        <v>699</v>
      </c>
      <c r="E37" s="1035" t="s">
        <v>700</v>
      </c>
      <c r="F37" s="1035"/>
      <c r="G37" s="1035" t="s">
        <v>779</v>
      </c>
      <c r="H37" s="1035"/>
      <c r="I37" s="1035"/>
      <c r="J37" s="1071" t="str">
        <f>N30</f>
        <v>大道サッカースポーツ少年団</v>
      </c>
      <c r="K37" s="1072"/>
      <c r="L37" s="408"/>
      <c r="M37" s="423" t="s">
        <v>703</v>
      </c>
      <c r="N37" s="424" t="str">
        <f>IF(ISERROR(VLOOKUP(S37,'審判員'!$A:$C,2,FALSE))=TRUE,"",VLOOKUP(S37,'審判員'!$A:$C,2,FALSE))</f>
        <v>後藤　樹明</v>
      </c>
      <c r="O37" s="425">
        <f>IF(ISERROR(VLOOKUP(S37,'審判員'!$A:$C,3,FALSE))=TRUE,"",VLOOKUP(S37,'審判員'!$A:$C,3,FALSE))</f>
        <v>2</v>
      </c>
      <c r="P37" s="426" t="s">
        <v>699</v>
      </c>
      <c r="Q37" s="1035" t="s">
        <v>700</v>
      </c>
      <c r="R37" s="1035"/>
      <c r="S37" s="1035" t="s">
        <v>777</v>
      </c>
      <c r="T37" s="1035"/>
      <c r="U37" s="1035"/>
      <c r="V37" s="1071" t="str">
        <f>B30</f>
        <v>Ｍ．Ｓ．Ｓ</v>
      </c>
      <c r="W37" s="1072"/>
      <c r="Y37" s="1053"/>
      <c r="Z37" s="1035"/>
      <c r="AA37" s="1035"/>
      <c r="AB37" s="1035"/>
      <c r="AC37" s="1035"/>
      <c r="AD37" s="1035"/>
      <c r="AE37" s="1035"/>
      <c r="AF37" s="1091">
        <f>AS25</f>
        <v>1</v>
      </c>
      <c r="AG37" s="1092"/>
      <c r="AH37" s="1092" t="s">
        <v>712</v>
      </c>
      <c r="AI37" s="1092">
        <f>AP25</f>
        <v>2</v>
      </c>
      <c r="AJ37" s="1095"/>
      <c r="AK37" s="1091">
        <f>AS31</f>
        <v>0</v>
      </c>
      <c r="AL37" s="1092"/>
      <c r="AM37" s="1092" t="s">
        <v>712</v>
      </c>
      <c r="AN37" s="1092">
        <f>AP31</f>
        <v>1</v>
      </c>
      <c r="AO37" s="1095"/>
      <c r="AP37" s="1081"/>
      <c r="AQ37" s="1082"/>
      <c r="AR37" s="1082"/>
      <c r="AS37" s="1082"/>
      <c r="AT37" s="1083"/>
      <c r="AU37" s="1073"/>
      <c r="AV37" s="1073"/>
      <c r="AW37" s="1073"/>
      <c r="AX37" s="1073"/>
      <c r="AY37" s="1073"/>
      <c r="AZ37" s="1073"/>
      <c r="BA37" s="1073"/>
      <c r="BB37" s="1073"/>
      <c r="BC37" s="1073"/>
      <c r="BD37" s="1073"/>
      <c r="BE37" s="1073"/>
      <c r="BF37" s="1073"/>
      <c r="BG37" s="1073"/>
      <c r="BH37" s="1073"/>
      <c r="BI37" s="1087"/>
      <c r="BJ37" s="1087"/>
      <c r="BK37" s="1073"/>
      <c r="BL37" s="1073"/>
      <c r="BM37" s="1087"/>
      <c r="BN37" s="1087"/>
      <c r="BO37" s="1089"/>
    </row>
    <row r="38" spans="1:67" ht="19.5" customHeight="1">
      <c r="A38" s="423" t="s">
        <v>706</v>
      </c>
      <c r="B38" s="424" t="str">
        <f>IF(ISERROR(VLOOKUP(G38,'審判員'!$A:$C,2,FALSE))=TRUE,"",VLOOKUP(G38,'審判員'!$A:$C,2,FALSE))</f>
        <v>江藤　雅章</v>
      </c>
      <c r="C38" s="425">
        <f>IF(ISERROR(VLOOKUP(G38,'審判員'!$A:$C,3,FALSE))=TRUE,"",VLOOKUP(G38,'審判員'!$A:$C,3,FALSE))</f>
        <v>3</v>
      </c>
      <c r="D38" s="426" t="s">
        <v>699</v>
      </c>
      <c r="E38" s="1035" t="s">
        <v>700</v>
      </c>
      <c r="F38" s="1035"/>
      <c r="G38" s="1035" t="s">
        <v>782</v>
      </c>
      <c r="H38" s="1035"/>
      <c r="I38" s="1035"/>
      <c r="J38" s="1071" t="str">
        <f>V30</f>
        <v>鶴岡Ｓ―ｐｌａｙ・ＭＩＮＡＭＩ</v>
      </c>
      <c r="K38" s="1072"/>
      <c r="L38" s="408"/>
      <c r="M38" s="423" t="s">
        <v>706</v>
      </c>
      <c r="N38" s="424" t="str">
        <f>IF(ISERROR(VLOOKUP(S38,'審判員'!$A:$C,2,FALSE))=TRUE,"",VLOOKUP(S38,'審判員'!$A:$C,2,FALSE))</f>
        <v>平岡　正広</v>
      </c>
      <c r="O38" s="425">
        <f>IF(ISERROR(VLOOKUP(S38,'審判員'!$A:$C,3,FALSE))=TRUE,"",VLOOKUP(S38,'審判員'!$A:$C,3,FALSE))</f>
        <v>3</v>
      </c>
      <c r="P38" s="426" t="s">
        <v>699</v>
      </c>
      <c r="Q38" s="1035" t="s">
        <v>700</v>
      </c>
      <c r="R38" s="1035"/>
      <c r="S38" s="1035" t="s">
        <v>783</v>
      </c>
      <c r="T38" s="1035"/>
      <c r="U38" s="1035"/>
      <c r="V38" s="1071" t="str">
        <f>J30</f>
        <v>ＦＣ中津ジュニア</v>
      </c>
      <c r="W38" s="1072"/>
      <c r="Y38" s="1103"/>
      <c r="Z38" s="1046"/>
      <c r="AA38" s="1046"/>
      <c r="AB38" s="1046"/>
      <c r="AC38" s="1046"/>
      <c r="AD38" s="1046"/>
      <c r="AE38" s="1046"/>
      <c r="AF38" s="1104"/>
      <c r="AG38" s="685"/>
      <c r="AH38" s="685"/>
      <c r="AI38" s="685"/>
      <c r="AJ38" s="1105"/>
      <c r="AK38" s="1104"/>
      <c r="AL38" s="685"/>
      <c r="AM38" s="685"/>
      <c r="AN38" s="685"/>
      <c r="AO38" s="1105"/>
      <c r="AP38" s="1109"/>
      <c r="AQ38" s="1110"/>
      <c r="AR38" s="1110"/>
      <c r="AS38" s="1110"/>
      <c r="AT38" s="1111"/>
      <c r="AU38" s="1112"/>
      <c r="AV38" s="1112"/>
      <c r="AW38" s="1112"/>
      <c r="AX38" s="1112"/>
      <c r="AY38" s="1112"/>
      <c r="AZ38" s="1112"/>
      <c r="BA38" s="1112"/>
      <c r="BB38" s="1112"/>
      <c r="BC38" s="1112"/>
      <c r="BD38" s="1112"/>
      <c r="BE38" s="1112"/>
      <c r="BF38" s="1112"/>
      <c r="BG38" s="1112"/>
      <c r="BH38" s="1112"/>
      <c r="BI38" s="1115"/>
      <c r="BJ38" s="1115"/>
      <c r="BK38" s="1112"/>
      <c r="BL38" s="1112"/>
      <c r="BM38" s="1115"/>
      <c r="BN38" s="1115"/>
      <c r="BO38" s="1116"/>
    </row>
    <row r="39" spans="1:23" ht="20.25">
      <c r="A39" s="427" t="s">
        <v>709</v>
      </c>
      <c r="B39" s="428" t="str">
        <f>IF(ISERROR(VLOOKUP(G39,'審判員'!$A:$C,2,FALSE))=TRUE,"",VLOOKUP(G39,'審判員'!$A:$C,2,FALSE))</f>
        <v>長田　敏明</v>
      </c>
      <c r="C39" s="429">
        <f>IF(ISERROR(VLOOKUP(G39,'審判員'!$A:$C,3,FALSE))=TRUE,"",VLOOKUP(G39,'審判員'!$A:$C,3,FALSE))</f>
        <v>3</v>
      </c>
      <c r="D39" s="430" t="s">
        <v>699</v>
      </c>
      <c r="E39" s="1074" t="s">
        <v>700</v>
      </c>
      <c r="F39" s="1074"/>
      <c r="G39" s="1074" t="s">
        <v>780</v>
      </c>
      <c r="H39" s="1074"/>
      <c r="I39" s="1074"/>
      <c r="J39" s="1075" t="s">
        <v>212</v>
      </c>
      <c r="K39" s="1076"/>
      <c r="L39" s="408"/>
      <c r="M39" s="427" t="s">
        <v>709</v>
      </c>
      <c r="N39" s="428" t="str">
        <f>IF(ISERROR(VLOOKUP(S39,'審判員'!$A:$C,2,FALSE))=TRUE,"",VLOOKUP(S39,'審判員'!$A:$C,2,FALSE))</f>
        <v>恵美　圭介</v>
      </c>
      <c r="O39" s="429">
        <f>IF(ISERROR(VLOOKUP(S39,'審判員'!$A:$C,3,FALSE))=TRUE,"",VLOOKUP(S39,'審判員'!$A:$C,3,FALSE))</f>
        <v>3</v>
      </c>
      <c r="P39" s="430" t="s">
        <v>699</v>
      </c>
      <c r="Q39" s="1074" t="s">
        <v>700</v>
      </c>
      <c r="R39" s="1074"/>
      <c r="S39" s="1074" t="s">
        <v>784</v>
      </c>
      <c r="T39" s="1074"/>
      <c r="U39" s="1074"/>
      <c r="V39" s="1075" t="s">
        <v>212</v>
      </c>
      <c r="W39" s="1076"/>
    </row>
    <row r="40" spans="1:58" ht="20.25">
      <c r="A40" s="431" t="s">
        <v>406</v>
      </c>
      <c r="B40" s="432" t="s">
        <v>420</v>
      </c>
      <c r="C40" s="432" t="s">
        <v>419</v>
      </c>
      <c r="D40" s="432" t="s">
        <v>595</v>
      </c>
      <c r="E40" s="432" t="s">
        <v>421</v>
      </c>
      <c r="F40" s="433"/>
      <c r="G40" s="432" t="s">
        <v>421</v>
      </c>
      <c r="H40" s="432" t="s">
        <v>595</v>
      </c>
      <c r="I40" s="432" t="s">
        <v>419</v>
      </c>
      <c r="J40" s="432" t="s">
        <v>420</v>
      </c>
      <c r="K40" s="434" t="s">
        <v>406</v>
      </c>
      <c r="L40" s="408"/>
      <c r="M40" s="431" t="s">
        <v>406</v>
      </c>
      <c r="N40" s="432" t="s">
        <v>420</v>
      </c>
      <c r="O40" s="432" t="s">
        <v>419</v>
      </c>
      <c r="P40" s="432" t="s">
        <v>595</v>
      </c>
      <c r="Q40" s="432" t="s">
        <v>421</v>
      </c>
      <c r="R40" s="433"/>
      <c r="S40" s="432" t="s">
        <v>421</v>
      </c>
      <c r="T40" s="432" t="s">
        <v>595</v>
      </c>
      <c r="U40" s="432" t="s">
        <v>419</v>
      </c>
      <c r="V40" s="432" t="s">
        <v>420</v>
      </c>
      <c r="W40" s="434" t="s">
        <v>406</v>
      </c>
      <c r="Y40" s="1071" t="s">
        <v>721</v>
      </c>
      <c r="Z40" s="1071"/>
      <c r="AA40" s="1071"/>
      <c r="AB40" s="1071"/>
      <c r="AC40" s="1071"/>
      <c r="AD40" s="1071"/>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1"/>
      <c r="BB40" s="1071"/>
      <c r="BC40" s="1071"/>
      <c r="BD40" s="1071"/>
      <c r="BE40" s="1071"/>
      <c r="BF40" s="1071"/>
    </row>
    <row r="41" spans="1:58" ht="20.25">
      <c r="A41" s="435"/>
      <c r="B41" s="436" t="str">
        <f>IF(ISERROR(VLOOKUP(CONCATENATE($B$30,"_",C41),'選手名簿'!$A:$E,5,FALSE))=TRUE,"",VLOOKUP(CONCATENATE($B$30,"_",C41),'選手名簿'!$A:$E,5,FALSE))</f>
        <v/>
      </c>
      <c r="C41" s="437"/>
      <c r="D41" s="437"/>
      <c r="E41" s="438"/>
      <c r="F41" s="433"/>
      <c r="G41" s="438"/>
      <c r="H41" s="437"/>
      <c r="I41" s="437"/>
      <c r="J41" s="436" t="str">
        <f>IF(ISERROR(VLOOKUP(CONCATENATE($J$30,"_",I41),'選手名簿'!$A:$E,5,FALSE))=TRUE,"",VLOOKUP(CONCATENATE($J$30,"_",I41),'選手名簿'!$A:$E,5,FALSE))</f>
        <v/>
      </c>
      <c r="K41" s="439"/>
      <c r="L41" s="408"/>
      <c r="M41" s="435"/>
      <c r="N41" s="436" t="str">
        <f>IF(ISERROR(VLOOKUP(CONCATENATE($N$30,"_",O41),'選手名簿'!$A:$E,5,FALSE))=TRUE,"",VLOOKUP(CONCATENATE($N$30,"_",O41),'選手名簿'!$A:$E,5,FALSE))</f>
        <v/>
      </c>
      <c r="O41" s="437"/>
      <c r="P41" s="437"/>
      <c r="Q41" s="438"/>
      <c r="R41" s="433"/>
      <c r="S41" s="438"/>
      <c r="T41" s="437"/>
      <c r="U41" s="437"/>
      <c r="V41" s="424" t="str">
        <f>IF(ISERROR(VLOOKUP(CONCATENATE($V$30,"_",U41),'選手名簿'!$A:$E,5,FALSE))=TRUE,"",VLOOKUP(CONCATENATE($V$30,"_",U41),'選手名簿'!$A:$E,5,FALSE))</f>
        <v/>
      </c>
      <c r="W41" s="439"/>
      <c r="Y41" s="1071"/>
      <c r="Z41" s="1071"/>
      <c r="AA41" s="1071"/>
      <c r="AB41" s="1071"/>
      <c r="AC41" s="1071"/>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71"/>
      <c r="AY41" s="1071"/>
      <c r="AZ41" s="1071"/>
      <c r="BA41" s="1071"/>
      <c r="BB41" s="1071"/>
      <c r="BC41" s="1071"/>
      <c r="BD41" s="1071"/>
      <c r="BE41" s="1071"/>
      <c r="BF41" s="1071"/>
    </row>
    <row r="42" spans="1:37" ht="18.75" customHeight="1">
      <c r="A42" s="435"/>
      <c r="B42" s="436" t="str">
        <f>IF(ISERROR(VLOOKUP(CONCATENATE($B$30,"_",C42),'選手名簿'!$A:$E,5,FALSE))=TRUE,"",VLOOKUP(CONCATENATE($B$30,"_",C42),'選手名簿'!$A:$E,5,FALSE))</f>
        <v/>
      </c>
      <c r="C42" s="437"/>
      <c r="D42" s="437"/>
      <c r="E42" s="438"/>
      <c r="F42" s="433"/>
      <c r="G42" s="438"/>
      <c r="H42" s="437"/>
      <c r="I42" s="437"/>
      <c r="J42" s="436" t="str">
        <f>IF(ISERROR(VLOOKUP(CONCATENATE($J$30,"_",I42),'選手名簿'!$A:$E,5,FALSE))=TRUE,"",VLOOKUP(CONCATENATE($J$30,"_",I42),'選手名簿'!$A:$E,5,FALSE))</f>
        <v/>
      </c>
      <c r="K42" s="439"/>
      <c r="L42" s="408"/>
      <c r="M42" s="435"/>
      <c r="N42" s="436" t="str">
        <f>IF(ISERROR(VLOOKUP(CONCATENATE($N$30,"_",O42),'選手名簿'!$A:$E,5,FALSE))=TRUE,"",VLOOKUP(CONCATENATE($N$30,"_",O42),'選手名簿'!$A:$E,5,FALSE))</f>
        <v/>
      </c>
      <c r="O42" s="437"/>
      <c r="P42" s="437"/>
      <c r="Q42" s="438"/>
      <c r="R42" s="433"/>
      <c r="S42" s="438"/>
      <c r="T42" s="437"/>
      <c r="U42" s="437"/>
      <c r="V42" s="436" t="str">
        <f>IF(ISERROR(VLOOKUP(CONCATENATE($V$30,"_",U42),'選手名簿'!$A:$E,5,FALSE))=TRUE,"",VLOOKUP(CONCATENATE($V$30,"_",U42),'選手名簿'!$A:$E,5,FALSE))</f>
        <v/>
      </c>
      <c r="W42" s="439"/>
      <c r="Y42" s="1117" t="s">
        <v>656</v>
      </c>
      <c r="Z42" s="1118"/>
      <c r="AA42" s="1121" t="s">
        <v>657</v>
      </c>
      <c r="AB42" s="447" t="s">
        <v>16</v>
      </c>
      <c r="AC42" s="446"/>
      <c r="AD42" s="1123" t="s">
        <v>688</v>
      </c>
      <c r="AE42" s="447" t="s">
        <v>722</v>
      </c>
      <c r="AF42" s="446"/>
      <c r="AG42" s="1123" t="s">
        <v>689</v>
      </c>
      <c r="AH42" s="447" t="s">
        <v>723</v>
      </c>
      <c r="AI42" s="446"/>
      <c r="AJ42" s="1125" t="s">
        <v>659</v>
      </c>
      <c r="AK42" s="448" t="s">
        <v>724</v>
      </c>
    </row>
    <row r="43" spans="1:37" ht="19.5" customHeight="1">
      <c r="A43" s="435"/>
      <c r="B43" s="436" t="str">
        <f>IF(ISERROR(VLOOKUP(CONCATENATE($B$30,"_",C43),'選手名簿'!$A:$E,5,FALSE))=TRUE,"",VLOOKUP(CONCATENATE($B$30,"_",C43),'選手名簿'!$A:$E,5,FALSE))</f>
        <v/>
      </c>
      <c r="C43" s="437"/>
      <c r="D43" s="437"/>
      <c r="E43" s="438"/>
      <c r="F43" s="433"/>
      <c r="G43" s="438"/>
      <c r="H43" s="437"/>
      <c r="I43" s="437"/>
      <c r="J43" s="436" t="str">
        <f>IF(ISERROR(VLOOKUP(CONCATENATE($J$30,"_",I43),'選手名簿'!$A:$E,5,FALSE))=TRUE,"",VLOOKUP(CONCATENATE($J$30,"_",I43),'選手名簿'!$A:$E,5,FALSE))</f>
        <v/>
      </c>
      <c r="K43" s="439"/>
      <c r="L43" s="408"/>
      <c r="M43" s="435"/>
      <c r="N43" s="436" t="str">
        <f>IF(ISERROR(VLOOKUP(CONCATENATE($N$30,"_",O43),'選手名簿'!$A:$E,5,FALSE))=TRUE,"",VLOOKUP(CONCATENATE($N$30,"_",O43),'選手名簿'!$A:$E,5,FALSE))</f>
        <v/>
      </c>
      <c r="O43" s="437"/>
      <c r="P43" s="437"/>
      <c r="Q43" s="438"/>
      <c r="R43" s="433"/>
      <c r="S43" s="438"/>
      <c r="T43" s="437"/>
      <c r="U43" s="437"/>
      <c r="V43" s="436" t="str">
        <f>IF(ISERROR(VLOOKUP(CONCATENATE($V$30,"_",U43),'選手名簿'!$A:$E,5,FALSE))=TRUE,"",VLOOKUP(CONCATENATE($V$30,"_",U43),'選手名簿'!$A:$E,5,FALSE))</f>
        <v/>
      </c>
      <c r="W43" s="439"/>
      <c r="Y43" s="1119"/>
      <c r="Z43" s="1120"/>
      <c r="AA43" s="1122"/>
      <c r="AB43" s="449">
        <v>3</v>
      </c>
      <c r="AC43" s="415"/>
      <c r="AD43" s="1124"/>
      <c r="AE43" s="449">
        <v>2</v>
      </c>
      <c r="AF43" s="415"/>
      <c r="AG43" s="1124"/>
      <c r="AH43" s="449">
        <v>1</v>
      </c>
      <c r="AI43" s="415"/>
      <c r="AJ43" s="1126"/>
      <c r="AK43" s="450">
        <v>0</v>
      </c>
    </row>
    <row r="44" spans="1:23" ht="19.5" customHeight="1">
      <c r="A44" s="435"/>
      <c r="B44" s="436" t="str">
        <f>IF(ISERROR(VLOOKUP(CONCATENATE($B$30,"_",C44),'選手名簿'!$A:$E,5,FALSE))=TRUE,"",VLOOKUP(CONCATENATE($B$30,"_",C44),'選手名簿'!$A:$E,5,FALSE))</f>
        <v/>
      </c>
      <c r="C44" s="437"/>
      <c r="D44" s="437"/>
      <c r="E44" s="438"/>
      <c r="F44" s="433"/>
      <c r="G44" s="438"/>
      <c r="H44" s="437"/>
      <c r="I44" s="437"/>
      <c r="J44" s="436" t="str">
        <f>IF(ISERROR(VLOOKUP(CONCATENATE($J$30,"_",I44),'選手名簿'!$A:$E,5,FALSE))=TRUE,"",VLOOKUP(CONCATENATE($J$30,"_",I44),'選手名簿'!$A:$E,5,FALSE))</f>
        <v/>
      </c>
      <c r="K44" s="439"/>
      <c r="L44" s="408"/>
      <c r="M44" s="435"/>
      <c r="N44" s="436" t="str">
        <f>IF(ISERROR(VLOOKUP(CONCATENATE($N$30,"_",O44),'選手名簿'!$A:$E,5,FALSE))=TRUE,"",VLOOKUP(CONCATENATE($N$30,"_",O44),'選手名簿'!$A:$E,5,FALSE))</f>
        <v/>
      </c>
      <c r="O44" s="437"/>
      <c r="P44" s="437"/>
      <c r="Q44" s="438"/>
      <c r="R44" s="433"/>
      <c r="S44" s="438"/>
      <c r="T44" s="437"/>
      <c r="U44" s="437"/>
      <c r="V44" s="436" t="str">
        <f>IF(ISERROR(VLOOKUP(CONCATENATE($V$30,"_",U44),'選手名簿'!$A:$E,5,FALSE))=TRUE,"",VLOOKUP(CONCATENATE($V$30,"_",U44),'選手名簿'!$A:$E,5,FALSE))</f>
        <v/>
      </c>
      <c r="W44" s="439"/>
    </row>
    <row r="45" spans="1:23" ht="20.25">
      <c r="A45" s="440"/>
      <c r="B45" s="441" t="str">
        <f>IF(ISERROR(VLOOKUP(CONCATENATE($B$30,"_",C45),'選手名簿'!$A:$E,5,FALSE))=TRUE,"",VLOOKUP(CONCATENATE($B$30,"_",C45),'選手名簿'!$A:$E,5,FALSE))</f>
        <v/>
      </c>
      <c r="C45" s="442"/>
      <c r="D45" s="442"/>
      <c r="E45" s="443"/>
      <c r="F45" s="444"/>
      <c r="G45" s="443"/>
      <c r="H45" s="442"/>
      <c r="I45" s="442"/>
      <c r="J45" s="441" t="str">
        <f>IF(ISERROR(VLOOKUP(CONCATENATE($J$30,"_",I45),'選手名簿'!$A:$E,5,FALSE))=TRUE,"",VLOOKUP(CONCATENATE($J$30,"_",I45),'選手名簿'!$A:$E,5,FALSE))</f>
        <v/>
      </c>
      <c r="K45" s="445"/>
      <c r="L45" s="408"/>
      <c r="M45" s="440"/>
      <c r="N45" s="441" t="str">
        <f>IF(ISERROR(VLOOKUP(CONCATENATE($N$30,"_",O45),'選手名簿'!$A:$E,5,FALSE))=TRUE,"",VLOOKUP(CONCATENATE($N$30,"_",O45),'選手名簿'!$A:$E,5,FALSE))</f>
        <v/>
      </c>
      <c r="O45" s="442"/>
      <c r="P45" s="442"/>
      <c r="Q45" s="443"/>
      <c r="R45" s="444"/>
      <c r="S45" s="443"/>
      <c r="T45" s="442"/>
      <c r="U45" s="442"/>
      <c r="V45" s="441" t="str">
        <f>IF(ISERROR(VLOOKUP(CONCATENATE($V$30,"_",U45),'選手名簿'!$A:$E,5,FALSE))=TRUE,"",VLOOKUP(CONCATENATE($V$30,"_",U45),'選手名簿'!$A:$E,5,FALSE))</f>
        <v/>
      </c>
      <c r="W45" s="445"/>
    </row>
    <row r="46" spans="1:22" ht="13.5">
      <c r="A46" s="408"/>
      <c r="B46" s="408"/>
      <c r="C46" s="408"/>
      <c r="D46" s="408"/>
      <c r="E46" s="408"/>
      <c r="F46" s="408"/>
      <c r="G46" s="408"/>
      <c r="H46" s="408"/>
      <c r="I46" s="408"/>
      <c r="J46" s="408"/>
      <c r="K46" s="408"/>
      <c r="L46" s="408"/>
      <c r="M46" s="408"/>
      <c r="N46" s="408"/>
      <c r="O46" s="408"/>
      <c r="P46" s="408"/>
      <c r="Q46" s="408"/>
      <c r="R46" s="408"/>
      <c r="S46" s="408"/>
      <c r="T46" s="408"/>
      <c r="U46" s="408"/>
      <c r="V46" s="408"/>
    </row>
    <row r="47" spans="1:22" ht="13.5">
      <c r="A47" s="408"/>
      <c r="B47" s="408"/>
      <c r="C47" s="408"/>
      <c r="D47" s="408"/>
      <c r="E47" s="408"/>
      <c r="F47" s="408"/>
      <c r="G47" s="408"/>
      <c r="H47" s="408"/>
      <c r="I47" s="408"/>
      <c r="J47" s="408"/>
      <c r="K47" s="408"/>
      <c r="L47" s="408"/>
      <c r="M47" s="408"/>
      <c r="N47" s="408"/>
      <c r="O47" s="408"/>
      <c r="P47" s="408"/>
      <c r="Q47" s="408"/>
      <c r="R47" s="408"/>
      <c r="S47" s="408"/>
      <c r="T47" s="408"/>
      <c r="U47" s="408"/>
      <c r="V47" s="408"/>
    </row>
    <row r="48" spans="1:67" ht="18.75" customHeight="1">
      <c r="A48" s="1027" t="s">
        <v>725</v>
      </c>
      <c r="B48" s="1029" t="str">
        <f>C9</f>
        <v>ＦＣ中津ジュニア</v>
      </c>
      <c r="C48" s="1032">
        <f>IF(E48="","",SUM(E48:E49))</f>
        <v>1</v>
      </c>
      <c r="D48" s="1034" t="s">
        <v>103</v>
      </c>
      <c r="E48" s="414">
        <v>0</v>
      </c>
      <c r="F48" s="414" t="s">
        <v>266</v>
      </c>
      <c r="G48" s="414">
        <v>1</v>
      </c>
      <c r="H48" s="1034" t="s">
        <v>120</v>
      </c>
      <c r="I48" s="1032">
        <f>IF(G48="","",SUM(G48:G49))</f>
        <v>2</v>
      </c>
      <c r="J48" s="1036" t="str">
        <f>C7</f>
        <v>別府フットボールクラブ．ミネルバＵ－１２</v>
      </c>
      <c r="K48" s="408"/>
      <c r="M48" s="1039" t="s">
        <v>726</v>
      </c>
      <c r="N48" s="1042" t="str">
        <f>O9</f>
        <v>鶴岡Ｓ―ｐｌａｙ・ＭＩＮＡＭＩ</v>
      </c>
      <c r="O48" s="1032">
        <f>IF(Q48="","",SUM(Q48:Q49))</f>
        <v>0</v>
      </c>
      <c r="P48" s="1034" t="s">
        <v>103</v>
      </c>
      <c r="Q48" s="414">
        <v>0</v>
      </c>
      <c r="R48" s="414" t="s">
        <v>266</v>
      </c>
      <c r="S48" s="414">
        <v>2</v>
      </c>
      <c r="T48" s="1034" t="s">
        <v>120</v>
      </c>
      <c r="U48" s="1032">
        <f>IF(S48="","",SUM(S48:S49))</f>
        <v>3</v>
      </c>
      <c r="V48" s="1036" t="str">
        <f>O7</f>
        <v>スマイス・セレソン</v>
      </c>
      <c r="Y48" s="1018" t="str">
        <f>$Y$1</f>
        <v>OFA 第 55 回大分県U-12サッカー大会　兼　KYFA 九州U-12サッカー大会大分県大会</v>
      </c>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1018"/>
      <c r="AY48" s="1018"/>
      <c r="AZ48" s="1018"/>
      <c r="BA48" s="1018"/>
      <c r="BB48" s="1018"/>
      <c r="BC48" s="1018"/>
      <c r="BD48" s="1018"/>
      <c r="BE48" s="1018"/>
      <c r="BF48" s="1018"/>
      <c r="BG48" s="1018"/>
      <c r="BI48" s="1018" t="str">
        <f>$BI$1</f>
        <v>１次リーグ結果　報告用紙</v>
      </c>
      <c r="BJ48" s="1018"/>
      <c r="BK48" s="1018"/>
      <c r="BL48" s="1018"/>
      <c r="BM48" s="1018"/>
      <c r="BN48" s="1018"/>
      <c r="BO48" s="1018"/>
    </row>
    <row r="49" spans="1:67" ht="18.75" customHeight="1">
      <c r="A49" s="1028"/>
      <c r="B49" s="1030"/>
      <c r="C49" s="1033"/>
      <c r="D49" s="1035"/>
      <c r="E49" s="408">
        <v>1</v>
      </c>
      <c r="F49" s="408" t="s">
        <v>268</v>
      </c>
      <c r="G49" s="408">
        <v>1</v>
      </c>
      <c r="H49" s="1035"/>
      <c r="I49" s="1033"/>
      <c r="J49" s="1037"/>
      <c r="K49" s="408"/>
      <c r="M49" s="1040"/>
      <c r="N49" s="1043"/>
      <c r="O49" s="1033"/>
      <c r="P49" s="1035"/>
      <c r="Q49" s="408">
        <v>0</v>
      </c>
      <c r="R49" s="408" t="s">
        <v>268</v>
      </c>
      <c r="S49" s="408">
        <v>1</v>
      </c>
      <c r="T49" s="1035"/>
      <c r="U49" s="1033"/>
      <c r="V49" s="1037"/>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1018"/>
      <c r="AY49" s="1018"/>
      <c r="AZ49" s="1018"/>
      <c r="BA49" s="1018"/>
      <c r="BB49" s="1018"/>
      <c r="BC49" s="1018"/>
      <c r="BD49" s="1018"/>
      <c r="BE49" s="1018"/>
      <c r="BF49" s="1018"/>
      <c r="BG49" s="1018"/>
      <c r="BI49" s="1018"/>
      <c r="BJ49" s="1018"/>
      <c r="BK49" s="1018"/>
      <c r="BL49" s="1018"/>
      <c r="BM49" s="1018"/>
      <c r="BN49" s="1018"/>
      <c r="BO49" s="1018"/>
    </row>
    <row r="50" spans="1:59" ht="19.5" customHeight="1">
      <c r="A50" s="1028"/>
      <c r="B50" s="1030"/>
      <c r="C50" s="1033"/>
      <c r="D50" s="1035"/>
      <c r="E50" s="408"/>
      <c r="F50" s="408" t="s">
        <v>270</v>
      </c>
      <c r="G50" s="408"/>
      <c r="H50" s="1035"/>
      <c r="I50" s="1033"/>
      <c r="J50" s="1037"/>
      <c r="K50" s="408"/>
      <c r="M50" s="1041"/>
      <c r="N50" s="1044"/>
      <c r="O50" s="1045"/>
      <c r="P50" s="1046"/>
      <c r="Q50" s="408"/>
      <c r="R50" s="408" t="s">
        <v>270</v>
      </c>
      <c r="S50" s="408"/>
      <c r="T50" s="1046"/>
      <c r="U50" s="1045"/>
      <c r="V50" s="1047"/>
      <c r="Y50" s="1018" t="s">
        <v>676</v>
      </c>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1018"/>
      <c r="AY50" s="1018"/>
      <c r="AZ50" s="1018"/>
      <c r="BA50" s="1018"/>
      <c r="BB50" s="1018"/>
      <c r="BC50" s="1018"/>
      <c r="BD50" s="1018"/>
      <c r="BE50" s="1018"/>
      <c r="BF50" s="1018"/>
      <c r="BG50" s="1018"/>
    </row>
    <row r="51" spans="1:59" ht="18.75" customHeight="1">
      <c r="A51" s="416" t="s">
        <v>682</v>
      </c>
      <c r="B51" s="1048" t="s">
        <v>771</v>
      </c>
      <c r="C51" s="1048"/>
      <c r="D51" s="1048"/>
      <c r="E51" s="1048"/>
      <c r="F51" s="1048"/>
      <c r="G51" s="1049" t="s">
        <v>684</v>
      </c>
      <c r="H51" s="1049"/>
      <c r="I51" s="1049"/>
      <c r="J51" s="1050" t="s">
        <v>772</v>
      </c>
      <c r="K51" s="1050"/>
      <c r="M51" s="416" t="s">
        <v>682</v>
      </c>
      <c r="N51" s="1048" t="s">
        <v>773</v>
      </c>
      <c r="O51" s="1048"/>
      <c r="P51" s="1048"/>
      <c r="Q51" s="1048"/>
      <c r="R51" s="1048"/>
      <c r="S51" s="1049" t="s">
        <v>684</v>
      </c>
      <c r="T51" s="1049"/>
      <c r="U51" s="1049"/>
      <c r="V51" s="1050" t="s">
        <v>772</v>
      </c>
      <c r="W51" s="1050"/>
      <c r="Y51" s="1018"/>
      <c r="Z51" s="1018"/>
      <c r="AA51" s="1018"/>
      <c r="AB51" s="1018"/>
      <c r="AC51" s="1018"/>
      <c r="AD51" s="1018"/>
      <c r="AE51" s="1018"/>
      <c r="AF51" s="1018"/>
      <c r="AG51" s="1018"/>
      <c r="AH51" s="1018"/>
      <c r="AI51" s="1018"/>
      <c r="AJ51" s="1018"/>
      <c r="AK51" s="1018"/>
      <c r="AL51" s="1018"/>
      <c r="AM51" s="1018"/>
      <c r="AN51" s="1018"/>
      <c r="AO51" s="1018"/>
      <c r="AP51" s="1018"/>
      <c r="AQ51" s="1018"/>
      <c r="AR51" s="1018"/>
      <c r="AS51" s="1018"/>
      <c r="AT51" s="1018"/>
      <c r="AU51" s="1018"/>
      <c r="AV51" s="1018"/>
      <c r="AW51" s="1018"/>
      <c r="AX51" s="1018"/>
      <c r="AY51" s="1018"/>
      <c r="AZ51" s="1018"/>
      <c r="BA51" s="1018"/>
      <c r="BB51" s="1018"/>
      <c r="BC51" s="1018"/>
      <c r="BD51" s="1018"/>
      <c r="BE51" s="1018"/>
      <c r="BF51" s="1018"/>
      <c r="BG51" s="1018"/>
    </row>
    <row r="52" spans="1:59" ht="18.75" customHeight="1">
      <c r="A52" s="417" t="s">
        <v>694</v>
      </c>
      <c r="B52" s="1062" t="s">
        <v>649</v>
      </c>
      <c r="C52" s="1062"/>
      <c r="D52" s="1062"/>
      <c r="E52" s="1062"/>
      <c r="F52" s="1062"/>
      <c r="G52" s="1063" t="s">
        <v>684</v>
      </c>
      <c r="H52" s="1064"/>
      <c r="I52" s="1065"/>
      <c r="J52" s="1066" t="s">
        <v>772</v>
      </c>
      <c r="K52" s="1066"/>
      <c r="M52" s="417" t="s">
        <v>694</v>
      </c>
      <c r="N52" s="1062" t="s">
        <v>774</v>
      </c>
      <c r="O52" s="1062"/>
      <c r="P52" s="1062"/>
      <c r="Q52" s="1062"/>
      <c r="R52" s="1062"/>
      <c r="S52" s="1063" t="s">
        <v>684</v>
      </c>
      <c r="T52" s="1064"/>
      <c r="U52" s="1065"/>
      <c r="V52" s="1066" t="s">
        <v>772</v>
      </c>
      <c r="W52" s="1066"/>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row>
    <row r="53" spans="1:35" ht="18.75" customHeight="1">
      <c r="A53" s="418" t="s">
        <v>695</v>
      </c>
      <c r="B53" s="1067" t="s">
        <v>775</v>
      </c>
      <c r="C53" s="1067"/>
      <c r="D53" s="1067"/>
      <c r="E53" s="1067"/>
      <c r="F53" s="1067"/>
      <c r="G53" s="1063" t="s">
        <v>684</v>
      </c>
      <c r="H53" s="1064"/>
      <c r="I53" s="1065"/>
      <c r="J53" s="1068" t="s">
        <v>772</v>
      </c>
      <c r="K53" s="1068"/>
      <c r="M53" s="418" t="s">
        <v>695</v>
      </c>
      <c r="N53" s="1067" t="s">
        <v>776</v>
      </c>
      <c r="O53" s="1067"/>
      <c r="P53" s="1067"/>
      <c r="Q53" s="1067"/>
      <c r="R53" s="1067"/>
      <c r="S53" s="1063" t="s">
        <v>684</v>
      </c>
      <c r="T53" s="1064"/>
      <c r="U53" s="1065"/>
      <c r="V53" s="1068" t="s">
        <v>772</v>
      </c>
      <c r="W53" s="1068"/>
      <c r="Y53" s="404"/>
      <c r="Z53" s="404"/>
      <c r="AA53" s="404"/>
      <c r="AB53" s="404"/>
      <c r="AC53" s="404"/>
      <c r="AD53" s="404"/>
      <c r="AE53" s="404"/>
      <c r="AF53" s="404"/>
      <c r="AG53" s="404"/>
      <c r="AH53" s="404"/>
      <c r="AI53" s="404"/>
    </row>
    <row r="54" spans="1:49" ht="20.25">
      <c r="A54" s="419" t="s">
        <v>698</v>
      </c>
      <c r="B54" s="420" t="str">
        <f>IF(ISERROR(VLOOKUP(G54,'審判員'!$A:$C,2,FALSE))=TRUE,"",VLOOKUP(G54,'審判員'!$A:$C,2,FALSE))</f>
        <v>後藤　樹明</v>
      </c>
      <c r="C54" s="421">
        <f>IF(ISERROR(VLOOKUP(G54,'審判員'!$A:$C,3,FALSE))=TRUE,"",VLOOKUP(G54,'審判員'!$A:$C,3,FALSE))</f>
        <v>2</v>
      </c>
      <c r="D54" s="422" t="s">
        <v>699</v>
      </c>
      <c r="E54" s="1052" t="s">
        <v>700</v>
      </c>
      <c r="F54" s="1052"/>
      <c r="G54" s="1052" t="s">
        <v>777</v>
      </c>
      <c r="H54" s="1052"/>
      <c r="I54" s="1052"/>
      <c r="J54" s="1069" t="s">
        <v>212</v>
      </c>
      <c r="K54" s="1070"/>
      <c r="L54" s="408"/>
      <c r="M54" s="419" t="s">
        <v>698</v>
      </c>
      <c r="N54" s="420" t="str">
        <f>IF(ISERROR(VLOOKUP(S54,'審判員'!$A:$C,2,FALSE))=TRUE,"",VLOOKUP(S54,'審判員'!$A:$C,2,FALSE))</f>
        <v>宇野　耕二</v>
      </c>
      <c r="O54" s="421">
        <f>IF(ISERROR(VLOOKUP(S54,'審判員'!$A:$C,3,FALSE))=TRUE,"",VLOOKUP(S54,'審判員'!$A:$C,3,FALSE))</f>
        <v>3</v>
      </c>
      <c r="P54" s="422" t="s">
        <v>699</v>
      </c>
      <c r="Q54" s="1052" t="s">
        <v>700</v>
      </c>
      <c r="R54" s="1052"/>
      <c r="S54" s="1052" t="s">
        <v>778</v>
      </c>
      <c r="T54" s="1052"/>
      <c r="U54" s="1052"/>
      <c r="V54" s="1069" t="s">
        <v>212</v>
      </c>
      <c r="W54" s="1070"/>
      <c r="Y54" s="588" t="s">
        <v>75</v>
      </c>
      <c r="Z54" s="588"/>
      <c r="AA54" s="588"/>
      <c r="AB54" s="1020" t="str">
        <f>$N$4</f>
        <v>別府</v>
      </c>
      <c r="AC54" s="1020"/>
      <c r="AD54" s="1020"/>
      <c r="AE54" s="1020"/>
      <c r="AF54" s="1020"/>
      <c r="AG54" s="1020"/>
      <c r="AH54" s="588" t="s">
        <v>677</v>
      </c>
      <c r="AI54" s="1019" t="str">
        <f>$P$4</f>
        <v>実相寺サッカー競技場(人工芝)</v>
      </c>
      <c r="AJ54" s="1019"/>
      <c r="AK54" s="1019"/>
      <c r="AL54" s="1019"/>
      <c r="AM54" s="1019"/>
      <c r="AN54" s="1019"/>
      <c r="AO54" s="1019"/>
      <c r="AP54" s="1019"/>
      <c r="AQ54" s="1019"/>
      <c r="AR54" s="1019"/>
      <c r="AS54" s="1019"/>
      <c r="AT54" s="1019"/>
      <c r="AU54" s="1019"/>
      <c r="AV54" s="1019"/>
      <c r="AW54" s="1019"/>
    </row>
    <row r="55" spans="1:49" ht="20.25">
      <c r="A55" s="423" t="s">
        <v>703</v>
      </c>
      <c r="B55" s="424" t="str">
        <f>IF(ISERROR(VLOOKUP(G55,'審判員'!$A:$C,2,FALSE))=TRUE,"",VLOOKUP(G55,'審判員'!$A:$C,2,FALSE))</f>
        <v>江藤　雅章</v>
      </c>
      <c r="C55" s="425">
        <f>IF(ISERROR(VLOOKUP(G55,'審判員'!$A:$C,3,FALSE))=TRUE,"",VLOOKUP(G55,'審判員'!$A:$C,3,FALSE))</f>
        <v>3</v>
      </c>
      <c r="D55" s="426" t="s">
        <v>699</v>
      </c>
      <c r="E55" s="1035" t="s">
        <v>700</v>
      </c>
      <c r="F55" s="1035"/>
      <c r="G55" s="1035" t="s">
        <v>782</v>
      </c>
      <c r="H55" s="1035"/>
      <c r="I55" s="1035"/>
      <c r="J55" s="1071" t="str">
        <f>N48</f>
        <v>鶴岡Ｓ―ｐｌａｙ・ＭＩＮＡＭＩ</v>
      </c>
      <c r="K55" s="1072"/>
      <c r="L55" s="408"/>
      <c r="M55" s="423" t="s">
        <v>703</v>
      </c>
      <c r="N55" s="424" t="str">
        <f>IF(ISERROR(VLOOKUP(S55,'審判員'!$A:$C,2,FALSE))=TRUE,"",VLOOKUP(S55,'審判員'!$A:$C,2,FALSE))</f>
        <v>平岡　正広</v>
      </c>
      <c r="O55" s="425">
        <f>IF(ISERROR(VLOOKUP(S55,'審判員'!$A:$C,3,FALSE))=TRUE,"",VLOOKUP(S55,'審判員'!$A:$C,3,FALSE))</f>
        <v>3</v>
      </c>
      <c r="P55" s="426" t="s">
        <v>699</v>
      </c>
      <c r="Q55" s="1035" t="s">
        <v>700</v>
      </c>
      <c r="R55" s="1035"/>
      <c r="S55" s="1035" t="s">
        <v>783</v>
      </c>
      <c r="T55" s="1035"/>
      <c r="U55" s="1035"/>
      <c r="V55" s="1071" t="str">
        <f>B48</f>
        <v>ＦＣ中津ジュニア</v>
      </c>
      <c r="W55" s="1072"/>
      <c r="Y55" s="588"/>
      <c r="Z55" s="588"/>
      <c r="AA55" s="588"/>
      <c r="AB55" s="1020"/>
      <c r="AC55" s="1020"/>
      <c r="AD55" s="1020"/>
      <c r="AE55" s="1020"/>
      <c r="AF55" s="1020"/>
      <c r="AG55" s="1020"/>
      <c r="AH55" s="588"/>
      <c r="AI55" s="1019"/>
      <c r="AJ55" s="1019"/>
      <c r="AK55" s="1019"/>
      <c r="AL55" s="1019"/>
      <c r="AM55" s="1019"/>
      <c r="AN55" s="1019"/>
      <c r="AO55" s="1019"/>
      <c r="AP55" s="1019"/>
      <c r="AQ55" s="1019"/>
      <c r="AR55" s="1019"/>
      <c r="AS55" s="1019"/>
      <c r="AT55" s="1019"/>
      <c r="AU55" s="1019"/>
      <c r="AV55" s="1019"/>
      <c r="AW55" s="1019"/>
    </row>
    <row r="56" spans="1:49" ht="20.25">
      <c r="A56" s="423" t="s">
        <v>706</v>
      </c>
      <c r="B56" s="424" t="str">
        <f>IF(ISERROR(VLOOKUP(G56,'審判員'!$A:$C,2,FALSE))=TRUE,"",VLOOKUP(G56,'審判員'!$A:$C,2,FALSE))</f>
        <v>柳元　哲哉</v>
      </c>
      <c r="C56" s="425">
        <f>IF(ISERROR(VLOOKUP(G56,'審判員'!$A:$C,3,FALSE))=TRUE,"",VLOOKUP(G56,'審判員'!$A:$C,3,FALSE))</f>
        <v>3</v>
      </c>
      <c r="D56" s="426" t="s">
        <v>699</v>
      </c>
      <c r="E56" s="1035" t="s">
        <v>700</v>
      </c>
      <c r="F56" s="1035"/>
      <c r="G56" s="1035" t="s">
        <v>746</v>
      </c>
      <c r="H56" s="1035"/>
      <c r="I56" s="1035"/>
      <c r="J56" s="1071" t="str">
        <f>V48</f>
        <v>スマイス・セレソン</v>
      </c>
      <c r="K56" s="1072"/>
      <c r="L56" s="408"/>
      <c r="M56" s="423" t="s">
        <v>706</v>
      </c>
      <c r="N56" s="424" t="str">
        <f>IF(ISERROR(VLOOKUP(S56,'審判員'!$A:$C,2,FALSE))=TRUE,"",VLOOKUP(S56,'審判員'!$A:$C,2,FALSE))</f>
        <v>鴨川　奨</v>
      </c>
      <c r="O56" s="425">
        <f>IF(ISERROR(VLOOKUP(S56,'審判員'!$A:$C,3,FALSE))=TRUE,"",VLOOKUP(S56,'審判員'!$A:$C,3,FALSE))</f>
        <v>3</v>
      </c>
      <c r="P56" s="426" t="s">
        <v>699</v>
      </c>
      <c r="Q56" s="1035" t="s">
        <v>700</v>
      </c>
      <c r="R56" s="1035"/>
      <c r="S56" s="1035" t="s">
        <v>708</v>
      </c>
      <c r="T56" s="1035"/>
      <c r="U56" s="1035"/>
      <c r="V56" s="1071" t="str">
        <f>J48</f>
        <v>別府フットボールクラブ．ミネルバＵ－１２</v>
      </c>
      <c r="W56" s="1072"/>
      <c r="Y56" s="132"/>
      <c r="Z56" s="132"/>
      <c r="AA56" s="132"/>
      <c r="AB56" s="132"/>
      <c r="AC56" s="132"/>
      <c r="AD56" s="132"/>
      <c r="AE56" s="132"/>
      <c r="AF56" s="132"/>
      <c r="AG56" s="132"/>
      <c r="AH56" s="132"/>
      <c r="AI56" s="407"/>
      <c r="AJ56" s="407"/>
      <c r="AK56" s="407"/>
      <c r="AL56" s="407"/>
      <c r="AM56" s="407"/>
      <c r="AN56" s="407"/>
      <c r="AO56" s="407"/>
      <c r="AP56" s="407"/>
      <c r="AQ56" s="407"/>
      <c r="AR56" s="407"/>
      <c r="AS56" s="407"/>
      <c r="AT56" s="407"/>
      <c r="AU56" s="407"/>
      <c r="AV56" s="407"/>
      <c r="AW56" s="407"/>
    </row>
    <row r="57" spans="1:27" ht="20.25">
      <c r="A57" s="427" t="s">
        <v>709</v>
      </c>
      <c r="B57" s="428" t="str">
        <f>IF(ISERROR(VLOOKUP(G57,'審判員'!$A:$C,2,FALSE))=TRUE,"",VLOOKUP(G57,'審判員'!$A:$C,2,FALSE))</f>
        <v>長田　敏明</v>
      </c>
      <c r="C57" s="429">
        <f>IF(ISERROR(VLOOKUP(G57,'審判員'!$A:$C,3,FALSE))=TRUE,"",VLOOKUP(G57,'審判員'!$A:$C,3,FALSE))</f>
        <v>3</v>
      </c>
      <c r="D57" s="430" t="s">
        <v>699</v>
      </c>
      <c r="E57" s="1074" t="s">
        <v>700</v>
      </c>
      <c r="F57" s="1074"/>
      <c r="G57" s="1074" t="s">
        <v>780</v>
      </c>
      <c r="H57" s="1074"/>
      <c r="I57" s="1074"/>
      <c r="J57" s="1075" t="s">
        <v>212</v>
      </c>
      <c r="K57" s="1076"/>
      <c r="L57" s="408"/>
      <c r="M57" s="427" t="s">
        <v>709</v>
      </c>
      <c r="N57" s="428" t="str">
        <f>IF(ISERROR(VLOOKUP(S57,'審判員'!$A:$C,2,FALSE))=TRUE,"",VLOOKUP(S57,'審判員'!$A:$C,2,FALSE))</f>
        <v>恵美　圭介</v>
      </c>
      <c r="O57" s="429">
        <f>IF(ISERROR(VLOOKUP(S57,'審判員'!$A:$C,3,FALSE))=TRUE,"",VLOOKUP(S57,'審判員'!$A:$C,3,FALSE))</f>
        <v>3</v>
      </c>
      <c r="P57" s="430" t="s">
        <v>699</v>
      </c>
      <c r="Q57" s="1074" t="s">
        <v>700</v>
      </c>
      <c r="R57" s="1074"/>
      <c r="S57" s="1074" t="s">
        <v>784</v>
      </c>
      <c r="T57" s="1074"/>
      <c r="U57" s="1074"/>
      <c r="V57" s="1075" t="s">
        <v>212</v>
      </c>
      <c r="W57" s="1076"/>
      <c r="Y57" s="408"/>
      <c r="Z57" s="408"/>
      <c r="AA57" s="408"/>
    </row>
    <row r="58" spans="1:33" ht="20.25">
      <c r="A58" s="431" t="s">
        <v>406</v>
      </c>
      <c r="B58" s="432" t="s">
        <v>420</v>
      </c>
      <c r="C58" s="432" t="s">
        <v>419</v>
      </c>
      <c r="D58" s="432" t="s">
        <v>595</v>
      </c>
      <c r="E58" s="432" t="s">
        <v>421</v>
      </c>
      <c r="F58" s="433"/>
      <c r="G58" s="432" t="s">
        <v>421</v>
      </c>
      <c r="H58" s="432" t="s">
        <v>595</v>
      </c>
      <c r="I58" s="432" t="s">
        <v>419</v>
      </c>
      <c r="J58" s="432" t="s">
        <v>420</v>
      </c>
      <c r="K58" s="434" t="s">
        <v>406</v>
      </c>
      <c r="L58" s="408"/>
      <c r="M58" s="431" t="s">
        <v>406</v>
      </c>
      <c r="N58" s="432" t="s">
        <v>420</v>
      </c>
      <c r="O58" s="432" t="s">
        <v>419</v>
      </c>
      <c r="P58" s="432" t="s">
        <v>595</v>
      </c>
      <c r="Q58" s="432" t="s">
        <v>421</v>
      </c>
      <c r="R58" s="433"/>
      <c r="S58" s="432" t="s">
        <v>421</v>
      </c>
      <c r="T58" s="432" t="s">
        <v>595</v>
      </c>
      <c r="U58" s="432" t="s">
        <v>419</v>
      </c>
      <c r="V58" s="432" t="s">
        <v>420</v>
      </c>
      <c r="W58" s="434" t="s">
        <v>406</v>
      </c>
      <c r="Y58" s="588" t="s">
        <v>339</v>
      </c>
      <c r="Z58" s="588"/>
      <c r="AA58" s="588"/>
      <c r="AB58" s="1020" t="str">
        <f>$N$6</f>
        <v>L</v>
      </c>
      <c r="AC58" s="1020"/>
      <c r="AD58" s="1020"/>
      <c r="AE58" s="1020"/>
      <c r="AF58" s="1020"/>
      <c r="AG58" s="1020"/>
    </row>
    <row r="59" spans="1:33" ht="20.25">
      <c r="A59" s="435"/>
      <c r="B59" s="436" t="str">
        <f>IF(ISERROR(VLOOKUP(CONCATENATE($B$48,"_",C59),'選手名簿'!$A:$E,5,FALSE))=TRUE,"",VLOOKUP(CONCATENATE($B$48,"_",C59),'選手名簿'!$A:$E,5,FALSE))</f>
        <v/>
      </c>
      <c r="C59" s="437"/>
      <c r="D59" s="437"/>
      <c r="E59" s="438"/>
      <c r="F59" s="433"/>
      <c r="G59" s="438"/>
      <c r="H59" s="437"/>
      <c r="I59" s="437"/>
      <c r="J59" s="436" t="str">
        <f>IF(ISERROR(VLOOKUP(CONCATENATE($J$48,"_",I59),'選手名簿'!$A:$E,5,FALSE))=TRUE,"",VLOOKUP(CONCATENATE($J$48,"_",I59),'選手名簿'!$A:$E,5,FALSE))</f>
        <v/>
      </c>
      <c r="K59" s="439"/>
      <c r="L59" s="408"/>
      <c r="M59" s="435"/>
      <c r="N59" s="436" t="str">
        <f>IF(ISERROR(VLOOKUP(CONCATENATE($N$48,"_",O59),'選手名簿'!$A:$E,5,FALSE))=TRUE,"",VLOOKUP(CONCATENATE($N$48,"_",O59),'選手名簿'!$A:$E,5,FALSE))</f>
        <v/>
      </c>
      <c r="O59" s="437"/>
      <c r="P59" s="437"/>
      <c r="Q59" s="438"/>
      <c r="R59" s="433"/>
      <c r="S59" s="438"/>
      <c r="T59" s="437"/>
      <c r="U59" s="437"/>
      <c r="V59" s="424" t="str">
        <f>IF(ISERROR(VLOOKUP(CONCATENATE($V$48,"_",U59),'選手名簿'!$A:$E,5,FALSE))=TRUE,"",VLOOKUP(CONCATENATE($V$48,"_",U59),'選手名簿'!$A:$E,5,FALSE))</f>
        <v/>
      </c>
      <c r="W59" s="439"/>
      <c r="Y59" s="588"/>
      <c r="Z59" s="588"/>
      <c r="AA59" s="588"/>
      <c r="AB59" s="1021"/>
      <c r="AC59" s="1021"/>
      <c r="AD59" s="1021"/>
      <c r="AE59" s="1021"/>
      <c r="AF59" s="1021"/>
      <c r="AG59" s="1021"/>
    </row>
    <row r="60" spans="1:45" ht="20.25">
      <c r="A60" s="435"/>
      <c r="B60" s="436" t="str">
        <f>IF(ISERROR(VLOOKUP(CONCATENATE($B$48,"_",C60),'選手名簿'!$A:$E,5,FALSE))=TRUE,"",VLOOKUP(CONCATENATE($B$48,"_",C60),'選手名簿'!$A:$E,5,FALSE))</f>
        <v/>
      </c>
      <c r="C60" s="437"/>
      <c r="D60" s="437"/>
      <c r="E60" s="438"/>
      <c r="F60" s="433"/>
      <c r="G60" s="438"/>
      <c r="H60" s="437"/>
      <c r="I60" s="437"/>
      <c r="J60" s="436" t="str">
        <f>IF(ISERROR(VLOOKUP(CONCATENATE($J$48,"_",I60),'選手名簿'!$A:$E,5,FALSE))=TRUE,"",VLOOKUP(CONCATENATE($J$48,"_",I60),'選手名簿'!$A:$E,5,FALSE))</f>
        <v/>
      </c>
      <c r="K60" s="439"/>
      <c r="L60" s="408"/>
      <c r="M60" s="435"/>
      <c r="N60" s="436" t="str">
        <f>IF(ISERROR(VLOOKUP(CONCATENATE($N$48,"_",O60),'選手名簿'!$A:$E,5,FALSE))=TRUE,"",VLOOKUP(CONCATENATE($N$48,"_",O60),'選手名簿'!$A:$E,5,FALSE))</f>
        <v/>
      </c>
      <c r="O60" s="437"/>
      <c r="P60" s="437"/>
      <c r="Q60" s="438"/>
      <c r="R60" s="433"/>
      <c r="S60" s="438"/>
      <c r="T60" s="437"/>
      <c r="U60" s="437"/>
      <c r="V60" s="436" t="str">
        <f>IF(ISERROR(VLOOKUP(CONCATENATE($V$48,"_",U60),'選手名簿'!$A:$E,5,FALSE))=TRUE,"",VLOOKUP(CONCATENATE($V$48,"_",U60),'選手名簿'!$A:$E,5,FALSE))</f>
        <v/>
      </c>
      <c r="W60" s="439"/>
      <c r="Y60" s="132"/>
      <c r="Z60" s="844" t="str">
        <f>$N$7</f>
        <v>L1</v>
      </c>
      <c r="AA60" s="844"/>
      <c r="AB60" s="844"/>
      <c r="AC60" s="844" t="str">
        <f>$O$7</f>
        <v>スマイス・セレソン</v>
      </c>
      <c r="AD60" s="844"/>
      <c r="AE60" s="844"/>
      <c r="AF60" s="844"/>
      <c r="AG60" s="844"/>
      <c r="AH60" s="844"/>
      <c r="AI60" s="844"/>
      <c r="AJ60" s="844"/>
      <c r="AK60" s="844"/>
      <c r="AL60" s="844"/>
      <c r="AM60" s="844"/>
      <c r="AN60" s="844"/>
      <c r="AO60" s="844"/>
      <c r="AP60" s="844" t="str">
        <f>$V$7</f>
        <v>別府</v>
      </c>
      <c r="AQ60" s="844"/>
      <c r="AR60" s="844"/>
      <c r="AS60" s="844"/>
    </row>
    <row r="61" spans="1:45" ht="20.25">
      <c r="A61" s="435"/>
      <c r="B61" s="436" t="str">
        <f>IF(ISERROR(VLOOKUP(CONCATENATE($B$48,"_",C61),'選手名簿'!$A:$E,5,FALSE))=TRUE,"",VLOOKUP(CONCATENATE($B$48,"_",C61),'選手名簿'!$A:$E,5,FALSE))</f>
        <v/>
      </c>
      <c r="C61" s="437"/>
      <c r="D61" s="437"/>
      <c r="E61" s="438"/>
      <c r="F61" s="433"/>
      <c r="G61" s="438"/>
      <c r="H61" s="437"/>
      <c r="I61" s="437"/>
      <c r="J61" s="436" t="str">
        <f>IF(ISERROR(VLOOKUP(CONCATENATE($J$48,"_",I61),'選手名簿'!$A:$E,5,FALSE))=TRUE,"",VLOOKUP(CONCATENATE($J$48,"_",I61),'選手名簿'!$A:$E,5,FALSE))</f>
        <v/>
      </c>
      <c r="K61" s="439"/>
      <c r="L61" s="408"/>
      <c r="M61" s="435"/>
      <c r="N61" s="436" t="str">
        <f>IF(ISERROR(VLOOKUP(CONCATENATE($N$48,"_",O61),'選手名簿'!$A:$E,5,FALSE))=TRUE,"",VLOOKUP(CONCATENATE($N$48,"_",O61),'選手名簿'!$A:$E,5,FALSE))</f>
        <v/>
      </c>
      <c r="O61" s="437"/>
      <c r="P61" s="437"/>
      <c r="Q61" s="438"/>
      <c r="R61" s="433"/>
      <c r="S61" s="438"/>
      <c r="T61" s="437"/>
      <c r="U61" s="437"/>
      <c r="V61" s="436" t="str">
        <f>IF(ISERROR(VLOOKUP(CONCATENATE($V$48,"_",U61),'選手名簿'!$A:$E,5,FALSE))=TRUE,"",VLOOKUP(CONCATENATE($V$48,"_",U61),'選手名簿'!$A:$E,5,FALSE))</f>
        <v/>
      </c>
      <c r="W61" s="439"/>
      <c r="Y61" s="132"/>
      <c r="Z61" s="844"/>
      <c r="AA61" s="844"/>
      <c r="AB61" s="844"/>
      <c r="AC61" s="844"/>
      <c r="AD61" s="844"/>
      <c r="AE61" s="844"/>
      <c r="AF61" s="844"/>
      <c r="AG61" s="844"/>
      <c r="AH61" s="844"/>
      <c r="AI61" s="844"/>
      <c r="AJ61" s="844"/>
      <c r="AK61" s="844"/>
      <c r="AL61" s="844"/>
      <c r="AM61" s="844"/>
      <c r="AN61" s="844"/>
      <c r="AO61" s="844"/>
      <c r="AP61" s="844"/>
      <c r="AQ61" s="844"/>
      <c r="AR61" s="844"/>
      <c r="AS61" s="844"/>
    </row>
    <row r="62" spans="1:45" ht="20.25">
      <c r="A62" s="435"/>
      <c r="B62" s="436" t="str">
        <f>IF(ISERROR(VLOOKUP(CONCATENATE($B$48,"_",C62),'選手名簿'!$A:$E,5,FALSE))=TRUE,"",VLOOKUP(CONCATENATE($B$48,"_",C62),'選手名簿'!$A:$E,5,FALSE))</f>
        <v/>
      </c>
      <c r="C62" s="437"/>
      <c r="D62" s="437"/>
      <c r="E62" s="438"/>
      <c r="F62" s="433"/>
      <c r="G62" s="438"/>
      <c r="H62" s="437"/>
      <c r="I62" s="437"/>
      <c r="J62" s="436" t="str">
        <f>IF(ISERROR(VLOOKUP(CONCATENATE($J$48,"_",I62),'選手名簿'!$A:$E,5,FALSE))=TRUE,"",VLOOKUP(CONCATENATE($J$48,"_",I62),'選手名簿'!$A:$E,5,FALSE))</f>
        <v/>
      </c>
      <c r="K62" s="439"/>
      <c r="L62" s="408"/>
      <c r="M62" s="435"/>
      <c r="N62" s="436" t="str">
        <f>IF(ISERROR(VLOOKUP(CONCATENATE($N$48,"_",O62),'選手名簿'!$A:$E,5,FALSE))=TRUE,"",VLOOKUP(CONCATENATE($N$48,"_",O62),'選手名簿'!$A:$E,5,FALSE))</f>
        <v/>
      </c>
      <c r="O62" s="437"/>
      <c r="P62" s="437"/>
      <c r="Q62" s="438"/>
      <c r="R62" s="433"/>
      <c r="S62" s="438"/>
      <c r="T62" s="437"/>
      <c r="U62" s="437"/>
      <c r="V62" s="436" t="str">
        <f>IF(ISERROR(VLOOKUP(CONCATENATE($V$48,"_",U62),'選手名簿'!$A:$E,5,FALSE))=TRUE,"",VLOOKUP(CONCATENATE($V$48,"_",U62),'選手名簿'!$A:$E,5,FALSE))</f>
        <v/>
      </c>
      <c r="W62" s="439"/>
      <c r="Y62" s="132"/>
      <c r="Z62" s="844" t="str">
        <f>$N$8</f>
        <v>L2</v>
      </c>
      <c r="AA62" s="844"/>
      <c r="AB62" s="844"/>
      <c r="AC62" s="844" t="str">
        <f>$O$8</f>
        <v>大道サッカースポーツ少年団</v>
      </c>
      <c r="AD62" s="844"/>
      <c r="AE62" s="844"/>
      <c r="AF62" s="844"/>
      <c r="AG62" s="844"/>
      <c r="AH62" s="844"/>
      <c r="AI62" s="844"/>
      <c r="AJ62" s="844"/>
      <c r="AK62" s="844"/>
      <c r="AL62" s="844"/>
      <c r="AM62" s="844"/>
      <c r="AN62" s="844"/>
      <c r="AO62" s="844"/>
      <c r="AP62" s="844" t="str">
        <f>$V$8</f>
        <v>大分</v>
      </c>
      <c r="AQ62" s="844"/>
      <c r="AR62" s="844"/>
      <c r="AS62" s="844"/>
    </row>
    <row r="63" spans="1:45" ht="20.25">
      <c r="A63" s="440"/>
      <c r="B63" s="441" t="str">
        <f>IF(ISERROR(VLOOKUP(CONCATENATE($B$48,"_",C63),'選手名簿'!$A:$E,5,FALSE))=TRUE,"",VLOOKUP(CONCATENATE($B$48,"_",C63),'選手名簿'!$A:$E,5,FALSE))</f>
        <v/>
      </c>
      <c r="C63" s="442"/>
      <c r="D63" s="442"/>
      <c r="E63" s="443"/>
      <c r="F63" s="444"/>
      <c r="G63" s="443"/>
      <c r="H63" s="442"/>
      <c r="I63" s="442"/>
      <c r="J63" s="441" t="str">
        <f>IF(ISERROR(VLOOKUP(CONCATENATE($J$48,"_",I63),'選手名簿'!$A:$E,5,FALSE))=TRUE,"",VLOOKUP(CONCATENATE($J$48,"_",I63),'選手名簿'!$A:$E,5,FALSE))</f>
        <v/>
      </c>
      <c r="K63" s="445"/>
      <c r="L63" s="408"/>
      <c r="M63" s="440"/>
      <c r="N63" s="441" t="str">
        <f>IF(ISERROR(VLOOKUP(CONCATENATE($N$48,"_",O63),'選手名簿'!$A:$E,5,FALSE))=TRUE,"",VLOOKUP(CONCATENATE($N$48,"_",O63),'選手名簿'!$A:$E,5,FALSE))</f>
        <v/>
      </c>
      <c r="O63" s="442"/>
      <c r="P63" s="442"/>
      <c r="Q63" s="443"/>
      <c r="R63" s="444"/>
      <c r="S63" s="443"/>
      <c r="T63" s="442"/>
      <c r="U63" s="442"/>
      <c r="V63" s="441" t="str">
        <f>IF(ISERROR(VLOOKUP(CONCATENATE($V$48,"_",U63),'選手名簿'!$A:$E,5,FALSE))=TRUE,"",VLOOKUP(CONCATENATE($V$48,"_",U63),'選手名簿'!$A:$E,5,FALSE))</f>
        <v/>
      </c>
      <c r="W63" s="445"/>
      <c r="Y63" s="132"/>
      <c r="Z63" s="844"/>
      <c r="AA63" s="844"/>
      <c r="AB63" s="844"/>
      <c r="AC63" s="844"/>
      <c r="AD63" s="844"/>
      <c r="AE63" s="844"/>
      <c r="AF63" s="844"/>
      <c r="AG63" s="844"/>
      <c r="AH63" s="844"/>
      <c r="AI63" s="844"/>
      <c r="AJ63" s="844"/>
      <c r="AK63" s="844"/>
      <c r="AL63" s="844"/>
      <c r="AM63" s="844"/>
      <c r="AN63" s="844"/>
      <c r="AO63" s="844"/>
      <c r="AP63" s="844"/>
      <c r="AQ63" s="844"/>
      <c r="AR63" s="844"/>
      <c r="AS63" s="844"/>
    </row>
    <row r="64" spans="1:45" ht="18.75" customHeight="1">
      <c r="A64" s="408"/>
      <c r="B64" s="408"/>
      <c r="C64" s="408"/>
      <c r="D64" s="408"/>
      <c r="E64" s="408"/>
      <c r="F64" s="408"/>
      <c r="G64" s="408"/>
      <c r="H64" s="408"/>
      <c r="I64" s="408"/>
      <c r="J64" s="408"/>
      <c r="K64" s="408"/>
      <c r="L64" s="408"/>
      <c r="M64" s="408"/>
      <c r="N64" s="408"/>
      <c r="O64" s="408"/>
      <c r="P64" s="408"/>
      <c r="Q64" s="408"/>
      <c r="R64" s="408"/>
      <c r="S64" s="408"/>
      <c r="T64" s="408"/>
      <c r="U64" s="408"/>
      <c r="V64" s="408"/>
      <c r="Y64" s="408"/>
      <c r="Z64" s="844" t="str">
        <f>$N$9</f>
        <v>L3</v>
      </c>
      <c r="AA64" s="844"/>
      <c r="AB64" s="844"/>
      <c r="AC64" s="844" t="str">
        <f>$O$9</f>
        <v>鶴岡Ｓ―ｐｌａｙ・ＭＩＮＡＭＩ</v>
      </c>
      <c r="AD64" s="844"/>
      <c r="AE64" s="844"/>
      <c r="AF64" s="844"/>
      <c r="AG64" s="844"/>
      <c r="AH64" s="844"/>
      <c r="AI64" s="844"/>
      <c r="AJ64" s="844"/>
      <c r="AK64" s="844"/>
      <c r="AL64" s="844"/>
      <c r="AM64" s="844"/>
      <c r="AN64" s="844"/>
      <c r="AO64" s="844"/>
      <c r="AP64" s="844" t="str">
        <f>$V$9</f>
        <v>佐伯</v>
      </c>
      <c r="AQ64" s="844"/>
      <c r="AR64" s="844"/>
      <c r="AS64" s="844"/>
    </row>
    <row r="65" spans="26:45" ht="13.5">
      <c r="Z65" s="844"/>
      <c r="AA65" s="844"/>
      <c r="AB65" s="844"/>
      <c r="AC65" s="844"/>
      <c r="AD65" s="844"/>
      <c r="AE65" s="844"/>
      <c r="AF65" s="844"/>
      <c r="AG65" s="844"/>
      <c r="AH65" s="844"/>
      <c r="AI65" s="844"/>
      <c r="AJ65" s="844"/>
      <c r="AK65" s="844"/>
      <c r="AL65" s="844"/>
      <c r="AM65" s="844"/>
      <c r="AN65" s="844"/>
      <c r="AO65" s="844"/>
      <c r="AP65" s="844"/>
      <c r="AQ65" s="844"/>
      <c r="AR65" s="844"/>
      <c r="AS65" s="844"/>
    </row>
    <row r="70" ht="18.75" customHeight="1"/>
    <row r="71" ht="18.75" customHeight="1"/>
    <row r="72" spans="25:67" ht="18.75" customHeight="1">
      <c r="Y72" s="1051" t="str">
        <f>$Y$6</f>
        <v>パート</v>
      </c>
      <c r="Z72" s="1052"/>
      <c r="AA72" s="1052"/>
      <c r="AB72" s="1052"/>
      <c r="AC72" s="1052" t="str">
        <f>$AB$58</f>
        <v>L</v>
      </c>
      <c r="AD72" s="1052"/>
      <c r="AE72" s="1056"/>
      <c r="AF72" s="1057" t="str">
        <f>$Y$78</f>
        <v>スマイス・セレソン</v>
      </c>
      <c r="AG72" s="1057"/>
      <c r="AH72" s="1057"/>
      <c r="AI72" s="1057"/>
      <c r="AJ72" s="1057"/>
      <c r="AK72" s="1057" t="str">
        <f>$Y$84</f>
        <v>大道サッカースポーツ少年団</v>
      </c>
      <c r="AL72" s="1057"/>
      <c r="AM72" s="1057"/>
      <c r="AN72" s="1057"/>
      <c r="AO72" s="1057"/>
      <c r="AP72" s="1057" t="str">
        <f>$Y$90</f>
        <v>鶴岡Ｓ―ｐｌａｙ・ＭＩＮＡＭＩ</v>
      </c>
      <c r="AQ72" s="1057"/>
      <c r="AR72" s="1057"/>
      <c r="AS72" s="1057"/>
      <c r="AT72" s="1057"/>
      <c r="AU72" s="1057" t="s">
        <v>657</v>
      </c>
      <c r="AV72" s="1057"/>
      <c r="AW72" s="1058" t="s">
        <v>688</v>
      </c>
      <c r="AX72" s="1057"/>
      <c r="AY72" s="1058" t="s">
        <v>689</v>
      </c>
      <c r="AZ72" s="1057"/>
      <c r="BA72" s="1057" t="s">
        <v>659</v>
      </c>
      <c r="BB72" s="1057"/>
      <c r="BC72" s="1057" t="s">
        <v>690</v>
      </c>
      <c r="BD72" s="1057"/>
      <c r="BE72" s="1057" t="s">
        <v>691</v>
      </c>
      <c r="BF72" s="1057"/>
      <c r="BG72" s="1057" t="s">
        <v>692</v>
      </c>
      <c r="BH72" s="1057"/>
      <c r="BI72" s="1058" t="s">
        <v>665</v>
      </c>
      <c r="BJ72" s="1057"/>
      <c r="BK72" s="1058" t="s">
        <v>666</v>
      </c>
      <c r="BL72" s="1057"/>
      <c r="BM72" s="1058" t="s">
        <v>667</v>
      </c>
      <c r="BN72" s="1057"/>
      <c r="BO72" s="1059" t="s">
        <v>693</v>
      </c>
    </row>
    <row r="73" spans="25:67" ht="18.75" customHeight="1">
      <c r="Y73" s="1053"/>
      <c r="Z73" s="1035"/>
      <c r="AA73" s="1035"/>
      <c r="AB73" s="1035"/>
      <c r="AC73" s="1035"/>
      <c r="AD73" s="1035"/>
      <c r="AE73" s="1037"/>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8"/>
      <c r="BA73" s="1028"/>
      <c r="BB73" s="1028"/>
      <c r="BC73" s="1028"/>
      <c r="BD73" s="1028"/>
      <c r="BE73" s="1028"/>
      <c r="BF73" s="1028"/>
      <c r="BG73" s="1028"/>
      <c r="BH73" s="1028"/>
      <c r="BI73" s="1028"/>
      <c r="BJ73" s="1028"/>
      <c r="BK73" s="1028"/>
      <c r="BL73" s="1028"/>
      <c r="BM73" s="1028"/>
      <c r="BN73" s="1028"/>
      <c r="BO73" s="1060"/>
    </row>
    <row r="74" spans="25:67" ht="18.75" customHeight="1">
      <c r="Y74" s="1053"/>
      <c r="Z74" s="1035"/>
      <c r="AA74" s="1035"/>
      <c r="AB74" s="1035"/>
      <c r="AC74" s="1035"/>
      <c r="AD74" s="1035"/>
      <c r="AE74" s="1037"/>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8"/>
      <c r="BA74" s="1028"/>
      <c r="BB74" s="1028"/>
      <c r="BC74" s="1028"/>
      <c r="BD74" s="1028"/>
      <c r="BE74" s="1028"/>
      <c r="BF74" s="1028"/>
      <c r="BG74" s="1028"/>
      <c r="BH74" s="1028"/>
      <c r="BI74" s="1028"/>
      <c r="BJ74" s="1028"/>
      <c r="BK74" s="1028"/>
      <c r="BL74" s="1028"/>
      <c r="BM74" s="1028"/>
      <c r="BN74" s="1028"/>
      <c r="BO74" s="1060"/>
    </row>
    <row r="75" spans="25:67" ht="19.5" customHeight="1">
      <c r="Y75" s="1053"/>
      <c r="Z75" s="1035"/>
      <c r="AA75" s="1035"/>
      <c r="AB75" s="1035"/>
      <c r="AC75" s="1035"/>
      <c r="AD75" s="1035"/>
      <c r="AE75" s="1037"/>
      <c r="AF75" s="1028"/>
      <c r="AG75" s="1028"/>
      <c r="AH75" s="1028"/>
      <c r="AI75" s="1028"/>
      <c r="AJ75" s="1028"/>
      <c r="AK75" s="1028"/>
      <c r="AL75" s="1028"/>
      <c r="AM75" s="1028"/>
      <c r="AN75" s="1028"/>
      <c r="AO75" s="1028"/>
      <c r="AP75" s="1028"/>
      <c r="AQ75" s="1028"/>
      <c r="AR75" s="1028"/>
      <c r="AS75" s="1028"/>
      <c r="AT75" s="1028"/>
      <c r="AU75" s="1028"/>
      <c r="AV75" s="1028"/>
      <c r="AW75" s="1028"/>
      <c r="AX75" s="1028"/>
      <c r="AY75" s="1028"/>
      <c r="AZ75" s="1028"/>
      <c r="BA75" s="1028"/>
      <c r="BB75" s="1028"/>
      <c r="BC75" s="1028"/>
      <c r="BD75" s="1028"/>
      <c r="BE75" s="1028"/>
      <c r="BF75" s="1028"/>
      <c r="BG75" s="1028"/>
      <c r="BH75" s="1028"/>
      <c r="BI75" s="1028"/>
      <c r="BJ75" s="1028"/>
      <c r="BK75" s="1028"/>
      <c r="BL75" s="1028"/>
      <c r="BM75" s="1028"/>
      <c r="BN75" s="1028"/>
      <c r="BO75" s="1060"/>
    </row>
    <row r="76" spans="25:67" ht="19.5" customHeight="1">
      <c r="Y76" s="1053"/>
      <c r="Z76" s="1035"/>
      <c r="AA76" s="1035"/>
      <c r="AB76" s="1035"/>
      <c r="AC76" s="1035"/>
      <c r="AD76" s="1035"/>
      <c r="AE76" s="1037"/>
      <c r="AF76" s="1028"/>
      <c r="AG76" s="1028"/>
      <c r="AH76" s="1028"/>
      <c r="AI76" s="1028"/>
      <c r="AJ76" s="1028"/>
      <c r="AK76" s="1028"/>
      <c r="AL76" s="1028"/>
      <c r="AM76" s="1028"/>
      <c r="AN76" s="1028"/>
      <c r="AO76" s="1028"/>
      <c r="AP76" s="1028"/>
      <c r="AQ76" s="1028"/>
      <c r="AR76" s="1028"/>
      <c r="AS76" s="1028"/>
      <c r="AT76" s="1028"/>
      <c r="AU76" s="1028"/>
      <c r="AV76" s="1028"/>
      <c r="AW76" s="1028"/>
      <c r="AX76" s="1028"/>
      <c r="AY76" s="1028"/>
      <c r="AZ76" s="1028"/>
      <c r="BA76" s="1028"/>
      <c r="BB76" s="1028"/>
      <c r="BC76" s="1028"/>
      <c r="BD76" s="1028"/>
      <c r="BE76" s="1028"/>
      <c r="BF76" s="1028"/>
      <c r="BG76" s="1028"/>
      <c r="BH76" s="1028"/>
      <c r="BI76" s="1028"/>
      <c r="BJ76" s="1028"/>
      <c r="BK76" s="1028"/>
      <c r="BL76" s="1028"/>
      <c r="BM76" s="1028"/>
      <c r="BN76" s="1028"/>
      <c r="BO76" s="1060"/>
    </row>
    <row r="77" spans="25:67" ht="18.75" customHeight="1">
      <c r="Y77" s="1054"/>
      <c r="Z77" s="1055"/>
      <c r="AA77" s="1055"/>
      <c r="AB77" s="1055"/>
      <c r="AC77" s="1055"/>
      <c r="AD77" s="1055"/>
      <c r="AE77" s="1038"/>
      <c r="AF77" s="1028"/>
      <c r="AG77" s="1028"/>
      <c r="AH77" s="1028"/>
      <c r="AI77" s="1028"/>
      <c r="AJ77" s="1028"/>
      <c r="AK77" s="1028"/>
      <c r="AL77" s="1028"/>
      <c r="AM77" s="1028"/>
      <c r="AN77" s="1028"/>
      <c r="AO77" s="1028"/>
      <c r="AP77" s="1028"/>
      <c r="AQ77" s="1028"/>
      <c r="AR77" s="1028"/>
      <c r="AS77" s="1028"/>
      <c r="AT77" s="1028"/>
      <c r="AU77" s="1028"/>
      <c r="AV77" s="1028"/>
      <c r="AW77" s="1028"/>
      <c r="AX77" s="1028"/>
      <c r="AY77" s="1028"/>
      <c r="AZ77" s="1028"/>
      <c r="BA77" s="1028"/>
      <c r="BB77" s="1028"/>
      <c r="BC77" s="1028"/>
      <c r="BD77" s="1028"/>
      <c r="BE77" s="1028"/>
      <c r="BF77" s="1028"/>
      <c r="BG77" s="1028"/>
      <c r="BH77" s="1028"/>
      <c r="BI77" s="1028"/>
      <c r="BJ77" s="1028"/>
      <c r="BK77" s="1028"/>
      <c r="BL77" s="1028"/>
      <c r="BM77" s="1028"/>
      <c r="BN77" s="1028"/>
      <c r="BO77" s="1061"/>
    </row>
    <row r="78" spans="25:67" ht="18.75" customHeight="1">
      <c r="Y78" s="1077" t="str">
        <f>$AC$60</f>
        <v>スマイス・セレソン</v>
      </c>
      <c r="Z78" s="1034"/>
      <c r="AA78" s="1034"/>
      <c r="AB78" s="1034"/>
      <c r="AC78" s="1034"/>
      <c r="AD78" s="1034" t="s">
        <v>669</v>
      </c>
      <c r="AE78" s="1034"/>
      <c r="AF78" s="1078"/>
      <c r="AG78" s="1079"/>
      <c r="AH78" s="1079"/>
      <c r="AI78" s="1079"/>
      <c r="AJ78" s="1080"/>
      <c r="AK78" s="1099" t="str">
        <f>IF(AK82="","",IF(AK82&gt;AN82,"○",IF(AK82&lt;AN82,"●",IF(AK80&gt;AN80,"△",IF(AK80&lt;AN80,"▲")))))</f>
        <v>○</v>
      </c>
      <c r="AL78" s="1100"/>
      <c r="AM78" s="1100"/>
      <c r="AN78" s="1100"/>
      <c r="AO78" s="1101"/>
      <c r="AP78" s="1099" t="str">
        <f>IF(AP82="","",IF(AP82&gt;AS82,"○",IF(AP82&lt;AS82,"●",IF(AP80&gt;AS80,"△",IF(AP80&lt;AS80,"▲")))))</f>
        <v>○</v>
      </c>
      <c r="AQ78" s="1100"/>
      <c r="AR78" s="1100"/>
      <c r="AS78" s="1100"/>
      <c r="AT78" s="1101"/>
      <c r="AU78" s="1073">
        <f>COUNTIF($AF$78:$AT$79,"○")</f>
        <v>2</v>
      </c>
      <c r="AV78" s="1073"/>
      <c r="AW78" s="1073">
        <f>COUNTIF($AF$78:$AT$79,"△")</f>
        <v>0</v>
      </c>
      <c r="AX78" s="1073"/>
      <c r="AY78" s="1073">
        <f>COUNTIF($AF$78:$AT$79,"▲")</f>
        <v>0</v>
      </c>
      <c r="AZ78" s="1073"/>
      <c r="BA78" s="1073">
        <f>COUNTIF($AF$78:$AT$79,"●")</f>
        <v>0</v>
      </c>
      <c r="BB78" s="1073"/>
      <c r="BC78" s="1073">
        <f>SUM($AK$82,$AP$82)</f>
        <v>7</v>
      </c>
      <c r="BD78" s="1073"/>
      <c r="BE78" s="1073">
        <f>SUM($AN$82,$AS$82)</f>
        <v>0</v>
      </c>
      <c r="BF78" s="1073"/>
      <c r="BG78" s="1073">
        <f>($AU$78*3)+($AW$78*2)+($AY$78*1)</f>
        <v>6</v>
      </c>
      <c r="BH78" s="1073"/>
      <c r="BI78" s="1087">
        <f>RANK($BG$78,$BG$78:$BH$95)</f>
        <v>1</v>
      </c>
      <c r="BJ78" s="1087"/>
      <c r="BK78" s="1073">
        <f>$BC$78-$BE$78</f>
        <v>7</v>
      </c>
      <c r="BL78" s="1073"/>
      <c r="BM78" s="1087">
        <f>RANK($BK$78,$BK$78:$BL$95)</f>
        <v>1</v>
      </c>
      <c r="BN78" s="1087"/>
      <c r="BO78" s="1088"/>
    </row>
    <row r="79" spans="25:67" ht="18.75" customHeight="1">
      <c r="Y79" s="1053"/>
      <c r="Z79" s="1035"/>
      <c r="AA79" s="1035"/>
      <c r="AB79" s="1035"/>
      <c r="AC79" s="1035"/>
      <c r="AD79" s="1035"/>
      <c r="AE79" s="1035"/>
      <c r="AF79" s="1081"/>
      <c r="AG79" s="1082"/>
      <c r="AH79" s="1082"/>
      <c r="AI79" s="1082"/>
      <c r="AJ79" s="1083"/>
      <c r="AK79" s="1093"/>
      <c r="AL79" s="1094"/>
      <c r="AM79" s="1094"/>
      <c r="AN79" s="1094"/>
      <c r="AO79" s="1096"/>
      <c r="AP79" s="1093"/>
      <c r="AQ79" s="1094"/>
      <c r="AR79" s="1094"/>
      <c r="AS79" s="1094"/>
      <c r="AT79" s="1096"/>
      <c r="AU79" s="1073"/>
      <c r="AV79" s="1073"/>
      <c r="AW79" s="1073"/>
      <c r="AX79" s="1073"/>
      <c r="AY79" s="1073"/>
      <c r="AZ79" s="1073"/>
      <c r="BA79" s="1073"/>
      <c r="BB79" s="1073"/>
      <c r="BC79" s="1073"/>
      <c r="BD79" s="1073"/>
      <c r="BE79" s="1073"/>
      <c r="BF79" s="1073"/>
      <c r="BG79" s="1073"/>
      <c r="BH79" s="1073"/>
      <c r="BI79" s="1087"/>
      <c r="BJ79" s="1087"/>
      <c r="BK79" s="1073"/>
      <c r="BL79" s="1073"/>
      <c r="BM79" s="1087"/>
      <c r="BN79" s="1087"/>
      <c r="BO79" s="1089"/>
    </row>
    <row r="80" spans="25:67" ht="18.75" customHeight="1">
      <c r="Y80" s="1053"/>
      <c r="Z80" s="1035"/>
      <c r="AA80" s="1035"/>
      <c r="AB80" s="1035"/>
      <c r="AC80" s="1035"/>
      <c r="AD80" s="1035"/>
      <c r="AE80" s="1035"/>
      <c r="AF80" s="1081"/>
      <c r="AG80" s="1082"/>
      <c r="AH80" s="1082"/>
      <c r="AI80" s="1082"/>
      <c r="AJ80" s="1083"/>
      <c r="AK80" s="1091" t="str">
        <f>IF($Q$14="","",$Q$14)</f>
        <v/>
      </c>
      <c r="AL80" s="1092"/>
      <c r="AM80" s="1092" t="s">
        <v>712</v>
      </c>
      <c r="AN80" s="1092" t="str">
        <f>IF($S$14="","",$S$14)</f>
        <v/>
      </c>
      <c r="AO80" s="1095"/>
      <c r="AP80" s="1091" t="str">
        <f>IF($S$50="","",$S$50)</f>
        <v/>
      </c>
      <c r="AQ80" s="1092"/>
      <c r="AR80" s="1092" t="s">
        <v>712</v>
      </c>
      <c r="AS80" s="1092" t="str">
        <f>IF($Q$50="","",$Q$50)</f>
        <v/>
      </c>
      <c r="AT80" s="1095"/>
      <c r="AU80" s="1073"/>
      <c r="AV80" s="1073"/>
      <c r="AW80" s="1073"/>
      <c r="AX80" s="1073"/>
      <c r="AY80" s="1073"/>
      <c r="AZ80" s="1073"/>
      <c r="BA80" s="1073"/>
      <c r="BB80" s="1073"/>
      <c r="BC80" s="1073"/>
      <c r="BD80" s="1073"/>
      <c r="BE80" s="1073"/>
      <c r="BF80" s="1073"/>
      <c r="BG80" s="1073"/>
      <c r="BH80" s="1073"/>
      <c r="BI80" s="1087"/>
      <c r="BJ80" s="1087"/>
      <c r="BK80" s="1073"/>
      <c r="BL80" s="1073"/>
      <c r="BM80" s="1087"/>
      <c r="BN80" s="1087"/>
      <c r="BO80" s="1089"/>
    </row>
    <row r="81" spans="25:67" ht="19.5" customHeight="1">
      <c r="Y81" s="1053"/>
      <c r="Z81" s="1035"/>
      <c r="AA81" s="1035"/>
      <c r="AB81" s="1035"/>
      <c r="AC81" s="1035"/>
      <c r="AD81" s="1035" t="s">
        <v>655</v>
      </c>
      <c r="AE81" s="1035"/>
      <c r="AF81" s="1081"/>
      <c r="AG81" s="1082"/>
      <c r="AH81" s="1082"/>
      <c r="AI81" s="1082"/>
      <c r="AJ81" s="1083"/>
      <c r="AK81" s="1093"/>
      <c r="AL81" s="1094"/>
      <c r="AM81" s="1094"/>
      <c r="AN81" s="1094"/>
      <c r="AO81" s="1096"/>
      <c r="AP81" s="1093"/>
      <c r="AQ81" s="1094"/>
      <c r="AR81" s="1094"/>
      <c r="AS81" s="1094"/>
      <c r="AT81" s="1096"/>
      <c r="AU81" s="1073"/>
      <c r="AV81" s="1073"/>
      <c r="AW81" s="1073"/>
      <c r="AX81" s="1073"/>
      <c r="AY81" s="1073"/>
      <c r="AZ81" s="1073"/>
      <c r="BA81" s="1073"/>
      <c r="BB81" s="1073"/>
      <c r="BC81" s="1073"/>
      <c r="BD81" s="1073"/>
      <c r="BE81" s="1073"/>
      <c r="BF81" s="1073"/>
      <c r="BG81" s="1073"/>
      <c r="BH81" s="1073"/>
      <c r="BI81" s="1087"/>
      <c r="BJ81" s="1087"/>
      <c r="BK81" s="1073"/>
      <c r="BL81" s="1073"/>
      <c r="BM81" s="1087"/>
      <c r="BN81" s="1087"/>
      <c r="BO81" s="1089"/>
    </row>
    <row r="82" spans="25:67" ht="18.75" customHeight="1">
      <c r="Y82" s="1053"/>
      <c r="Z82" s="1035"/>
      <c r="AA82" s="1035"/>
      <c r="AB82" s="1035"/>
      <c r="AC82" s="1035"/>
      <c r="AD82" s="1035"/>
      <c r="AE82" s="1035"/>
      <c r="AF82" s="1081"/>
      <c r="AG82" s="1082"/>
      <c r="AH82" s="1082"/>
      <c r="AI82" s="1082"/>
      <c r="AJ82" s="1083"/>
      <c r="AK82" s="1091">
        <f>$O$12</f>
        <v>4</v>
      </c>
      <c r="AL82" s="1092"/>
      <c r="AM82" s="1092" t="s">
        <v>712</v>
      </c>
      <c r="AN82" s="1092">
        <f>$U$12</f>
        <v>0</v>
      </c>
      <c r="AO82" s="1095"/>
      <c r="AP82" s="1091">
        <f>$U$48</f>
        <v>3</v>
      </c>
      <c r="AQ82" s="1092"/>
      <c r="AR82" s="1092" t="s">
        <v>712</v>
      </c>
      <c r="AS82" s="1092">
        <f>$O$48</f>
        <v>0</v>
      </c>
      <c r="AT82" s="1095"/>
      <c r="AU82" s="1073"/>
      <c r="AV82" s="1073"/>
      <c r="AW82" s="1073"/>
      <c r="AX82" s="1073"/>
      <c r="AY82" s="1073"/>
      <c r="AZ82" s="1073"/>
      <c r="BA82" s="1073"/>
      <c r="BB82" s="1073"/>
      <c r="BC82" s="1073"/>
      <c r="BD82" s="1073"/>
      <c r="BE82" s="1073"/>
      <c r="BF82" s="1073"/>
      <c r="BG82" s="1073"/>
      <c r="BH82" s="1073"/>
      <c r="BI82" s="1087"/>
      <c r="BJ82" s="1087"/>
      <c r="BK82" s="1073"/>
      <c r="BL82" s="1073"/>
      <c r="BM82" s="1087"/>
      <c r="BN82" s="1087"/>
      <c r="BO82" s="1089"/>
    </row>
    <row r="83" spans="25:67" ht="18.75" customHeight="1">
      <c r="Y83" s="1054"/>
      <c r="Z83" s="1055"/>
      <c r="AA83" s="1055"/>
      <c r="AB83" s="1055"/>
      <c r="AC83" s="1055"/>
      <c r="AD83" s="1055"/>
      <c r="AE83" s="1055"/>
      <c r="AF83" s="1084"/>
      <c r="AG83" s="1085"/>
      <c r="AH83" s="1085"/>
      <c r="AI83" s="1085"/>
      <c r="AJ83" s="1086"/>
      <c r="AK83" s="1097"/>
      <c r="AL83" s="677"/>
      <c r="AM83" s="677"/>
      <c r="AN83" s="677"/>
      <c r="AO83" s="1098"/>
      <c r="AP83" s="1097"/>
      <c r="AQ83" s="677"/>
      <c r="AR83" s="677"/>
      <c r="AS83" s="677"/>
      <c r="AT83" s="1098"/>
      <c r="AU83" s="1073"/>
      <c r="AV83" s="1073"/>
      <c r="AW83" s="1073"/>
      <c r="AX83" s="1073"/>
      <c r="AY83" s="1073"/>
      <c r="AZ83" s="1073"/>
      <c r="BA83" s="1073"/>
      <c r="BB83" s="1073"/>
      <c r="BC83" s="1073"/>
      <c r="BD83" s="1073"/>
      <c r="BE83" s="1073"/>
      <c r="BF83" s="1073"/>
      <c r="BG83" s="1073"/>
      <c r="BH83" s="1073"/>
      <c r="BI83" s="1087"/>
      <c r="BJ83" s="1087"/>
      <c r="BK83" s="1073"/>
      <c r="BL83" s="1073"/>
      <c r="BM83" s="1087"/>
      <c r="BN83" s="1087"/>
      <c r="BO83" s="1090"/>
    </row>
    <row r="84" spans="25:67" ht="18.75" customHeight="1">
      <c r="Y84" s="1077" t="str">
        <f>$AC$62</f>
        <v>大道サッカースポーツ少年団</v>
      </c>
      <c r="Z84" s="1034"/>
      <c r="AA84" s="1034"/>
      <c r="AB84" s="1034"/>
      <c r="AC84" s="1034"/>
      <c r="AD84" s="1034" t="s">
        <v>669</v>
      </c>
      <c r="AE84" s="1034"/>
      <c r="AF84" s="1099" t="str">
        <f>IF(AF88="","",IF(AF88&gt;AI88,"○",IF(AF88&lt;AI88,"●",IF(AF86&gt;AI86,"△",IF(AF86&lt;AI86,"▲")))))</f>
        <v>●</v>
      </c>
      <c r="AG84" s="1100"/>
      <c r="AH84" s="1100"/>
      <c r="AI84" s="1100"/>
      <c r="AJ84" s="1101"/>
      <c r="AK84" s="1079"/>
      <c r="AL84" s="1079"/>
      <c r="AM84" s="1079"/>
      <c r="AN84" s="1079"/>
      <c r="AO84" s="1079"/>
      <c r="AP84" s="1099" t="str">
        <f>IF(AP88="","",IF(AP88&gt;AS88,"○",IF(AP88&lt;AS88,"●",IF(AP86&gt;AS86,"△",IF(AP86&lt;AS86,"▲")))))</f>
        <v>●</v>
      </c>
      <c r="AQ84" s="1100"/>
      <c r="AR84" s="1100"/>
      <c r="AS84" s="1100"/>
      <c r="AT84" s="1101"/>
      <c r="AU84" s="1073">
        <f>COUNTIF($AF$84:$AT$85,"○")</f>
        <v>0</v>
      </c>
      <c r="AV84" s="1073"/>
      <c r="AW84" s="1073">
        <f>COUNTIF($AF$84:$AT$85,"△")</f>
        <v>0</v>
      </c>
      <c r="AX84" s="1073"/>
      <c r="AY84" s="1073">
        <f>COUNTIF($AF$84:$AT$85,"▲")</f>
        <v>0</v>
      </c>
      <c r="AZ84" s="1073"/>
      <c r="BA84" s="1073">
        <f>COUNTIF($AF$84:$AT$85,"●")</f>
        <v>2</v>
      </c>
      <c r="BB84" s="1073"/>
      <c r="BC84" s="1073">
        <f>SUM($AF$88,$AP$88)</f>
        <v>0</v>
      </c>
      <c r="BD84" s="1073"/>
      <c r="BE84" s="1073">
        <f>SUM($AI$88,$AS$88)</f>
        <v>8</v>
      </c>
      <c r="BF84" s="1073"/>
      <c r="BG84" s="1073">
        <f>($AU$84*3)+($AW$84*2)+($AY$84*1)</f>
        <v>0</v>
      </c>
      <c r="BH84" s="1073"/>
      <c r="BI84" s="1087">
        <f>RANK($BG$84,$BG$78:$BH$95)</f>
        <v>3</v>
      </c>
      <c r="BJ84" s="1087"/>
      <c r="BK84" s="1073">
        <f>$BC$84-$BE$84</f>
        <v>-8</v>
      </c>
      <c r="BL84" s="1073"/>
      <c r="BM84" s="1087">
        <f>RANK($BK$84,$BK$78:$BL$95)</f>
        <v>3</v>
      </c>
      <c r="BN84" s="1087"/>
      <c r="BO84" s="1088"/>
    </row>
    <row r="85" spans="25:67" ht="18.75" customHeight="1">
      <c r="Y85" s="1053"/>
      <c r="Z85" s="1035"/>
      <c r="AA85" s="1035"/>
      <c r="AB85" s="1035"/>
      <c r="AC85" s="1035"/>
      <c r="AD85" s="1035"/>
      <c r="AE85" s="1035"/>
      <c r="AF85" s="1093"/>
      <c r="AG85" s="1094"/>
      <c r="AH85" s="1094"/>
      <c r="AI85" s="1094"/>
      <c r="AJ85" s="1096"/>
      <c r="AK85" s="1082"/>
      <c r="AL85" s="1082"/>
      <c r="AM85" s="1082"/>
      <c r="AN85" s="1082"/>
      <c r="AO85" s="1082"/>
      <c r="AP85" s="1093"/>
      <c r="AQ85" s="1094"/>
      <c r="AR85" s="1094"/>
      <c r="AS85" s="1094"/>
      <c r="AT85" s="1096"/>
      <c r="AU85" s="1073"/>
      <c r="AV85" s="1073"/>
      <c r="AW85" s="1073"/>
      <c r="AX85" s="1073"/>
      <c r="AY85" s="1073"/>
      <c r="AZ85" s="1073"/>
      <c r="BA85" s="1073"/>
      <c r="BB85" s="1073"/>
      <c r="BC85" s="1073"/>
      <c r="BD85" s="1073"/>
      <c r="BE85" s="1073"/>
      <c r="BF85" s="1073"/>
      <c r="BG85" s="1073"/>
      <c r="BH85" s="1073"/>
      <c r="BI85" s="1087"/>
      <c r="BJ85" s="1087"/>
      <c r="BK85" s="1073"/>
      <c r="BL85" s="1073"/>
      <c r="BM85" s="1087"/>
      <c r="BN85" s="1087"/>
      <c r="BO85" s="1089"/>
    </row>
    <row r="86" spans="25:67" ht="19.5" customHeight="1">
      <c r="Y86" s="1053"/>
      <c r="Z86" s="1035"/>
      <c r="AA86" s="1035"/>
      <c r="AB86" s="1035"/>
      <c r="AC86" s="1035"/>
      <c r="AD86" s="1035"/>
      <c r="AE86" s="1035"/>
      <c r="AF86" s="1091" t="str">
        <f>AN80</f>
        <v/>
      </c>
      <c r="AG86" s="1092"/>
      <c r="AH86" s="1092" t="s">
        <v>712</v>
      </c>
      <c r="AI86" s="1092" t="str">
        <f>AK80</f>
        <v/>
      </c>
      <c r="AJ86" s="1095"/>
      <c r="AK86" s="1082"/>
      <c r="AL86" s="1082"/>
      <c r="AM86" s="1082"/>
      <c r="AN86" s="1082"/>
      <c r="AO86" s="1082"/>
      <c r="AP86" s="1091" t="str">
        <f>IF($Q$32="","",$Q$32)</f>
        <v/>
      </c>
      <c r="AQ86" s="1092"/>
      <c r="AR86" s="1092" t="s">
        <v>712</v>
      </c>
      <c r="AS86" s="1092" t="str">
        <f>IF($S$32="","",$S$32)</f>
        <v/>
      </c>
      <c r="AT86" s="1095"/>
      <c r="AU86" s="1073"/>
      <c r="AV86" s="1073"/>
      <c r="AW86" s="1073"/>
      <c r="AX86" s="1073"/>
      <c r="AY86" s="1073"/>
      <c r="AZ86" s="1073"/>
      <c r="BA86" s="1073"/>
      <c r="BB86" s="1073"/>
      <c r="BC86" s="1073"/>
      <c r="BD86" s="1073"/>
      <c r="BE86" s="1073"/>
      <c r="BF86" s="1073"/>
      <c r="BG86" s="1073"/>
      <c r="BH86" s="1073"/>
      <c r="BI86" s="1087"/>
      <c r="BJ86" s="1087"/>
      <c r="BK86" s="1073"/>
      <c r="BL86" s="1073"/>
      <c r="BM86" s="1087"/>
      <c r="BN86" s="1087"/>
      <c r="BO86" s="1089"/>
    </row>
    <row r="87" spans="25:67" ht="19.5" customHeight="1">
      <c r="Y87" s="1053"/>
      <c r="Z87" s="1035"/>
      <c r="AA87" s="1035"/>
      <c r="AB87" s="1035"/>
      <c r="AC87" s="1035"/>
      <c r="AD87" s="1035" t="s">
        <v>655</v>
      </c>
      <c r="AE87" s="1035"/>
      <c r="AF87" s="1093"/>
      <c r="AG87" s="1094"/>
      <c r="AH87" s="1094"/>
      <c r="AI87" s="1094"/>
      <c r="AJ87" s="1096"/>
      <c r="AK87" s="1082"/>
      <c r="AL87" s="1082"/>
      <c r="AM87" s="1082"/>
      <c r="AN87" s="1082"/>
      <c r="AO87" s="1082"/>
      <c r="AP87" s="1093"/>
      <c r="AQ87" s="1094"/>
      <c r="AR87" s="1094"/>
      <c r="AS87" s="1094"/>
      <c r="AT87" s="1096"/>
      <c r="AU87" s="1073"/>
      <c r="AV87" s="1073"/>
      <c r="AW87" s="1073"/>
      <c r="AX87" s="1073"/>
      <c r="AY87" s="1073"/>
      <c r="AZ87" s="1073"/>
      <c r="BA87" s="1073"/>
      <c r="BB87" s="1073"/>
      <c r="BC87" s="1073"/>
      <c r="BD87" s="1073"/>
      <c r="BE87" s="1073"/>
      <c r="BF87" s="1073"/>
      <c r="BG87" s="1073"/>
      <c r="BH87" s="1073"/>
      <c r="BI87" s="1087"/>
      <c r="BJ87" s="1087"/>
      <c r="BK87" s="1073"/>
      <c r="BL87" s="1073"/>
      <c r="BM87" s="1087"/>
      <c r="BN87" s="1087"/>
      <c r="BO87" s="1089"/>
    </row>
    <row r="88" spans="25:67" ht="18.75" customHeight="1">
      <c r="Y88" s="1053"/>
      <c r="Z88" s="1035"/>
      <c r="AA88" s="1035"/>
      <c r="AB88" s="1035"/>
      <c r="AC88" s="1035"/>
      <c r="AD88" s="1035"/>
      <c r="AE88" s="1035"/>
      <c r="AF88" s="1091">
        <f>AN82</f>
        <v>0</v>
      </c>
      <c r="AG88" s="1092"/>
      <c r="AH88" s="1092" t="s">
        <v>712</v>
      </c>
      <c r="AI88" s="1092">
        <f>AK82</f>
        <v>4</v>
      </c>
      <c r="AJ88" s="1095"/>
      <c r="AK88" s="1082"/>
      <c r="AL88" s="1082"/>
      <c r="AM88" s="1082"/>
      <c r="AN88" s="1082"/>
      <c r="AO88" s="1082"/>
      <c r="AP88" s="1091">
        <f>$O$30</f>
        <v>0</v>
      </c>
      <c r="AQ88" s="1092"/>
      <c r="AR88" s="1092" t="s">
        <v>712</v>
      </c>
      <c r="AS88" s="1092">
        <f>$U$30</f>
        <v>4</v>
      </c>
      <c r="AT88" s="1095"/>
      <c r="AU88" s="1073"/>
      <c r="AV88" s="1073"/>
      <c r="AW88" s="1073"/>
      <c r="AX88" s="1073"/>
      <c r="AY88" s="1073"/>
      <c r="AZ88" s="1073"/>
      <c r="BA88" s="1073"/>
      <c r="BB88" s="1073"/>
      <c r="BC88" s="1073"/>
      <c r="BD88" s="1073"/>
      <c r="BE88" s="1073"/>
      <c r="BF88" s="1073"/>
      <c r="BG88" s="1073"/>
      <c r="BH88" s="1073"/>
      <c r="BI88" s="1087"/>
      <c r="BJ88" s="1087"/>
      <c r="BK88" s="1073"/>
      <c r="BL88" s="1073"/>
      <c r="BM88" s="1087"/>
      <c r="BN88" s="1087"/>
      <c r="BO88" s="1089"/>
    </row>
    <row r="89" spans="25:67" ht="18.75" customHeight="1">
      <c r="Y89" s="1054"/>
      <c r="Z89" s="1055"/>
      <c r="AA89" s="1055"/>
      <c r="AB89" s="1055"/>
      <c r="AC89" s="1055"/>
      <c r="AD89" s="1055"/>
      <c r="AE89" s="1055"/>
      <c r="AF89" s="1097"/>
      <c r="AG89" s="677"/>
      <c r="AH89" s="677"/>
      <c r="AI89" s="677"/>
      <c r="AJ89" s="1098"/>
      <c r="AK89" s="1085"/>
      <c r="AL89" s="1085"/>
      <c r="AM89" s="1085"/>
      <c r="AN89" s="1085"/>
      <c r="AO89" s="1085"/>
      <c r="AP89" s="1097"/>
      <c r="AQ89" s="677"/>
      <c r="AR89" s="677"/>
      <c r="AS89" s="677"/>
      <c r="AT89" s="1098"/>
      <c r="AU89" s="1073"/>
      <c r="AV89" s="1073"/>
      <c r="AW89" s="1073"/>
      <c r="AX89" s="1073"/>
      <c r="AY89" s="1073"/>
      <c r="AZ89" s="1073"/>
      <c r="BA89" s="1073"/>
      <c r="BB89" s="1073"/>
      <c r="BC89" s="1073"/>
      <c r="BD89" s="1073"/>
      <c r="BE89" s="1073"/>
      <c r="BF89" s="1073"/>
      <c r="BG89" s="1073"/>
      <c r="BH89" s="1073"/>
      <c r="BI89" s="1087"/>
      <c r="BJ89" s="1087"/>
      <c r="BK89" s="1073"/>
      <c r="BL89" s="1073"/>
      <c r="BM89" s="1087"/>
      <c r="BN89" s="1087"/>
      <c r="BO89" s="1090"/>
    </row>
    <row r="90" spans="25:67" ht="19.5" customHeight="1">
      <c r="Y90" s="1053" t="str">
        <f>$AC$64</f>
        <v>鶴岡Ｓ―ｐｌａｙ・ＭＩＮＡＭＩ</v>
      </c>
      <c r="Z90" s="1035"/>
      <c r="AA90" s="1035"/>
      <c r="AB90" s="1035"/>
      <c r="AC90" s="1035"/>
      <c r="AD90" s="1035" t="s">
        <v>669</v>
      </c>
      <c r="AE90" s="1035"/>
      <c r="AF90" s="1099" t="str">
        <f>IF(AF94="","",IF(AF94&gt;AI94,"○",IF(AF94&lt;AI94,"●",IF(AF92&gt;AI92,"△",IF(AF92&lt;AI92,"▲")))))</f>
        <v>●</v>
      </c>
      <c r="AG90" s="1100"/>
      <c r="AH90" s="1100"/>
      <c r="AI90" s="1100"/>
      <c r="AJ90" s="1101"/>
      <c r="AK90" s="1099" t="str">
        <f>IF(AK94="","",IF(AK94&gt;AN94,"○",IF(AK94&lt;AN94,"●",IF(AK92&gt;AN92,"△",IF(AK92&lt;AN92,"▲")))))</f>
        <v>○</v>
      </c>
      <c r="AL90" s="1100"/>
      <c r="AM90" s="1100"/>
      <c r="AN90" s="1100"/>
      <c r="AO90" s="1101"/>
      <c r="AP90" s="1106"/>
      <c r="AQ90" s="1107"/>
      <c r="AR90" s="1107"/>
      <c r="AS90" s="1107"/>
      <c r="AT90" s="1108"/>
      <c r="AU90" s="1073">
        <f>COUNTIF($AF$90:$AT$91,"○")</f>
        <v>1</v>
      </c>
      <c r="AV90" s="1073"/>
      <c r="AW90" s="1113">
        <f>COUNTIF($AF$90:$AT$91,"△")</f>
        <v>0</v>
      </c>
      <c r="AX90" s="1113"/>
      <c r="AY90" s="1113">
        <f>COUNTIF($AF$90:$AT$91,"▲")</f>
        <v>0</v>
      </c>
      <c r="AZ90" s="1113"/>
      <c r="BA90" s="1113">
        <f>COUNTIF($AF$90:$AT$91,"●")</f>
        <v>1</v>
      </c>
      <c r="BB90" s="1113"/>
      <c r="BC90" s="1113">
        <f>SUM($AF$94,$AK$94)</f>
        <v>4</v>
      </c>
      <c r="BD90" s="1113"/>
      <c r="BE90" s="1113">
        <f>SUM($AI$94,$AN$94)</f>
        <v>3</v>
      </c>
      <c r="BF90" s="1113"/>
      <c r="BG90" s="1113">
        <f>($AU$90*3)+($AW$90*2)+($AY$90*1)</f>
        <v>3</v>
      </c>
      <c r="BH90" s="1113"/>
      <c r="BI90" s="1114">
        <f>RANK($BG$90,$BG$78:$BH$95)</f>
        <v>2</v>
      </c>
      <c r="BJ90" s="1114"/>
      <c r="BK90" s="1113">
        <f>$BC$90-$BE$90</f>
        <v>1</v>
      </c>
      <c r="BL90" s="1113"/>
      <c r="BM90" s="1114">
        <f>RANK($BK$90,$BK$78:$BL$95)</f>
        <v>2</v>
      </c>
      <c r="BN90" s="1114"/>
      <c r="BO90" s="1088"/>
    </row>
    <row r="91" spans="25:67" ht="19.5" customHeight="1">
      <c r="Y91" s="1053"/>
      <c r="Z91" s="1035"/>
      <c r="AA91" s="1035"/>
      <c r="AB91" s="1035"/>
      <c r="AC91" s="1035"/>
      <c r="AD91" s="1035"/>
      <c r="AE91" s="1035"/>
      <c r="AF91" s="1093"/>
      <c r="AG91" s="1094"/>
      <c r="AH91" s="1094"/>
      <c r="AI91" s="1094"/>
      <c r="AJ91" s="1096"/>
      <c r="AK91" s="1093"/>
      <c r="AL91" s="1094"/>
      <c r="AM91" s="1094"/>
      <c r="AN91" s="1094"/>
      <c r="AO91" s="1096"/>
      <c r="AP91" s="1081"/>
      <c r="AQ91" s="1082"/>
      <c r="AR91" s="1082"/>
      <c r="AS91" s="1082"/>
      <c r="AT91" s="1083"/>
      <c r="AU91" s="1073"/>
      <c r="AV91" s="1073"/>
      <c r="AW91" s="1073"/>
      <c r="AX91" s="1073"/>
      <c r="AY91" s="1073"/>
      <c r="AZ91" s="1073"/>
      <c r="BA91" s="1073"/>
      <c r="BB91" s="1073"/>
      <c r="BC91" s="1073"/>
      <c r="BD91" s="1073"/>
      <c r="BE91" s="1073"/>
      <c r="BF91" s="1073"/>
      <c r="BG91" s="1073"/>
      <c r="BH91" s="1073"/>
      <c r="BI91" s="1087"/>
      <c r="BJ91" s="1087"/>
      <c r="BK91" s="1073"/>
      <c r="BL91" s="1073"/>
      <c r="BM91" s="1087"/>
      <c r="BN91" s="1087"/>
      <c r="BO91" s="1089"/>
    </row>
    <row r="92" spans="25:67" ht="18.75" customHeight="1">
      <c r="Y92" s="1053"/>
      <c r="Z92" s="1035"/>
      <c r="AA92" s="1035"/>
      <c r="AB92" s="1035"/>
      <c r="AC92" s="1035"/>
      <c r="AD92" s="1035"/>
      <c r="AE92" s="1035"/>
      <c r="AF92" s="1091" t="str">
        <f>AS80</f>
        <v/>
      </c>
      <c r="AG92" s="1092"/>
      <c r="AH92" s="1092" t="s">
        <v>712</v>
      </c>
      <c r="AI92" s="1092" t="str">
        <f>AP80</f>
        <v/>
      </c>
      <c r="AJ92" s="1095"/>
      <c r="AK92" s="1091" t="str">
        <f>AS86</f>
        <v/>
      </c>
      <c r="AL92" s="1092"/>
      <c r="AM92" s="1092" t="s">
        <v>712</v>
      </c>
      <c r="AN92" s="1092" t="str">
        <f>AP86</f>
        <v/>
      </c>
      <c r="AO92" s="1095"/>
      <c r="AP92" s="1081"/>
      <c r="AQ92" s="1082"/>
      <c r="AR92" s="1082"/>
      <c r="AS92" s="1082"/>
      <c r="AT92" s="1083"/>
      <c r="AU92" s="1073"/>
      <c r="AV92" s="1073"/>
      <c r="AW92" s="1073"/>
      <c r="AX92" s="1073"/>
      <c r="AY92" s="1073"/>
      <c r="AZ92" s="1073"/>
      <c r="BA92" s="1073"/>
      <c r="BB92" s="1073"/>
      <c r="BC92" s="1073"/>
      <c r="BD92" s="1073"/>
      <c r="BE92" s="1073"/>
      <c r="BF92" s="1073"/>
      <c r="BG92" s="1073"/>
      <c r="BH92" s="1073"/>
      <c r="BI92" s="1087"/>
      <c r="BJ92" s="1087"/>
      <c r="BK92" s="1073"/>
      <c r="BL92" s="1073"/>
      <c r="BM92" s="1087"/>
      <c r="BN92" s="1087"/>
      <c r="BO92" s="1089"/>
    </row>
    <row r="93" spans="25:67" ht="18.75" customHeight="1">
      <c r="Y93" s="1053"/>
      <c r="Z93" s="1035"/>
      <c r="AA93" s="1035"/>
      <c r="AB93" s="1035"/>
      <c r="AC93" s="1035"/>
      <c r="AD93" s="1035" t="s">
        <v>655</v>
      </c>
      <c r="AE93" s="1035"/>
      <c r="AF93" s="1093"/>
      <c r="AG93" s="1094"/>
      <c r="AH93" s="1094"/>
      <c r="AI93" s="1094"/>
      <c r="AJ93" s="1096"/>
      <c r="AK93" s="1093"/>
      <c r="AL93" s="1094"/>
      <c r="AM93" s="1094"/>
      <c r="AN93" s="1094"/>
      <c r="AO93" s="1096"/>
      <c r="AP93" s="1081"/>
      <c r="AQ93" s="1082"/>
      <c r="AR93" s="1082"/>
      <c r="AS93" s="1082"/>
      <c r="AT93" s="1083"/>
      <c r="AU93" s="1073"/>
      <c r="AV93" s="1073"/>
      <c r="AW93" s="1073"/>
      <c r="AX93" s="1073"/>
      <c r="AY93" s="1073"/>
      <c r="AZ93" s="1073"/>
      <c r="BA93" s="1073"/>
      <c r="BB93" s="1073"/>
      <c r="BC93" s="1073"/>
      <c r="BD93" s="1073"/>
      <c r="BE93" s="1073"/>
      <c r="BF93" s="1073"/>
      <c r="BG93" s="1073"/>
      <c r="BH93" s="1073"/>
      <c r="BI93" s="1087"/>
      <c r="BJ93" s="1087"/>
      <c r="BK93" s="1073"/>
      <c r="BL93" s="1073"/>
      <c r="BM93" s="1087"/>
      <c r="BN93" s="1087"/>
      <c r="BO93" s="1089"/>
    </row>
    <row r="94" spans="25:67" ht="18.75" customHeight="1">
      <c r="Y94" s="1053"/>
      <c r="Z94" s="1035"/>
      <c r="AA94" s="1035"/>
      <c r="AB94" s="1035"/>
      <c r="AC94" s="1035"/>
      <c r="AD94" s="1035"/>
      <c r="AE94" s="1035"/>
      <c r="AF94" s="1091">
        <f>AS82</f>
        <v>0</v>
      </c>
      <c r="AG94" s="1092"/>
      <c r="AH94" s="1092" t="s">
        <v>712</v>
      </c>
      <c r="AI94" s="1092">
        <f>AP82</f>
        <v>3</v>
      </c>
      <c r="AJ94" s="1095"/>
      <c r="AK94" s="1091">
        <f>AS88</f>
        <v>4</v>
      </c>
      <c r="AL94" s="1092"/>
      <c r="AM94" s="1092" t="s">
        <v>712</v>
      </c>
      <c r="AN94" s="1092">
        <f>AP88</f>
        <v>0</v>
      </c>
      <c r="AO94" s="1095"/>
      <c r="AP94" s="1081"/>
      <c r="AQ94" s="1082"/>
      <c r="AR94" s="1082"/>
      <c r="AS94" s="1082"/>
      <c r="AT94" s="1083"/>
      <c r="AU94" s="1073"/>
      <c r="AV94" s="1073"/>
      <c r="AW94" s="1073"/>
      <c r="AX94" s="1073"/>
      <c r="AY94" s="1073"/>
      <c r="AZ94" s="1073"/>
      <c r="BA94" s="1073"/>
      <c r="BB94" s="1073"/>
      <c r="BC94" s="1073"/>
      <c r="BD94" s="1073"/>
      <c r="BE94" s="1073"/>
      <c r="BF94" s="1073"/>
      <c r="BG94" s="1073"/>
      <c r="BH94" s="1073"/>
      <c r="BI94" s="1087"/>
      <c r="BJ94" s="1087"/>
      <c r="BK94" s="1073"/>
      <c r="BL94" s="1073"/>
      <c r="BM94" s="1087"/>
      <c r="BN94" s="1087"/>
      <c r="BO94" s="1089"/>
    </row>
    <row r="95" spans="25:67" ht="19.5" customHeight="1">
      <c r="Y95" s="1103"/>
      <c r="Z95" s="1046"/>
      <c r="AA95" s="1046"/>
      <c r="AB95" s="1046"/>
      <c r="AC95" s="1046"/>
      <c r="AD95" s="1046"/>
      <c r="AE95" s="1046"/>
      <c r="AF95" s="1104"/>
      <c r="AG95" s="685"/>
      <c r="AH95" s="685"/>
      <c r="AI95" s="685"/>
      <c r="AJ95" s="1105"/>
      <c r="AK95" s="1104"/>
      <c r="AL95" s="685"/>
      <c r="AM95" s="685"/>
      <c r="AN95" s="685"/>
      <c r="AO95" s="1105"/>
      <c r="AP95" s="1109"/>
      <c r="AQ95" s="1110"/>
      <c r="AR95" s="1110"/>
      <c r="AS95" s="1110"/>
      <c r="AT95" s="1111"/>
      <c r="AU95" s="1112"/>
      <c r="AV95" s="1112"/>
      <c r="AW95" s="1112"/>
      <c r="AX95" s="1112"/>
      <c r="AY95" s="1112"/>
      <c r="AZ95" s="1112"/>
      <c r="BA95" s="1112"/>
      <c r="BB95" s="1112"/>
      <c r="BC95" s="1112"/>
      <c r="BD95" s="1112"/>
      <c r="BE95" s="1112"/>
      <c r="BF95" s="1112"/>
      <c r="BG95" s="1112"/>
      <c r="BH95" s="1112"/>
      <c r="BI95" s="1115"/>
      <c r="BJ95" s="1115"/>
      <c r="BK95" s="1112"/>
      <c r="BL95" s="1112"/>
      <c r="BM95" s="1115"/>
      <c r="BN95" s="1115"/>
      <c r="BO95" s="1116"/>
    </row>
    <row r="97" spans="25:58" ht="13.5">
      <c r="Y97" s="1071" t="s">
        <v>721</v>
      </c>
      <c r="Z97" s="1071"/>
      <c r="AA97" s="1071"/>
      <c r="AB97" s="1071"/>
      <c r="AC97" s="1071"/>
      <c r="AD97" s="1071"/>
      <c r="AE97" s="1071"/>
      <c r="AF97" s="1071"/>
      <c r="AG97" s="1071"/>
      <c r="AH97" s="1071"/>
      <c r="AI97" s="1071"/>
      <c r="AJ97" s="1071"/>
      <c r="AK97" s="1071"/>
      <c r="AL97" s="1071"/>
      <c r="AM97" s="1071"/>
      <c r="AN97" s="1071"/>
      <c r="AO97" s="1071"/>
      <c r="AP97" s="1071"/>
      <c r="AQ97" s="1071"/>
      <c r="AR97" s="1071"/>
      <c r="AS97" s="1071"/>
      <c r="AT97" s="1071"/>
      <c r="AU97" s="1071"/>
      <c r="AV97" s="1071"/>
      <c r="AW97" s="1071"/>
      <c r="AX97" s="1071"/>
      <c r="AY97" s="1071"/>
      <c r="AZ97" s="1071"/>
      <c r="BA97" s="1071"/>
      <c r="BB97" s="1071"/>
      <c r="BC97" s="1071"/>
      <c r="BD97" s="1071"/>
      <c r="BE97" s="1071"/>
      <c r="BF97" s="1071"/>
    </row>
    <row r="98" spans="25:58" ht="13.5">
      <c r="Y98" s="1071"/>
      <c r="Z98" s="1071"/>
      <c r="AA98" s="1071"/>
      <c r="AB98" s="1071"/>
      <c r="AC98" s="1071"/>
      <c r="AD98" s="1071"/>
      <c r="AE98" s="1071"/>
      <c r="AF98" s="1071"/>
      <c r="AG98" s="1071"/>
      <c r="AH98" s="1071"/>
      <c r="AI98" s="1071"/>
      <c r="AJ98" s="1071"/>
      <c r="AK98" s="1071"/>
      <c r="AL98" s="1071"/>
      <c r="AM98" s="1071"/>
      <c r="AN98" s="1071"/>
      <c r="AO98" s="1071"/>
      <c r="AP98" s="1071"/>
      <c r="AQ98" s="1071"/>
      <c r="AR98" s="1071"/>
      <c r="AS98" s="1071"/>
      <c r="AT98" s="1071"/>
      <c r="AU98" s="1071"/>
      <c r="AV98" s="1071"/>
      <c r="AW98" s="1071"/>
      <c r="AX98" s="1071"/>
      <c r="AY98" s="1071"/>
      <c r="AZ98" s="1071"/>
      <c r="BA98" s="1071"/>
      <c r="BB98" s="1071"/>
      <c r="BC98" s="1071"/>
      <c r="BD98" s="1071"/>
      <c r="BE98" s="1071"/>
      <c r="BF98" s="1071"/>
    </row>
    <row r="99" spans="25:37" ht="13.5">
      <c r="Y99" s="1117" t="s">
        <v>656</v>
      </c>
      <c r="Z99" s="1118"/>
      <c r="AA99" s="1121" t="s">
        <v>657</v>
      </c>
      <c r="AB99" s="447" t="s">
        <v>16</v>
      </c>
      <c r="AC99" s="446"/>
      <c r="AD99" s="1123" t="s">
        <v>688</v>
      </c>
      <c r="AE99" s="447" t="s">
        <v>722</v>
      </c>
      <c r="AF99" s="446"/>
      <c r="AG99" s="1123" t="s">
        <v>689</v>
      </c>
      <c r="AH99" s="447" t="s">
        <v>723</v>
      </c>
      <c r="AI99" s="446"/>
      <c r="AJ99" s="1125" t="s">
        <v>659</v>
      </c>
      <c r="AK99" s="448" t="s">
        <v>724</v>
      </c>
    </row>
    <row r="100" spans="25:37" ht="13.5">
      <c r="Y100" s="1119"/>
      <c r="Z100" s="1120"/>
      <c r="AA100" s="1122"/>
      <c r="AB100" s="449">
        <v>3</v>
      </c>
      <c r="AC100" s="415"/>
      <c r="AD100" s="1124"/>
      <c r="AE100" s="449">
        <v>2</v>
      </c>
      <c r="AF100" s="415"/>
      <c r="AG100" s="1124"/>
      <c r="AH100" s="449">
        <v>1</v>
      </c>
      <c r="AI100" s="415"/>
      <c r="AJ100" s="1126"/>
      <c r="AK100" s="450">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dataValidations count="2" disablePrompts="1">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pageMargins left="0" right="0" top="0" bottom="0" header="0.5118110236220472" footer="0.5118110236220472"/>
  <pageSetup fitToHeight="1" fitToWidth="1" horizontalDpi="600" verticalDpi="600" orientation="landscape" paperSize="9" scale="2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3"/>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139" customWidth="1"/>
    <col min="2" max="2" width="39.875" style="139" customWidth="1"/>
    <col min="3" max="3" width="10.75390625" style="139" customWidth="1"/>
    <col min="4" max="4" width="4.50390625" style="139" customWidth="1"/>
    <col min="5" max="5" width="10.375" style="139" customWidth="1"/>
    <col min="6" max="6" width="5.75390625" style="139" bestFit="1" customWidth="1"/>
    <col min="7" max="7" width="10.375" style="139" customWidth="1"/>
    <col min="8" max="8" width="4.50390625" style="139" customWidth="1"/>
    <col min="9" max="9" width="10.75390625" style="139" bestFit="1" customWidth="1"/>
    <col min="10" max="10" width="39.875" style="139" customWidth="1"/>
    <col min="11" max="11" width="15.75390625" style="139" customWidth="1"/>
    <col min="12" max="12" width="3.625" style="139" customWidth="1"/>
    <col min="13" max="13" width="19.50390625" style="139" customWidth="1"/>
    <col min="14" max="14" width="39.875" style="139" customWidth="1"/>
    <col min="15" max="15" width="10.75390625" style="139" customWidth="1"/>
    <col min="16" max="16" width="4.50390625" style="139" customWidth="1"/>
    <col min="17" max="17" width="10.375" style="139" customWidth="1"/>
    <col min="18" max="18" width="5.75390625" style="139" bestFit="1" customWidth="1"/>
    <col min="19" max="19" width="10.375" style="139" customWidth="1"/>
    <col min="20" max="20" width="4.50390625" style="139" customWidth="1"/>
    <col min="21" max="21" width="10.75390625" style="139" customWidth="1"/>
    <col min="22" max="22" width="39.875" style="139" customWidth="1"/>
    <col min="23" max="23" width="15.75390625" style="139" customWidth="1"/>
    <col min="24" max="24" width="9.00390625" style="139" customWidth="1"/>
    <col min="25" max="59" width="5.875" style="139" customWidth="1"/>
    <col min="60" max="16384" width="9.00390625" style="139" customWidth="1"/>
  </cols>
  <sheetData>
    <row r="1" spans="1:67" ht="28.25">
      <c r="A1" s="1018" t="str">
        <f>'抽選会資料'!A1</f>
        <v>OFA 第 55 回大分県U-12サッカー大会　兼　KYFA 九州U-12サッカー大会大分県大会</v>
      </c>
      <c r="B1" s="1018"/>
      <c r="C1" s="1018"/>
      <c r="D1" s="1018"/>
      <c r="E1" s="1018"/>
      <c r="F1" s="1018"/>
      <c r="G1" s="1018"/>
      <c r="H1" s="1018"/>
      <c r="I1" s="1018"/>
      <c r="J1" s="1018" t="s">
        <v>751</v>
      </c>
      <c r="K1" s="1018"/>
      <c r="L1" s="405"/>
      <c r="M1" s="1018" t="str">
        <f>'抽選会資料'!A1</f>
        <v>OFA 第 55 回大分県U-12サッカー大会　兼　KYFA 九州U-12サッカー大会大分県大会</v>
      </c>
      <c r="N1" s="1018"/>
      <c r="O1" s="1018"/>
      <c r="P1" s="1018"/>
      <c r="Q1" s="1018"/>
      <c r="R1" s="1018"/>
      <c r="S1" s="1018"/>
      <c r="T1" s="1018"/>
      <c r="U1" s="1018"/>
      <c r="V1" s="1018" t="s">
        <v>751</v>
      </c>
      <c r="W1" s="1018"/>
      <c r="Y1" s="1018" t="str">
        <f>$A$1</f>
        <v>OFA 第 55 回大分県U-12サッカー大会　兼　KYFA 九州U-12サッカー大会大分県大会</v>
      </c>
      <c r="Z1" s="1018"/>
      <c r="AA1" s="1018"/>
      <c r="AB1" s="1018"/>
      <c r="AC1" s="1018"/>
      <c r="AD1" s="1018"/>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c r="BE1" s="1018"/>
      <c r="BF1" s="1018"/>
      <c r="BG1" s="1018"/>
      <c r="BI1" s="1018" t="str">
        <f>$J$1</f>
        <v>１次リーグ結果　報告用紙</v>
      </c>
      <c r="BJ1" s="1018"/>
      <c r="BK1" s="1018"/>
      <c r="BL1" s="1018"/>
      <c r="BM1" s="1018"/>
      <c r="BN1" s="1018"/>
      <c r="BO1" s="1018"/>
    </row>
    <row r="2" spans="1:59" ht="37.5" customHeight="1">
      <c r="A2" s="1018" t="s">
        <v>676</v>
      </c>
      <c r="B2" s="1018"/>
      <c r="C2" s="1018"/>
      <c r="D2" s="1018"/>
      <c r="E2" s="1018"/>
      <c r="F2" s="1018"/>
      <c r="G2" s="1018"/>
      <c r="H2" s="1018"/>
      <c r="I2" s="1018"/>
      <c r="J2" s="1018"/>
      <c r="K2" s="1018"/>
      <c r="L2" s="404"/>
      <c r="M2" s="1018" t="s">
        <v>676</v>
      </c>
      <c r="N2" s="1018"/>
      <c r="O2" s="1018"/>
      <c r="P2" s="1018"/>
      <c r="Q2" s="1018"/>
      <c r="R2" s="1018"/>
      <c r="S2" s="1018"/>
      <c r="T2" s="1018"/>
      <c r="U2" s="1018"/>
      <c r="V2" s="1018"/>
      <c r="W2" s="1018"/>
      <c r="Y2" s="1018" t="s">
        <v>676</v>
      </c>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row>
    <row r="3" spans="1:35" ht="37.5" customHeight="1">
      <c r="A3" s="404"/>
      <c r="B3" s="404"/>
      <c r="C3" s="404"/>
      <c r="D3" s="404"/>
      <c r="E3" s="404"/>
      <c r="F3" s="404"/>
      <c r="G3" s="404"/>
      <c r="H3" s="404"/>
      <c r="I3" s="404"/>
      <c r="J3" s="404"/>
      <c r="K3" s="404"/>
      <c r="L3" s="404"/>
      <c r="M3" s="404"/>
      <c r="N3" s="404"/>
      <c r="O3" s="404"/>
      <c r="P3" s="404"/>
      <c r="Q3" s="404"/>
      <c r="R3" s="404"/>
      <c r="S3" s="404"/>
      <c r="T3" s="404"/>
      <c r="U3" s="404"/>
      <c r="V3" s="404"/>
      <c r="W3" s="404"/>
      <c r="Y3" s="404"/>
      <c r="Z3" s="404"/>
      <c r="AA3" s="404"/>
      <c r="AB3" s="404"/>
      <c r="AC3" s="404"/>
      <c r="AD3" s="404"/>
      <c r="AE3" s="404"/>
      <c r="AF3" s="404"/>
      <c r="AG3" s="404"/>
      <c r="AH3" s="404"/>
      <c r="AI3" s="404"/>
    </row>
    <row r="4" spans="1:49" ht="37.5" customHeight="1">
      <c r="A4" s="132" t="s">
        <v>75</v>
      </c>
      <c r="B4" s="406" t="str">
        <f>'組み合わせ'!BF7</f>
        <v>日田・玖珠</v>
      </c>
      <c r="C4" s="132" t="s">
        <v>677</v>
      </c>
      <c r="D4" s="1019" t="str">
        <f>VLOOKUP(B4,'抽選会資料'!$B$52:$F$60,2,FALSE)</f>
        <v>玖珠町総合運動公園</v>
      </c>
      <c r="E4" s="1019"/>
      <c r="F4" s="1019"/>
      <c r="G4" s="1019"/>
      <c r="H4" s="1019"/>
      <c r="I4" s="1019"/>
      <c r="J4" s="1019"/>
      <c r="K4" s="1019"/>
      <c r="L4" s="131"/>
      <c r="M4" s="132" t="s">
        <v>75</v>
      </c>
      <c r="N4" s="406" t="str">
        <f>'組み合わせ'!BF7</f>
        <v>日田・玖珠</v>
      </c>
      <c r="O4" s="132" t="s">
        <v>677</v>
      </c>
      <c r="P4" s="1019" t="str">
        <f>VLOOKUP(N4,'抽選会資料'!$B$52:$F$60,2,FALSE)</f>
        <v>玖珠町総合運動公園</v>
      </c>
      <c r="Q4" s="1019"/>
      <c r="R4" s="1019"/>
      <c r="S4" s="1019"/>
      <c r="T4" s="1019"/>
      <c r="U4" s="1019"/>
      <c r="V4" s="1019"/>
      <c r="W4" s="1019"/>
      <c r="X4" s="18"/>
      <c r="Y4" s="588" t="s">
        <v>75</v>
      </c>
      <c r="Z4" s="588"/>
      <c r="AA4" s="588"/>
      <c r="AB4" s="1020" t="str">
        <f>$B$4</f>
        <v>日田・玖珠</v>
      </c>
      <c r="AC4" s="1020"/>
      <c r="AD4" s="1020"/>
      <c r="AE4" s="1020"/>
      <c r="AF4" s="1020"/>
      <c r="AG4" s="1020"/>
      <c r="AH4" s="132" t="s">
        <v>677</v>
      </c>
      <c r="AI4" s="1019" t="str">
        <f>$D$4</f>
        <v>玖珠町総合運動公園</v>
      </c>
      <c r="AJ4" s="1019"/>
      <c r="AK4" s="1019"/>
      <c r="AL4" s="1019"/>
      <c r="AM4" s="1019"/>
      <c r="AN4" s="1019"/>
      <c r="AO4" s="1019"/>
      <c r="AP4" s="1019"/>
      <c r="AQ4" s="1019"/>
      <c r="AR4" s="1019"/>
      <c r="AS4" s="1019"/>
      <c r="AT4" s="1019"/>
      <c r="AU4" s="1019"/>
      <c r="AV4" s="1019"/>
      <c r="AW4" s="1019"/>
    </row>
    <row r="5" spans="1:27" ht="37.5" customHeight="1">
      <c r="A5" s="408"/>
      <c r="B5" s="408"/>
      <c r="C5" s="408"/>
      <c r="D5" s="408"/>
      <c r="E5" s="408"/>
      <c r="F5" s="408"/>
      <c r="G5" s="408"/>
      <c r="H5" s="408"/>
      <c r="I5" s="408"/>
      <c r="J5" s="408"/>
      <c r="K5" s="408"/>
      <c r="L5" s="408"/>
      <c r="M5" s="408"/>
      <c r="N5" s="408"/>
      <c r="O5" s="408"/>
      <c r="P5" s="408"/>
      <c r="Q5" s="408"/>
      <c r="R5" s="408"/>
      <c r="S5" s="408"/>
      <c r="T5" s="408"/>
      <c r="U5" s="408"/>
      <c r="V5" s="408"/>
      <c r="W5" s="408"/>
      <c r="Y5" s="408"/>
      <c r="Z5" s="408"/>
      <c r="AA5" s="408"/>
    </row>
    <row r="6" spans="1:33" ht="37.5" customHeight="1">
      <c r="A6" s="132" t="s">
        <v>339</v>
      </c>
      <c r="B6" s="451" t="str">
        <f>VLOOKUP(B4,'組み合わせ'!$AL$95:$BU$112,13,FALSE)</f>
        <v>A</v>
      </c>
      <c r="C6" s="132"/>
      <c r="D6" s="132"/>
      <c r="M6" s="132" t="s">
        <v>339</v>
      </c>
      <c r="N6" s="451" t="str">
        <f>VLOOKUP(N4,'組み合わせ'!$AL$95:$BU$112,25,FALSE)</f>
        <v>G</v>
      </c>
      <c r="O6" s="409"/>
      <c r="P6" s="409"/>
      <c r="Y6" s="588" t="s">
        <v>339</v>
      </c>
      <c r="Z6" s="588"/>
      <c r="AA6" s="588"/>
      <c r="AB6" s="1021" t="str">
        <f>$B$6</f>
        <v>A</v>
      </c>
      <c r="AC6" s="1021"/>
      <c r="AD6" s="1021"/>
      <c r="AE6" s="1021"/>
      <c r="AF6" s="1021"/>
      <c r="AG6" s="1021"/>
    </row>
    <row r="7" spans="1:45" ht="37.5" customHeight="1">
      <c r="A7" s="132"/>
      <c r="B7" s="410" t="str">
        <f>CONCATENATE($B$6,1)</f>
        <v>A1</v>
      </c>
      <c r="C7" s="1022" t="str">
        <f>HLOOKUP(B7,'組み合わせ'!$B$48:$EO$86,2,FALSE)</f>
        <v>玖珠サッカースポーツ少年団</v>
      </c>
      <c r="D7" s="1022"/>
      <c r="E7" s="1022"/>
      <c r="F7" s="1022"/>
      <c r="G7" s="1022"/>
      <c r="H7" s="1022"/>
      <c r="I7" s="1022"/>
      <c r="J7" s="1022" t="str">
        <f>HLOOKUP(B7,'組み合わせ'!$B$48:$EO$86,32,FALSE)</f>
        <v>日田・玖珠</v>
      </c>
      <c r="K7" s="1023"/>
      <c r="M7" s="409"/>
      <c r="N7" s="410" t="str">
        <f>CONCATENATE($N$6,1)</f>
        <v>G1</v>
      </c>
      <c r="O7" s="1022" t="str">
        <f>HLOOKUP(N7,'組み合わせ'!$B$48:$EO$86,2,FALSE)</f>
        <v>太陽スポーツクラブ大分西</v>
      </c>
      <c r="P7" s="1022"/>
      <c r="Q7" s="1022"/>
      <c r="R7" s="1022"/>
      <c r="S7" s="1022"/>
      <c r="T7" s="1022"/>
      <c r="U7" s="1022"/>
      <c r="V7" s="1022" t="str">
        <f>HLOOKUP(N7,'組み合わせ'!$B$48:$EO$86,32,FALSE)</f>
        <v>日田・玖珠</v>
      </c>
      <c r="W7" s="1023"/>
      <c r="Y7" s="132"/>
      <c r="Z7" s="844" t="str">
        <f aca="true" t="shared" si="0" ref="Z7:Z9">+B7</f>
        <v>A1</v>
      </c>
      <c r="AA7" s="844"/>
      <c r="AB7" s="844"/>
      <c r="AC7" s="844" t="str">
        <f>$C$7</f>
        <v>玖珠サッカースポーツ少年団</v>
      </c>
      <c r="AD7" s="844"/>
      <c r="AE7" s="844"/>
      <c r="AF7" s="844"/>
      <c r="AG7" s="844"/>
      <c r="AH7" s="844"/>
      <c r="AI7" s="844"/>
      <c r="AJ7" s="844"/>
      <c r="AK7" s="844"/>
      <c r="AL7" s="844"/>
      <c r="AM7" s="844"/>
      <c r="AN7" s="844"/>
      <c r="AO7" s="844"/>
      <c r="AP7" s="844" t="str">
        <f>$J$7</f>
        <v>日田・玖珠</v>
      </c>
      <c r="AQ7" s="844"/>
      <c r="AR7" s="844"/>
      <c r="AS7" s="844"/>
    </row>
    <row r="8" spans="1:45" ht="37.5" customHeight="1">
      <c r="A8" s="132"/>
      <c r="B8" s="411" t="str">
        <f>CONCATENATE($B$6,2)</f>
        <v>A2</v>
      </c>
      <c r="C8" s="602" t="str">
        <f>HLOOKUP(B8,'組み合わせ'!$B$48:$EO$86,2,FALSE)</f>
        <v>明治サッカースポーツ少年団</v>
      </c>
      <c r="D8" s="602"/>
      <c r="E8" s="602"/>
      <c r="F8" s="602"/>
      <c r="G8" s="602"/>
      <c r="H8" s="602"/>
      <c r="I8" s="602"/>
      <c r="J8" s="602" t="str">
        <f>HLOOKUP(B8,'組み合わせ'!$B$48:$EO$86,32,FALSE)</f>
        <v>大分</v>
      </c>
      <c r="K8" s="1024"/>
      <c r="M8" s="409"/>
      <c r="N8" s="411" t="str">
        <f>CONCATENATE($N$6,2)</f>
        <v>G2</v>
      </c>
      <c r="O8" s="602" t="str">
        <f>HLOOKUP(N8,'組み合わせ'!$B$48:$EO$86,2,FALSE)</f>
        <v>桃園サッカースポーツ少年団</v>
      </c>
      <c r="P8" s="602"/>
      <c r="Q8" s="602"/>
      <c r="R8" s="602"/>
      <c r="S8" s="602"/>
      <c r="T8" s="602"/>
      <c r="U8" s="602"/>
      <c r="V8" s="602" t="str">
        <f>HLOOKUP(N8,'組み合わせ'!$B$48:$EO$86,32,FALSE)</f>
        <v>大分</v>
      </c>
      <c r="W8" s="1024"/>
      <c r="Y8" s="132"/>
      <c r="Z8" s="844" t="str">
        <f t="shared" si="0"/>
        <v>A2</v>
      </c>
      <c r="AA8" s="844"/>
      <c r="AB8" s="844"/>
      <c r="AC8" s="844" t="str">
        <f>$C$8</f>
        <v>明治サッカースポーツ少年団</v>
      </c>
      <c r="AD8" s="844"/>
      <c r="AE8" s="844"/>
      <c r="AF8" s="844"/>
      <c r="AG8" s="844"/>
      <c r="AH8" s="844"/>
      <c r="AI8" s="844"/>
      <c r="AJ8" s="844"/>
      <c r="AK8" s="844"/>
      <c r="AL8" s="844"/>
      <c r="AM8" s="844"/>
      <c r="AN8" s="844"/>
      <c r="AO8" s="844"/>
      <c r="AP8" s="844" t="str">
        <f>$J$8</f>
        <v>大分</v>
      </c>
      <c r="AQ8" s="844"/>
      <c r="AR8" s="844"/>
      <c r="AS8" s="844"/>
    </row>
    <row r="9" spans="1:45" ht="37.5" customHeight="1">
      <c r="A9" s="408"/>
      <c r="B9" s="412" t="str">
        <f>CONCATENATE($B$6,3)</f>
        <v>A3</v>
      </c>
      <c r="C9" s="1025" t="str">
        <f>HLOOKUP(B9,'組み合わせ'!$B$48:$EO$86,2,FALSE)</f>
        <v>竹田直入ＦＣ</v>
      </c>
      <c r="D9" s="1025"/>
      <c r="E9" s="1025"/>
      <c r="F9" s="1025"/>
      <c r="G9" s="1025"/>
      <c r="H9" s="1025"/>
      <c r="I9" s="1025"/>
      <c r="J9" s="1025" t="str">
        <f>HLOOKUP(B9,'組み合わせ'!$B$48:$EO$86,32,FALSE)</f>
        <v>豊肥</v>
      </c>
      <c r="K9" s="1026"/>
      <c r="L9" s="408"/>
      <c r="M9" s="408"/>
      <c r="N9" s="412" t="str">
        <f>CONCATENATE($N$6,3)</f>
        <v>G3</v>
      </c>
      <c r="O9" s="1025" t="str">
        <f>HLOOKUP(N9,'組み合わせ'!$B$48:$EO$86,2,FALSE)</f>
        <v>ＯＫＹ山香サッカークラブ</v>
      </c>
      <c r="P9" s="1025"/>
      <c r="Q9" s="1025"/>
      <c r="R9" s="1025"/>
      <c r="S9" s="1025"/>
      <c r="T9" s="1025"/>
      <c r="U9" s="1025"/>
      <c r="V9" s="1025" t="str">
        <f>HLOOKUP(N9,'組み合わせ'!$B$48:$EO$86,32,FALSE)</f>
        <v>速杵国東</v>
      </c>
      <c r="W9" s="1026"/>
      <c r="Y9" s="408"/>
      <c r="Z9" s="844" t="str">
        <f t="shared" si="0"/>
        <v>A3</v>
      </c>
      <c r="AA9" s="844"/>
      <c r="AB9" s="844"/>
      <c r="AC9" s="844" t="str">
        <f>$C$9</f>
        <v>竹田直入ＦＣ</v>
      </c>
      <c r="AD9" s="844"/>
      <c r="AE9" s="844"/>
      <c r="AF9" s="844"/>
      <c r="AG9" s="844"/>
      <c r="AH9" s="844"/>
      <c r="AI9" s="844"/>
      <c r="AJ9" s="844"/>
      <c r="AK9" s="844"/>
      <c r="AL9" s="844"/>
      <c r="AM9" s="844"/>
      <c r="AN9" s="844"/>
      <c r="AO9" s="844"/>
      <c r="AP9" s="844" t="str">
        <f>$J$9</f>
        <v>豊肥</v>
      </c>
      <c r="AQ9" s="844"/>
      <c r="AR9" s="844"/>
      <c r="AS9" s="844"/>
    </row>
    <row r="10" spans="1:23" ht="37.5" customHeight="1">
      <c r="A10" s="413" t="s">
        <v>678</v>
      </c>
      <c r="B10" s="404"/>
      <c r="C10" s="404"/>
      <c r="D10" s="404"/>
      <c r="E10" s="404"/>
      <c r="F10" s="404"/>
      <c r="G10" s="404"/>
      <c r="H10" s="404"/>
      <c r="I10" s="404"/>
      <c r="J10" s="404"/>
      <c r="K10" s="404"/>
      <c r="L10" s="404"/>
      <c r="M10" s="413" t="s">
        <v>679</v>
      </c>
      <c r="N10" s="404"/>
      <c r="O10" s="404"/>
      <c r="P10" s="404"/>
      <c r="Q10" s="404"/>
      <c r="R10" s="404"/>
      <c r="S10" s="404"/>
      <c r="T10" s="404"/>
      <c r="U10" s="404"/>
      <c r="V10" s="404"/>
      <c r="W10" s="404"/>
    </row>
    <row r="12" spans="1:22" ht="18.75" customHeight="1">
      <c r="A12" s="1027" t="s">
        <v>680</v>
      </c>
      <c r="B12" s="1029" t="str">
        <f>C7</f>
        <v>玖珠サッカースポーツ少年団</v>
      </c>
      <c r="C12" s="1032">
        <f>IF(E12="","",SUM(E12:E13))</f>
        <v>1</v>
      </c>
      <c r="D12" s="1034" t="s">
        <v>103</v>
      </c>
      <c r="E12" s="414">
        <v>0</v>
      </c>
      <c r="F12" s="414" t="s">
        <v>266</v>
      </c>
      <c r="G12" s="414">
        <v>1</v>
      </c>
      <c r="H12" s="1034" t="s">
        <v>120</v>
      </c>
      <c r="I12" s="1032">
        <f>IF(G12="","",SUM(G12:G13))</f>
        <v>1</v>
      </c>
      <c r="J12" s="1036" t="str">
        <f>C8</f>
        <v>明治サッカースポーツ少年団</v>
      </c>
      <c r="K12" s="408"/>
      <c r="L12" s="408"/>
      <c r="M12" s="1039" t="s">
        <v>681</v>
      </c>
      <c r="N12" s="1042" t="str">
        <f>O7</f>
        <v>太陽スポーツクラブ大分西</v>
      </c>
      <c r="O12" s="1032">
        <f>IF(Q12="","",SUM(Q12:Q13))</f>
        <v>3</v>
      </c>
      <c r="P12" s="1034" t="s">
        <v>103</v>
      </c>
      <c r="Q12" s="414">
        <v>0</v>
      </c>
      <c r="R12" s="414" t="s">
        <v>266</v>
      </c>
      <c r="S12" s="414">
        <v>0</v>
      </c>
      <c r="T12" s="1034" t="s">
        <v>120</v>
      </c>
      <c r="U12" s="1032">
        <f>IF(S12="","",SUM(S12:S13))</f>
        <v>0</v>
      </c>
      <c r="V12" s="1036" t="str">
        <f>O8</f>
        <v>桃園サッカースポーツ少年団</v>
      </c>
    </row>
    <row r="13" spans="1:22" ht="18.75" customHeight="1">
      <c r="A13" s="1028"/>
      <c r="B13" s="1030"/>
      <c r="C13" s="1033"/>
      <c r="D13" s="1035"/>
      <c r="E13" s="408">
        <v>1</v>
      </c>
      <c r="F13" s="408" t="s">
        <v>268</v>
      </c>
      <c r="G13" s="408">
        <v>0</v>
      </c>
      <c r="H13" s="1035"/>
      <c r="I13" s="1033"/>
      <c r="J13" s="1037"/>
      <c r="K13" s="408"/>
      <c r="L13" s="408"/>
      <c r="M13" s="1040"/>
      <c r="N13" s="1043"/>
      <c r="O13" s="1033"/>
      <c r="P13" s="1035"/>
      <c r="Q13" s="408">
        <v>3</v>
      </c>
      <c r="R13" s="408" t="s">
        <v>268</v>
      </c>
      <c r="S13" s="408">
        <v>0</v>
      </c>
      <c r="T13" s="1035"/>
      <c r="U13" s="1033"/>
      <c r="V13" s="1037"/>
    </row>
    <row r="14" spans="1:22" ht="19.5" customHeight="1">
      <c r="A14" s="1028"/>
      <c r="B14" s="1031"/>
      <c r="C14" s="1033"/>
      <c r="D14" s="1035"/>
      <c r="E14" s="408"/>
      <c r="F14" s="408" t="s">
        <v>270</v>
      </c>
      <c r="G14" s="408"/>
      <c r="H14" s="1035"/>
      <c r="I14" s="1033"/>
      <c r="J14" s="1038"/>
      <c r="K14" s="408"/>
      <c r="L14" s="408"/>
      <c r="M14" s="1041"/>
      <c r="N14" s="1044"/>
      <c r="O14" s="1045"/>
      <c r="P14" s="1046"/>
      <c r="Q14" s="408"/>
      <c r="R14" s="408" t="s">
        <v>270</v>
      </c>
      <c r="S14" s="408"/>
      <c r="T14" s="1046"/>
      <c r="U14" s="1045"/>
      <c r="V14" s="1047"/>
    </row>
    <row r="15" spans="1:67" ht="18.75" customHeight="1">
      <c r="A15" s="416" t="s">
        <v>682</v>
      </c>
      <c r="B15" s="1048" t="s">
        <v>785</v>
      </c>
      <c r="C15" s="1048"/>
      <c r="D15" s="1048"/>
      <c r="E15" s="1048"/>
      <c r="F15" s="1048"/>
      <c r="G15" s="1049" t="s">
        <v>684</v>
      </c>
      <c r="H15" s="1049"/>
      <c r="I15" s="1049"/>
      <c r="J15" s="1050" t="s">
        <v>786</v>
      </c>
      <c r="K15" s="1050"/>
      <c r="L15" s="408"/>
      <c r="M15" s="416" t="s">
        <v>682</v>
      </c>
      <c r="N15" s="1048" t="s">
        <v>787</v>
      </c>
      <c r="O15" s="1048"/>
      <c r="P15" s="1048"/>
      <c r="Q15" s="1048"/>
      <c r="R15" s="1048"/>
      <c r="S15" s="1049" t="s">
        <v>684</v>
      </c>
      <c r="T15" s="1049"/>
      <c r="U15" s="1049"/>
      <c r="V15" s="1050" t="s">
        <v>786</v>
      </c>
      <c r="W15" s="1050"/>
      <c r="Y15" s="1051" t="str">
        <f>$Y$6</f>
        <v>パート</v>
      </c>
      <c r="Z15" s="1052"/>
      <c r="AA15" s="1052"/>
      <c r="AB15" s="1052"/>
      <c r="AC15" s="1052" t="str">
        <f>$AB$6</f>
        <v>A</v>
      </c>
      <c r="AD15" s="1052"/>
      <c r="AE15" s="1056"/>
      <c r="AF15" s="1057" t="str">
        <f>$Y$21</f>
        <v>玖珠サッカースポーツ少年団</v>
      </c>
      <c r="AG15" s="1057"/>
      <c r="AH15" s="1057"/>
      <c r="AI15" s="1057"/>
      <c r="AJ15" s="1057"/>
      <c r="AK15" s="1057" t="str">
        <f>$Y$27</f>
        <v>明治サッカースポーツ少年団</v>
      </c>
      <c r="AL15" s="1057"/>
      <c r="AM15" s="1057"/>
      <c r="AN15" s="1057"/>
      <c r="AO15" s="1057"/>
      <c r="AP15" s="1057" t="str">
        <f>$Y$33</f>
        <v>竹田直入ＦＣ</v>
      </c>
      <c r="AQ15" s="1057"/>
      <c r="AR15" s="1057"/>
      <c r="AS15" s="1057"/>
      <c r="AT15" s="1057"/>
      <c r="AU15" s="1057" t="s">
        <v>657</v>
      </c>
      <c r="AV15" s="1057"/>
      <c r="AW15" s="1058" t="s">
        <v>688</v>
      </c>
      <c r="AX15" s="1057"/>
      <c r="AY15" s="1058" t="s">
        <v>689</v>
      </c>
      <c r="AZ15" s="1057"/>
      <c r="BA15" s="1057" t="s">
        <v>659</v>
      </c>
      <c r="BB15" s="1057"/>
      <c r="BC15" s="1057" t="s">
        <v>690</v>
      </c>
      <c r="BD15" s="1057"/>
      <c r="BE15" s="1057" t="s">
        <v>691</v>
      </c>
      <c r="BF15" s="1057"/>
      <c r="BG15" s="1057" t="s">
        <v>692</v>
      </c>
      <c r="BH15" s="1057"/>
      <c r="BI15" s="1058" t="s">
        <v>665</v>
      </c>
      <c r="BJ15" s="1057"/>
      <c r="BK15" s="1058" t="s">
        <v>666</v>
      </c>
      <c r="BL15" s="1057"/>
      <c r="BM15" s="1058" t="s">
        <v>667</v>
      </c>
      <c r="BN15" s="1057"/>
      <c r="BO15" s="1059" t="s">
        <v>693</v>
      </c>
    </row>
    <row r="16" spans="1:67" ht="13.5">
      <c r="A16" s="417" t="s">
        <v>694</v>
      </c>
      <c r="B16" s="1062" t="s">
        <v>785</v>
      </c>
      <c r="C16" s="1062"/>
      <c r="D16" s="1062"/>
      <c r="E16" s="1062"/>
      <c r="F16" s="1062"/>
      <c r="G16" s="1063" t="s">
        <v>684</v>
      </c>
      <c r="H16" s="1064"/>
      <c r="I16" s="1065"/>
      <c r="J16" s="1066" t="s">
        <v>786</v>
      </c>
      <c r="K16" s="1066"/>
      <c r="L16" s="408"/>
      <c r="M16" s="417" t="s">
        <v>694</v>
      </c>
      <c r="N16" s="1062" t="s">
        <v>787</v>
      </c>
      <c r="O16" s="1062"/>
      <c r="P16" s="1062"/>
      <c r="Q16" s="1062"/>
      <c r="R16" s="1062"/>
      <c r="S16" s="1063" t="s">
        <v>684</v>
      </c>
      <c r="T16" s="1064"/>
      <c r="U16" s="1065"/>
      <c r="V16" s="1066" t="s">
        <v>786</v>
      </c>
      <c r="W16" s="1066"/>
      <c r="Y16" s="1053"/>
      <c r="Z16" s="1035"/>
      <c r="AA16" s="1035"/>
      <c r="AB16" s="1035"/>
      <c r="AC16" s="1035"/>
      <c r="AD16" s="1035"/>
      <c r="AE16" s="1037"/>
      <c r="AF16" s="1028"/>
      <c r="AG16" s="1028"/>
      <c r="AH16" s="1028"/>
      <c r="AI16" s="1028"/>
      <c r="AJ16" s="1028"/>
      <c r="AK16" s="1028"/>
      <c r="AL16" s="1028"/>
      <c r="AM16" s="1028"/>
      <c r="AN16" s="1028"/>
      <c r="AO16" s="1028"/>
      <c r="AP16" s="1028"/>
      <c r="AQ16" s="1028"/>
      <c r="AR16" s="1028"/>
      <c r="AS16" s="1028"/>
      <c r="AT16" s="1028"/>
      <c r="AU16" s="1028"/>
      <c r="AV16" s="1028"/>
      <c r="AW16" s="1028"/>
      <c r="AX16" s="1028"/>
      <c r="AY16" s="1028"/>
      <c r="AZ16" s="1028"/>
      <c r="BA16" s="1028"/>
      <c r="BB16" s="1028"/>
      <c r="BC16" s="1028"/>
      <c r="BD16" s="1028"/>
      <c r="BE16" s="1028"/>
      <c r="BF16" s="1028"/>
      <c r="BG16" s="1028"/>
      <c r="BH16" s="1028"/>
      <c r="BI16" s="1028"/>
      <c r="BJ16" s="1028"/>
      <c r="BK16" s="1028"/>
      <c r="BL16" s="1028"/>
      <c r="BM16" s="1028"/>
      <c r="BN16" s="1028"/>
      <c r="BO16" s="1060"/>
    </row>
    <row r="17" spans="1:67" ht="13.5">
      <c r="A17" s="418" t="s">
        <v>695</v>
      </c>
      <c r="B17" s="1067" t="s">
        <v>788</v>
      </c>
      <c r="C17" s="1067"/>
      <c r="D17" s="1067"/>
      <c r="E17" s="1067"/>
      <c r="F17" s="1067"/>
      <c r="G17" s="1063" t="s">
        <v>684</v>
      </c>
      <c r="H17" s="1064"/>
      <c r="I17" s="1065"/>
      <c r="J17" s="1068" t="s">
        <v>786</v>
      </c>
      <c r="K17" s="1068"/>
      <c r="L17" s="408"/>
      <c r="M17" s="418" t="s">
        <v>695</v>
      </c>
      <c r="N17" s="1067" t="s">
        <v>789</v>
      </c>
      <c r="O17" s="1067"/>
      <c r="P17" s="1067"/>
      <c r="Q17" s="1067"/>
      <c r="R17" s="1067"/>
      <c r="S17" s="1063" t="s">
        <v>684</v>
      </c>
      <c r="T17" s="1064"/>
      <c r="U17" s="1065"/>
      <c r="V17" s="1068" t="s">
        <v>786</v>
      </c>
      <c r="W17" s="1068"/>
      <c r="Y17" s="1053"/>
      <c r="Z17" s="1035"/>
      <c r="AA17" s="1035"/>
      <c r="AB17" s="1035"/>
      <c r="AC17" s="1035"/>
      <c r="AD17" s="1035"/>
      <c r="AE17" s="1037"/>
      <c r="AF17" s="1028"/>
      <c r="AG17" s="1028"/>
      <c r="AH17" s="1028"/>
      <c r="AI17" s="1028"/>
      <c r="AJ17" s="1028"/>
      <c r="AK17" s="1028"/>
      <c r="AL17" s="1028"/>
      <c r="AM17" s="1028"/>
      <c r="AN17" s="1028"/>
      <c r="AO17" s="1028"/>
      <c r="AP17" s="1028"/>
      <c r="AQ17" s="1028"/>
      <c r="AR17" s="1028"/>
      <c r="AS17" s="1028"/>
      <c r="AT17" s="1028"/>
      <c r="AU17" s="1028"/>
      <c r="AV17" s="1028"/>
      <c r="AW17" s="1028"/>
      <c r="AX17" s="1028"/>
      <c r="AY17" s="1028"/>
      <c r="AZ17" s="1028"/>
      <c r="BA17" s="1028"/>
      <c r="BB17" s="1028"/>
      <c r="BC17" s="1028"/>
      <c r="BD17" s="1028"/>
      <c r="BE17" s="1028"/>
      <c r="BF17" s="1028"/>
      <c r="BG17" s="1028"/>
      <c r="BH17" s="1028"/>
      <c r="BI17" s="1028"/>
      <c r="BJ17" s="1028"/>
      <c r="BK17" s="1028"/>
      <c r="BL17" s="1028"/>
      <c r="BM17" s="1028"/>
      <c r="BN17" s="1028"/>
      <c r="BO17" s="1060"/>
    </row>
    <row r="18" spans="1:67" ht="20.25">
      <c r="A18" s="419" t="s">
        <v>698</v>
      </c>
      <c r="B18" s="420" t="str">
        <f>IF(ISERROR(VLOOKUP(G18,'審判員'!$A:$C,2,FALSE))=TRUE,"",VLOOKUP(G18,'審判員'!$A:$C,2,FALSE))</f>
        <v>松原　マヤ</v>
      </c>
      <c r="C18" s="421">
        <f>IF(ISERROR(VLOOKUP(G18,'審判員'!$A:$C,3,FALSE))=TRUE,"",VLOOKUP(G18,'審判員'!$A:$C,3,FALSE))</f>
        <v>2</v>
      </c>
      <c r="D18" s="422" t="s">
        <v>699</v>
      </c>
      <c r="E18" s="1052" t="s">
        <v>700</v>
      </c>
      <c r="F18" s="1052"/>
      <c r="G18" s="1052" t="s">
        <v>790</v>
      </c>
      <c r="H18" s="1052"/>
      <c r="I18" s="1052"/>
      <c r="J18" s="1069" t="s">
        <v>212</v>
      </c>
      <c r="K18" s="1070"/>
      <c r="L18" s="408"/>
      <c r="M18" s="419" t="s">
        <v>698</v>
      </c>
      <c r="N18" s="420" t="str">
        <f>IF(ISERROR(VLOOKUP(S18,'審判員'!$A:$C,2,FALSE))=TRUE,"",VLOOKUP(S18,'審判員'!$A:$C,2,FALSE))</f>
        <v>長尾　信宏</v>
      </c>
      <c r="O18" s="421">
        <f>IF(ISERROR(VLOOKUP(S18,'審判員'!$A:$C,3,FALSE))=TRUE,"",VLOOKUP(S18,'審判員'!$A:$C,3,FALSE))</f>
        <v>3</v>
      </c>
      <c r="P18" s="422" t="s">
        <v>699</v>
      </c>
      <c r="Q18" s="1052" t="s">
        <v>700</v>
      </c>
      <c r="R18" s="1052"/>
      <c r="S18" s="1052" t="s">
        <v>791</v>
      </c>
      <c r="T18" s="1052"/>
      <c r="U18" s="1052"/>
      <c r="V18" s="1069" t="s">
        <v>212</v>
      </c>
      <c r="W18" s="1070"/>
      <c r="Y18" s="1053"/>
      <c r="Z18" s="1035"/>
      <c r="AA18" s="1035"/>
      <c r="AB18" s="1035"/>
      <c r="AC18" s="1035"/>
      <c r="AD18" s="1035"/>
      <c r="AE18" s="1037"/>
      <c r="AF18" s="1028"/>
      <c r="AG18" s="1028"/>
      <c r="AH18" s="1028"/>
      <c r="AI18" s="1028"/>
      <c r="AJ18" s="1028"/>
      <c r="AK18" s="1028"/>
      <c r="AL18" s="1028"/>
      <c r="AM18" s="1028"/>
      <c r="AN18" s="1028"/>
      <c r="AO18" s="1028"/>
      <c r="AP18" s="1028"/>
      <c r="AQ18" s="1028"/>
      <c r="AR18" s="1028"/>
      <c r="AS18" s="1028"/>
      <c r="AT18" s="1028"/>
      <c r="AU18" s="1028"/>
      <c r="AV18" s="1028"/>
      <c r="AW18" s="1028"/>
      <c r="AX18" s="1028"/>
      <c r="AY18" s="1028"/>
      <c r="AZ18" s="1028"/>
      <c r="BA18" s="1028"/>
      <c r="BB18" s="1028"/>
      <c r="BC18" s="1028"/>
      <c r="BD18" s="1028"/>
      <c r="BE18" s="1028"/>
      <c r="BF18" s="1028"/>
      <c r="BG18" s="1028"/>
      <c r="BH18" s="1028"/>
      <c r="BI18" s="1028"/>
      <c r="BJ18" s="1028"/>
      <c r="BK18" s="1028"/>
      <c r="BL18" s="1028"/>
      <c r="BM18" s="1028"/>
      <c r="BN18" s="1028"/>
      <c r="BO18" s="1060"/>
    </row>
    <row r="19" spans="1:67" ht="20.25">
      <c r="A19" s="423" t="s">
        <v>703</v>
      </c>
      <c r="B19" s="424" t="str">
        <f>IF(ISERROR(VLOOKUP(G19,'審判員'!$A:$C,2,FALSE))=TRUE,"",VLOOKUP(G19,'審判員'!$A:$C,2,FALSE))</f>
        <v>菱川　翔平</v>
      </c>
      <c r="C19" s="425">
        <f>IF(ISERROR(VLOOKUP(G19,'審判員'!$A:$C,3,FALSE))=TRUE,"",VLOOKUP(G19,'審判員'!$A:$C,3,FALSE))</f>
        <v>3</v>
      </c>
      <c r="D19" s="426" t="s">
        <v>699</v>
      </c>
      <c r="E19" s="1035" t="s">
        <v>700</v>
      </c>
      <c r="F19" s="1035"/>
      <c r="G19" s="1035" t="s">
        <v>792</v>
      </c>
      <c r="H19" s="1035"/>
      <c r="I19" s="1035"/>
      <c r="J19" s="1071" t="str">
        <f>N12</f>
        <v>太陽スポーツクラブ大分西</v>
      </c>
      <c r="K19" s="1072"/>
      <c r="L19" s="408"/>
      <c r="M19" s="423" t="s">
        <v>703</v>
      </c>
      <c r="N19" s="424" t="str">
        <f>IF(ISERROR(VLOOKUP(S19,'審判員'!$A:$C,2,FALSE))=TRUE,"",VLOOKUP(S19,'審判員'!$A:$C,2,FALSE))</f>
        <v>吉田　栄治</v>
      </c>
      <c r="O19" s="425">
        <f>IF(ISERROR(VLOOKUP(S19,'審判員'!$A:$C,3,FALSE))=TRUE,"",VLOOKUP(S19,'審判員'!$A:$C,3,FALSE))</f>
        <v>3</v>
      </c>
      <c r="P19" s="426" t="s">
        <v>699</v>
      </c>
      <c r="Q19" s="1035" t="s">
        <v>700</v>
      </c>
      <c r="R19" s="1035"/>
      <c r="S19" s="1035" t="s">
        <v>705</v>
      </c>
      <c r="T19" s="1035"/>
      <c r="U19" s="1035"/>
      <c r="V19" s="1071" t="str">
        <f>B12</f>
        <v>玖珠サッカースポーツ少年団</v>
      </c>
      <c r="W19" s="1072"/>
      <c r="Y19" s="1053"/>
      <c r="Z19" s="1035"/>
      <c r="AA19" s="1035"/>
      <c r="AB19" s="1035"/>
      <c r="AC19" s="1035"/>
      <c r="AD19" s="1035"/>
      <c r="AE19" s="1037"/>
      <c r="AF19" s="1028"/>
      <c r="AG19" s="1028"/>
      <c r="AH19" s="1028"/>
      <c r="AI19" s="1028"/>
      <c r="AJ19" s="1028"/>
      <c r="AK19" s="1028"/>
      <c r="AL19" s="1028"/>
      <c r="AM19" s="1028"/>
      <c r="AN19" s="1028"/>
      <c r="AO19" s="1028"/>
      <c r="AP19" s="1028"/>
      <c r="AQ19" s="1028"/>
      <c r="AR19" s="1028"/>
      <c r="AS19" s="1028"/>
      <c r="AT19" s="1028"/>
      <c r="AU19" s="1028"/>
      <c r="AV19" s="1028"/>
      <c r="AW19" s="1028"/>
      <c r="AX19" s="1028"/>
      <c r="AY19" s="1028"/>
      <c r="AZ19" s="1028"/>
      <c r="BA19" s="1028"/>
      <c r="BB19" s="1028"/>
      <c r="BC19" s="1028"/>
      <c r="BD19" s="1028"/>
      <c r="BE19" s="1028"/>
      <c r="BF19" s="1028"/>
      <c r="BG19" s="1028"/>
      <c r="BH19" s="1028"/>
      <c r="BI19" s="1028"/>
      <c r="BJ19" s="1028"/>
      <c r="BK19" s="1028"/>
      <c r="BL19" s="1028"/>
      <c r="BM19" s="1028"/>
      <c r="BN19" s="1028"/>
      <c r="BO19" s="1060"/>
    </row>
    <row r="20" spans="1:67" ht="20.25">
      <c r="A20" s="423" t="s">
        <v>706</v>
      </c>
      <c r="B20" s="424" t="str">
        <f>IF(ISERROR(VLOOKUP(G20,'審判員'!$A:$C,2,FALSE))=TRUE,"",VLOOKUP(G20,'審判員'!$A:$C,2,FALSE))</f>
        <v>池邉　賢一</v>
      </c>
      <c r="C20" s="425">
        <f>IF(ISERROR(VLOOKUP(G20,'審判員'!$A:$C,3,FALSE))=TRUE,"",VLOOKUP(G20,'審判員'!$A:$C,3,FALSE))</f>
        <v>3</v>
      </c>
      <c r="D20" s="426" t="s">
        <v>699</v>
      </c>
      <c r="E20" s="1035" t="s">
        <v>700</v>
      </c>
      <c r="F20" s="1035"/>
      <c r="G20" s="1035" t="s">
        <v>793</v>
      </c>
      <c r="H20" s="1035"/>
      <c r="I20" s="1035"/>
      <c r="J20" s="1071" t="str">
        <f>V12</f>
        <v>桃園サッカースポーツ少年団</v>
      </c>
      <c r="K20" s="1072"/>
      <c r="L20" s="408"/>
      <c r="M20" s="423" t="s">
        <v>706</v>
      </c>
      <c r="N20" s="424" t="str">
        <f>IF(ISERROR(VLOOKUP(S20,'審判員'!$A:$C,2,FALSE))=TRUE,"",VLOOKUP(S20,'審判員'!$A:$C,2,FALSE))</f>
        <v>山下　泰明</v>
      </c>
      <c r="O20" s="425">
        <f>IF(ISERROR(VLOOKUP(S20,'審判員'!$A:$C,3,FALSE))=TRUE,"",VLOOKUP(S20,'審判員'!$A:$C,3,FALSE))</f>
        <v>3</v>
      </c>
      <c r="P20" s="426" t="s">
        <v>699</v>
      </c>
      <c r="Q20" s="1035" t="s">
        <v>700</v>
      </c>
      <c r="R20" s="1035"/>
      <c r="S20" s="1035" t="s">
        <v>794</v>
      </c>
      <c r="T20" s="1035"/>
      <c r="U20" s="1035"/>
      <c r="V20" s="1071" t="str">
        <f>J12</f>
        <v>明治サッカースポーツ少年団</v>
      </c>
      <c r="W20" s="1072"/>
      <c r="Y20" s="1054"/>
      <c r="Z20" s="1055"/>
      <c r="AA20" s="1055"/>
      <c r="AB20" s="1055"/>
      <c r="AC20" s="1055"/>
      <c r="AD20" s="1055"/>
      <c r="AE20" s="1038"/>
      <c r="AF20" s="1028"/>
      <c r="AG20" s="1028"/>
      <c r="AH20" s="1028"/>
      <c r="AI20" s="1028"/>
      <c r="AJ20" s="1028"/>
      <c r="AK20" s="1028"/>
      <c r="AL20" s="1028"/>
      <c r="AM20" s="1028"/>
      <c r="AN20" s="1028"/>
      <c r="AO20" s="1028"/>
      <c r="AP20" s="1028"/>
      <c r="AQ20" s="1028"/>
      <c r="AR20" s="1028"/>
      <c r="AS20" s="1028"/>
      <c r="AT20" s="1028"/>
      <c r="AU20" s="1028"/>
      <c r="AV20" s="1028"/>
      <c r="AW20" s="1028"/>
      <c r="AX20" s="1028"/>
      <c r="AY20" s="1028"/>
      <c r="AZ20" s="1028"/>
      <c r="BA20" s="1028"/>
      <c r="BB20" s="1028"/>
      <c r="BC20" s="1028"/>
      <c r="BD20" s="1028"/>
      <c r="BE20" s="1028"/>
      <c r="BF20" s="1028"/>
      <c r="BG20" s="1028"/>
      <c r="BH20" s="1028"/>
      <c r="BI20" s="1028"/>
      <c r="BJ20" s="1028"/>
      <c r="BK20" s="1028"/>
      <c r="BL20" s="1028"/>
      <c r="BM20" s="1028"/>
      <c r="BN20" s="1028"/>
      <c r="BO20" s="1061"/>
    </row>
    <row r="21" spans="1:67" ht="18.75" customHeight="1">
      <c r="A21" s="427" t="s">
        <v>709</v>
      </c>
      <c r="B21" s="428" t="str">
        <f>IF(ISERROR(VLOOKUP(G21,'審判員'!$A:$C,2,FALSE))=TRUE,"",VLOOKUP(G21,'審判員'!$A:$C,2,FALSE))</f>
        <v>井上　健次郎</v>
      </c>
      <c r="C21" s="429">
        <f>IF(ISERROR(VLOOKUP(G21,'審判員'!$A:$C,3,FALSE))=TRUE,"",VLOOKUP(G21,'審判員'!$A:$C,3,FALSE))</f>
        <v>3</v>
      </c>
      <c r="D21" s="430" t="s">
        <v>699</v>
      </c>
      <c r="E21" s="1074" t="s">
        <v>700</v>
      </c>
      <c r="F21" s="1074"/>
      <c r="G21" s="1074" t="s">
        <v>795</v>
      </c>
      <c r="H21" s="1074"/>
      <c r="I21" s="1074"/>
      <c r="J21" s="1075" t="s">
        <v>212</v>
      </c>
      <c r="K21" s="1076"/>
      <c r="L21" s="408"/>
      <c r="M21" s="427" t="s">
        <v>709</v>
      </c>
      <c r="N21" s="428" t="str">
        <f>IF(ISERROR(VLOOKUP(S21,'審判員'!$A:$C,2,FALSE))=TRUE,"",VLOOKUP(S21,'審判員'!$A:$C,2,FALSE))</f>
        <v>川井　勇介</v>
      </c>
      <c r="O21" s="429">
        <f>IF(ISERROR(VLOOKUP(S21,'審判員'!$A:$C,3,FALSE))=TRUE,"",VLOOKUP(S21,'審判員'!$A:$C,3,FALSE))</f>
        <v>3</v>
      </c>
      <c r="P21" s="430" t="s">
        <v>699</v>
      </c>
      <c r="Q21" s="1074" t="s">
        <v>700</v>
      </c>
      <c r="R21" s="1074"/>
      <c r="S21" s="1074" t="s">
        <v>796</v>
      </c>
      <c r="T21" s="1074"/>
      <c r="U21" s="1074"/>
      <c r="V21" s="1075" t="s">
        <v>212</v>
      </c>
      <c r="W21" s="1076"/>
      <c r="Y21" s="1077" t="str">
        <f>$AC$7</f>
        <v>玖珠サッカースポーツ少年団</v>
      </c>
      <c r="Z21" s="1034"/>
      <c r="AA21" s="1034"/>
      <c r="AB21" s="1034"/>
      <c r="AC21" s="1034"/>
      <c r="AD21" s="1034" t="s">
        <v>669</v>
      </c>
      <c r="AE21" s="1034"/>
      <c r="AF21" s="1078"/>
      <c r="AG21" s="1079"/>
      <c r="AH21" s="1079"/>
      <c r="AI21" s="1079"/>
      <c r="AJ21" s="1080"/>
      <c r="AK21" s="1099" t="b">
        <f>IF(AK25="","",IF(AK25&gt;AN25,"○",IF(AK25&lt;AN25,"●",IF(AK23&gt;AN23,"△",IF(AK23&lt;AN23,"▲")))))</f>
        <v>0</v>
      </c>
      <c r="AL21" s="1100"/>
      <c r="AM21" s="1100"/>
      <c r="AN21" s="1100"/>
      <c r="AO21" s="1101"/>
      <c r="AP21" s="1099" t="str">
        <f>IF(AP25="","",IF(AP25&gt;AS25,"○",IF(AP25&lt;AS25,"●",IF(AP23&gt;AS23,"△",IF(AP23&lt;AS23,"▲")))))</f>
        <v>○</v>
      </c>
      <c r="AQ21" s="1100"/>
      <c r="AR21" s="1100"/>
      <c r="AS21" s="1100"/>
      <c r="AT21" s="1101"/>
      <c r="AU21" s="1073">
        <f>COUNTIF($AF$21:$AT$22,"○")</f>
        <v>1</v>
      </c>
      <c r="AV21" s="1073"/>
      <c r="AW21" s="1073">
        <f>COUNTIF($AF$21:$AT$22,"△")</f>
        <v>0</v>
      </c>
      <c r="AX21" s="1073"/>
      <c r="AY21" s="1073">
        <f>COUNTIF($AF$21:$AT$22,"▲")</f>
        <v>0</v>
      </c>
      <c r="AZ21" s="1073"/>
      <c r="BA21" s="1073">
        <f>COUNTIF($AF$21:$AT$22,"●")</f>
        <v>0</v>
      </c>
      <c r="BB21" s="1073"/>
      <c r="BC21" s="1073">
        <f>SUM($AK$25,$AP$25)</f>
        <v>8</v>
      </c>
      <c r="BD21" s="1073"/>
      <c r="BE21" s="1073">
        <f>SUM($AN$25,$AS$25)</f>
        <v>2</v>
      </c>
      <c r="BF21" s="1073"/>
      <c r="BG21" s="1073">
        <f>($AU$21*3)+($AW$21*2)+($AY$21*1)</f>
        <v>3</v>
      </c>
      <c r="BH21" s="1073"/>
      <c r="BI21" s="1087">
        <f>RANK($BG$21,$BG$21:$BH$38)</f>
        <v>1</v>
      </c>
      <c r="BJ21" s="1087"/>
      <c r="BK21" s="1073">
        <f>$BC$21-$BE$21</f>
        <v>6</v>
      </c>
      <c r="BL21" s="1073"/>
      <c r="BM21" s="1087">
        <f>RANK($BK$21,$BK$21:$BL$38)</f>
        <v>1</v>
      </c>
      <c r="BN21" s="1087"/>
      <c r="BO21" s="1088"/>
    </row>
    <row r="22" spans="1:67" ht="18.75" customHeight="1">
      <c r="A22" s="431" t="s">
        <v>406</v>
      </c>
      <c r="B22" s="432" t="s">
        <v>420</v>
      </c>
      <c r="C22" s="432" t="s">
        <v>419</v>
      </c>
      <c r="D22" s="432" t="s">
        <v>595</v>
      </c>
      <c r="E22" s="432" t="s">
        <v>421</v>
      </c>
      <c r="F22" s="433"/>
      <c r="G22" s="432" t="s">
        <v>421</v>
      </c>
      <c r="H22" s="432" t="s">
        <v>595</v>
      </c>
      <c r="I22" s="432" t="s">
        <v>419</v>
      </c>
      <c r="J22" s="432" t="s">
        <v>420</v>
      </c>
      <c r="K22" s="434" t="s">
        <v>406</v>
      </c>
      <c r="L22" s="408"/>
      <c r="M22" s="431" t="s">
        <v>406</v>
      </c>
      <c r="N22" s="432" t="s">
        <v>420</v>
      </c>
      <c r="O22" s="432" t="s">
        <v>419</v>
      </c>
      <c r="P22" s="432" t="s">
        <v>595</v>
      </c>
      <c r="Q22" s="432" t="s">
        <v>421</v>
      </c>
      <c r="R22" s="433"/>
      <c r="S22" s="432" t="s">
        <v>421</v>
      </c>
      <c r="T22" s="432" t="s">
        <v>595</v>
      </c>
      <c r="U22" s="432" t="s">
        <v>419</v>
      </c>
      <c r="V22" s="432" t="s">
        <v>420</v>
      </c>
      <c r="W22" s="434" t="s">
        <v>406</v>
      </c>
      <c r="Y22" s="1053"/>
      <c r="Z22" s="1035"/>
      <c r="AA22" s="1035"/>
      <c r="AB22" s="1035"/>
      <c r="AC22" s="1035"/>
      <c r="AD22" s="1035"/>
      <c r="AE22" s="1035"/>
      <c r="AF22" s="1081"/>
      <c r="AG22" s="1082"/>
      <c r="AH22" s="1082"/>
      <c r="AI22" s="1082"/>
      <c r="AJ22" s="1083"/>
      <c r="AK22" s="1093"/>
      <c r="AL22" s="1094"/>
      <c r="AM22" s="1094"/>
      <c r="AN22" s="1094"/>
      <c r="AO22" s="1096"/>
      <c r="AP22" s="1093"/>
      <c r="AQ22" s="1094"/>
      <c r="AR22" s="1094"/>
      <c r="AS22" s="1094"/>
      <c r="AT22" s="1096"/>
      <c r="AU22" s="1073"/>
      <c r="AV22" s="1073"/>
      <c r="AW22" s="1073"/>
      <c r="AX22" s="1073"/>
      <c r="AY22" s="1073"/>
      <c r="AZ22" s="1073"/>
      <c r="BA22" s="1073"/>
      <c r="BB22" s="1073"/>
      <c r="BC22" s="1073"/>
      <c r="BD22" s="1073"/>
      <c r="BE22" s="1073"/>
      <c r="BF22" s="1073"/>
      <c r="BG22" s="1073"/>
      <c r="BH22" s="1073"/>
      <c r="BI22" s="1087"/>
      <c r="BJ22" s="1087"/>
      <c r="BK22" s="1073"/>
      <c r="BL22" s="1073"/>
      <c r="BM22" s="1087"/>
      <c r="BN22" s="1087"/>
      <c r="BO22" s="1089"/>
    </row>
    <row r="23" spans="1:67" ht="18.75" customHeight="1">
      <c r="A23" s="435"/>
      <c r="B23" s="436" t="str">
        <f>IF(ISERROR(VLOOKUP(CONCATENATE($B$12,"_",C23),'選手名簿'!$A:$E,5,FALSE))=TRUE,"",VLOOKUP(CONCATENATE($B$12,"_",C23),'選手名簿'!$A:$E,5,FALSE))</f>
        <v/>
      </c>
      <c r="C23" s="437"/>
      <c r="D23" s="437"/>
      <c r="E23" s="438"/>
      <c r="F23" s="433"/>
      <c r="G23" s="438"/>
      <c r="H23" s="437"/>
      <c r="I23" s="437"/>
      <c r="J23" s="424" t="str">
        <f>IF(ISERROR(VLOOKUP(CONCATENATE($J$12,"_",I23),'選手名簿'!$A:$E,5,FALSE))=TRUE,"",VLOOKUP(CONCATENATE($J$12,"_",I23),'選手名簿'!$A:$E,5,FALSE))</f>
        <v/>
      </c>
      <c r="K23" s="439"/>
      <c r="L23" s="408"/>
      <c r="M23" s="435"/>
      <c r="N23" s="436" t="str">
        <f>IF(ISERROR(VLOOKUP(CONCATENATE($N$12,"_",O23),'選手名簿'!$A:$E,5,FALSE))=TRUE,"",VLOOKUP(CONCATENATE($N$12,"_",O23),'選手名簿'!$A:$E,5,FALSE))</f>
        <v/>
      </c>
      <c r="O23" s="437"/>
      <c r="P23" s="437"/>
      <c r="Q23" s="438"/>
      <c r="R23" s="433"/>
      <c r="S23" s="438"/>
      <c r="T23" s="437"/>
      <c r="U23" s="437"/>
      <c r="V23" s="424" t="str">
        <f>IF(ISERROR(VLOOKUP(CONCATENATE($V$12,"_",U23),'選手名簿'!$A:$E,5,FALSE))=TRUE,"",VLOOKUP(CONCATENATE($V$12,"_",U23),'選手名簿'!$A:$E,5,FALSE))</f>
        <v/>
      </c>
      <c r="W23" s="439"/>
      <c r="Y23" s="1053"/>
      <c r="Z23" s="1035"/>
      <c r="AA23" s="1035"/>
      <c r="AB23" s="1035"/>
      <c r="AC23" s="1035"/>
      <c r="AD23" s="1035"/>
      <c r="AE23" s="1035"/>
      <c r="AF23" s="1081"/>
      <c r="AG23" s="1082"/>
      <c r="AH23" s="1082"/>
      <c r="AI23" s="1082"/>
      <c r="AJ23" s="1083"/>
      <c r="AK23" s="1091" t="str">
        <f>IF($E$14="","",$E$14)</f>
        <v/>
      </c>
      <c r="AL23" s="1092"/>
      <c r="AM23" s="1092" t="s">
        <v>712</v>
      </c>
      <c r="AN23" s="1092" t="str">
        <f>IF($G$14="","",$G$14)</f>
        <v/>
      </c>
      <c r="AO23" s="1095"/>
      <c r="AP23" s="1091" t="str">
        <f>IF($G$50="","",$G$50)</f>
        <v/>
      </c>
      <c r="AQ23" s="1092"/>
      <c r="AR23" s="1092" t="s">
        <v>712</v>
      </c>
      <c r="AS23" s="1092" t="str">
        <f>IF($E$50="","",$E$50)</f>
        <v/>
      </c>
      <c r="AT23" s="1095"/>
      <c r="AU23" s="1073"/>
      <c r="AV23" s="1073"/>
      <c r="AW23" s="1073"/>
      <c r="AX23" s="1073"/>
      <c r="AY23" s="1073"/>
      <c r="AZ23" s="1073"/>
      <c r="BA23" s="1073"/>
      <c r="BB23" s="1073"/>
      <c r="BC23" s="1073"/>
      <c r="BD23" s="1073"/>
      <c r="BE23" s="1073"/>
      <c r="BF23" s="1073"/>
      <c r="BG23" s="1073"/>
      <c r="BH23" s="1073"/>
      <c r="BI23" s="1087"/>
      <c r="BJ23" s="1087"/>
      <c r="BK23" s="1073"/>
      <c r="BL23" s="1073"/>
      <c r="BM23" s="1087"/>
      <c r="BN23" s="1087"/>
      <c r="BO23" s="1089"/>
    </row>
    <row r="24" spans="1:67" ht="18.75" customHeight="1">
      <c r="A24" s="435"/>
      <c r="B24" s="436" t="str">
        <f>IF(ISERROR(VLOOKUP(CONCATENATE($B$12,"_",C24),'選手名簿'!$A:$E,5,FALSE))=TRUE,"",VLOOKUP(CONCATENATE($B$12,"_",C24),'選手名簿'!$A:$E,5,FALSE))</f>
        <v/>
      </c>
      <c r="C24" s="437"/>
      <c r="D24" s="437"/>
      <c r="E24" s="438"/>
      <c r="F24" s="433"/>
      <c r="G24" s="438"/>
      <c r="H24" s="437"/>
      <c r="I24" s="437"/>
      <c r="J24" s="436" t="str">
        <f>IF(ISERROR(VLOOKUP(CONCATENATE($J$12,"_",I24),'選手名簿'!$A:$E,5,FALSE))=TRUE,"",VLOOKUP(CONCATENATE($J$12,"_",I24),'選手名簿'!$A:$E,5,FALSE))</f>
        <v/>
      </c>
      <c r="K24" s="439"/>
      <c r="L24" s="408"/>
      <c r="M24" s="435"/>
      <c r="N24" s="436" t="str">
        <f>IF(ISERROR(VLOOKUP(CONCATENATE($N$12,"_",O24),'選手名簿'!$A:$E,5,FALSE))=TRUE,"",VLOOKUP(CONCATENATE($N$12,"_",O24),'選手名簿'!$A:$E,5,FALSE))</f>
        <v/>
      </c>
      <c r="O24" s="437"/>
      <c r="P24" s="437"/>
      <c r="Q24" s="438"/>
      <c r="R24" s="433"/>
      <c r="S24" s="438"/>
      <c r="T24" s="437"/>
      <c r="U24" s="437"/>
      <c r="V24" s="436" t="str">
        <f>IF(ISERROR(VLOOKUP(CONCATENATE($V$12,"_",U24),'選手名簿'!$A:$E,5,FALSE))=TRUE,"",VLOOKUP(CONCATENATE($V$12,"_",U24),'選手名簿'!$A:$E,5,FALSE))</f>
        <v/>
      </c>
      <c r="W24" s="439"/>
      <c r="Y24" s="1053"/>
      <c r="Z24" s="1035"/>
      <c r="AA24" s="1035"/>
      <c r="AB24" s="1035"/>
      <c r="AC24" s="1035"/>
      <c r="AD24" s="1035" t="s">
        <v>655</v>
      </c>
      <c r="AE24" s="1035"/>
      <c r="AF24" s="1081"/>
      <c r="AG24" s="1082"/>
      <c r="AH24" s="1082"/>
      <c r="AI24" s="1082"/>
      <c r="AJ24" s="1083"/>
      <c r="AK24" s="1093"/>
      <c r="AL24" s="1094"/>
      <c r="AM24" s="1094"/>
      <c r="AN24" s="1094"/>
      <c r="AO24" s="1096"/>
      <c r="AP24" s="1093"/>
      <c r="AQ24" s="1094"/>
      <c r="AR24" s="1094"/>
      <c r="AS24" s="1094"/>
      <c r="AT24" s="1096"/>
      <c r="AU24" s="1073"/>
      <c r="AV24" s="1073"/>
      <c r="AW24" s="1073"/>
      <c r="AX24" s="1073"/>
      <c r="AY24" s="1073"/>
      <c r="AZ24" s="1073"/>
      <c r="BA24" s="1073"/>
      <c r="BB24" s="1073"/>
      <c r="BC24" s="1073"/>
      <c r="BD24" s="1073"/>
      <c r="BE24" s="1073"/>
      <c r="BF24" s="1073"/>
      <c r="BG24" s="1073"/>
      <c r="BH24" s="1073"/>
      <c r="BI24" s="1087"/>
      <c r="BJ24" s="1087"/>
      <c r="BK24" s="1073"/>
      <c r="BL24" s="1073"/>
      <c r="BM24" s="1087"/>
      <c r="BN24" s="1087"/>
      <c r="BO24" s="1089"/>
    </row>
    <row r="25" spans="1:67" ht="18.75" customHeight="1">
      <c r="A25" s="435"/>
      <c r="B25" s="436" t="str">
        <f>IF(ISERROR(VLOOKUP(CONCATENATE($B$12,"_",C25),'選手名簿'!$A:$E,5,FALSE))=TRUE,"",VLOOKUP(CONCATENATE($B$12,"_",C25),'選手名簿'!$A:$E,5,FALSE))</f>
        <v/>
      </c>
      <c r="C25" s="437"/>
      <c r="D25" s="437"/>
      <c r="E25" s="438"/>
      <c r="F25" s="433"/>
      <c r="G25" s="438"/>
      <c r="H25" s="437"/>
      <c r="I25" s="437"/>
      <c r="J25" s="436" t="str">
        <f>IF(ISERROR(VLOOKUP(CONCATENATE($J$12,"_",I25),'選手名簿'!$A:$E,5,FALSE))=TRUE,"",VLOOKUP(CONCATENATE($J$12,"_",I25),'選手名簿'!$A:$E,5,FALSE))</f>
        <v/>
      </c>
      <c r="K25" s="439"/>
      <c r="L25" s="408"/>
      <c r="M25" s="435"/>
      <c r="N25" s="436" t="str">
        <f>IF(ISERROR(VLOOKUP(CONCATENATE($N$12,"_",O25),'選手名簿'!$A:$E,5,FALSE))=TRUE,"",VLOOKUP(CONCATENATE($N$12,"_",O25),'選手名簿'!$A:$E,5,FALSE))</f>
        <v/>
      </c>
      <c r="O25" s="437"/>
      <c r="P25" s="437"/>
      <c r="Q25" s="438"/>
      <c r="R25" s="433"/>
      <c r="S25" s="438"/>
      <c r="T25" s="437"/>
      <c r="U25" s="437"/>
      <c r="V25" s="436" t="str">
        <f>IF(ISERROR(VLOOKUP(CONCATENATE($V$12,"_",U25),'選手名簿'!$A:$E,5,FALSE))=TRUE,"",VLOOKUP(CONCATENATE($V$12,"_",U25),'選手名簿'!$A:$E,5,FALSE))</f>
        <v/>
      </c>
      <c r="W25" s="439"/>
      <c r="Y25" s="1053"/>
      <c r="Z25" s="1035"/>
      <c r="AA25" s="1035"/>
      <c r="AB25" s="1035"/>
      <c r="AC25" s="1035"/>
      <c r="AD25" s="1035"/>
      <c r="AE25" s="1035"/>
      <c r="AF25" s="1081"/>
      <c r="AG25" s="1082"/>
      <c r="AH25" s="1082"/>
      <c r="AI25" s="1082"/>
      <c r="AJ25" s="1083"/>
      <c r="AK25" s="1091">
        <f>$C$12</f>
        <v>1</v>
      </c>
      <c r="AL25" s="1092"/>
      <c r="AM25" s="1092" t="s">
        <v>712</v>
      </c>
      <c r="AN25" s="1092">
        <f>$I$12</f>
        <v>1</v>
      </c>
      <c r="AO25" s="1095"/>
      <c r="AP25" s="1091">
        <f>$I$48</f>
        <v>7</v>
      </c>
      <c r="AQ25" s="1092"/>
      <c r="AR25" s="1092" t="s">
        <v>712</v>
      </c>
      <c r="AS25" s="1092">
        <f>$C$48</f>
        <v>1</v>
      </c>
      <c r="AT25" s="1095"/>
      <c r="AU25" s="1073"/>
      <c r="AV25" s="1073"/>
      <c r="AW25" s="1073"/>
      <c r="AX25" s="1073"/>
      <c r="AY25" s="1073"/>
      <c r="AZ25" s="1073"/>
      <c r="BA25" s="1073"/>
      <c r="BB25" s="1073"/>
      <c r="BC25" s="1073"/>
      <c r="BD25" s="1073"/>
      <c r="BE25" s="1073"/>
      <c r="BF25" s="1073"/>
      <c r="BG25" s="1073"/>
      <c r="BH25" s="1073"/>
      <c r="BI25" s="1087"/>
      <c r="BJ25" s="1087"/>
      <c r="BK25" s="1073"/>
      <c r="BL25" s="1073"/>
      <c r="BM25" s="1087"/>
      <c r="BN25" s="1087"/>
      <c r="BO25" s="1089"/>
    </row>
    <row r="26" spans="1:67" ht="18.75" customHeight="1">
      <c r="A26" s="435"/>
      <c r="B26" s="436" t="str">
        <f>IF(ISERROR(VLOOKUP(CONCATENATE($B$12,"_",C26),'選手名簿'!$A:$E,5,FALSE))=TRUE,"",VLOOKUP(CONCATENATE($B$12,"_",C26),'選手名簿'!$A:$E,5,FALSE))</f>
        <v/>
      </c>
      <c r="C26" s="437"/>
      <c r="D26" s="437"/>
      <c r="E26" s="438"/>
      <c r="F26" s="433"/>
      <c r="G26" s="438"/>
      <c r="H26" s="437"/>
      <c r="I26" s="437"/>
      <c r="J26" s="436" t="str">
        <f>IF(ISERROR(VLOOKUP(CONCATENATE($J$12,"_",I26),'選手名簿'!$A:$E,5,FALSE))=TRUE,"",VLOOKUP(CONCATENATE($J$12,"_",I26),'選手名簿'!$A:$E,5,FALSE))</f>
        <v/>
      </c>
      <c r="K26" s="439"/>
      <c r="L26" s="408"/>
      <c r="M26" s="435"/>
      <c r="N26" s="436" t="str">
        <f>IF(ISERROR(VLOOKUP(CONCATENATE($N$12,"_",O26),'選手名簿'!$A:$E,5,FALSE))=TRUE,"",VLOOKUP(CONCATENATE($N$12,"_",O26),'選手名簿'!$A:$E,5,FALSE))</f>
        <v/>
      </c>
      <c r="O26" s="437"/>
      <c r="P26" s="437"/>
      <c r="Q26" s="438"/>
      <c r="R26" s="433"/>
      <c r="S26" s="438"/>
      <c r="T26" s="437"/>
      <c r="U26" s="437"/>
      <c r="V26" s="436" t="str">
        <f>IF(ISERROR(VLOOKUP(CONCATENATE($V$12,"_",U26),'選手名簿'!$A:$E,5,FALSE))=TRUE,"",VLOOKUP(CONCATENATE($V$12,"_",U26),'選手名簿'!$A:$E,5,FALSE))</f>
        <v/>
      </c>
      <c r="W26" s="439"/>
      <c r="Y26" s="1054"/>
      <c r="Z26" s="1055"/>
      <c r="AA26" s="1055"/>
      <c r="AB26" s="1055"/>
      <c r="AC26" s="1055"/>
      <c r="AD26" s="1055"/>
      <c r="AE26" s="1055"/>
      <c r="AF26" s="1084"/>
      <c r="AG26" s="1085"/>
      <c r="AH26" s="1085"/>
      <c r="AI26" s="1085"/>
      <c r="AJ26" s="1086"/>
      <c r="AK26" s="1097"/>
      <c r="AL26" s="677"/>
      <c r="AM26" s="677"/>
      <c r="AN26" s="677"/>
      <c r="AO26" s="1098"/>
      <c r="AP26" s="1097"/>
      <c r="AQ26" s="677"/>
      <c r="AR26" s="677"/>
      <c r="AS26" s="677"/>
      <c r="AT26" s="1098"/>
      <c r="AU26" s="1073"/>
      <c r="AV26" s="1073"/>
      <c r="AW26" s="1073"/>
      <c r="AX26" s="1073"/>
      <c r="AY26" s="1073"/>
      <c r="AZ26" s="1073"/>
      <c r="BA26" s="1073"/>
      <c r="BB26" s="1073"/>
      <c r="BC26" s="1073"/>
      <c r="BD26" s="1073"/>
      <c r="BE26" s="1073"/>
      <c r="BF26" s="1073"/>
      <c r="BG26" s="1073"/>
      <c r="BH26" s="1073"/>
      <c r="BI26" s="1087"/>
      <c r="BJ26" s="1087"/>
      <c r="BK26" s="1073"/>
      <c r="BL26" s="1073"/>
      <c r="BM26" s="1087"/>
      <c r="BN26" s="1087"/>
      <c r="BO26" s="1090"/>
    </row>
    <row r="27" spans="1:67" ht="18.75" customHeight="1">
      <c r="A27" s="440"/>
      <c r="B27" s="441" t="str">
        <f>IF(ISERROR(VLOOKUP(CONCATENATE($B$12,"_",C27),'選手名簿'!$A:$E,5,FALSE))=TRUE,"",VLOOKUP(CONCATENATE($B$12,"_",C27),'選手名簿'!$A:$E,5,FALSE))</f>
        <v/>
      </c>
      <c r="C27" s="442"/>
      <c r="D27" s="442"/>
      <c r="E27" s="443"/>
      <c r="F27" s="444"/>
      <c r="G27" s="443"/>
      <c r="H27" s="442"/>
      <c r="I27" s="442"/>
      <c r="J27" s="441" t="str">
        <f>IF(ISERROR(VLOOKUP(CONCATENATE($J$12,"_",I27),'選手名簿'!$A:$E,5,FALSE))=TRUE,"",VLOOKUP(CONCATENATE($J$12,"_",I27),'選手名簿'!$A:$E,5,FALSE))</f>
        <v/>
      </c>
      <c r="K27" s="445"/>
      <c r="L27" s="408"/>
      <c r="M27" s="440"/>
      <c r="N27" s="441" t="str">
        <f>IF(ISERROR(VLOOKUP(CONCATENATE($N$12,"_",O27),'選手名簿'!$A:$E,5,FALSE))=TRUE,"",VLOOKUP(CONCATENATE($N$12,"_",O27),'選手名簿'!$A:$E,5,FALSE))</f>
        <v/>
      </c>
      <c r="O27" s="442"/>
      <c r="P27" s="442"/>
      <c r="Q27" s="443"/>
      <c r="R27" s="444"/>
      <c r="S27" s="443"/>
      <c r="T27" s="442"/>
      <c r="U27" s="442"/>
      <c r="V27" s="441" t="str">
        <f>IF(ISERROR(VLOOKUP(CONCATENATE($V$12,"_",U27),'選手名簿'!$A:$E,5,FALSE))=TRUE,"",VLOOKUP(CONCATENATE($V$12,"_",U27),'選手名簿'!$A:$E,5,FALSE))</f>
        <v/>
      </c>
      <c r="W27" s="445"/>
      <c r="Y27" s="1077" t="str">
        <f>$AC$8</f>
        <v>明治サッカースポーツ少年団</v>
      </c>
      <c r="Z27" s="1034"/>
      <c r="AA27" s="1034"/>
      <c r="AB27" s="1034"/>
      <c r="AC27" s="1034"/>
      <c r="AD27" s="1034" t="s">
        <v>669</v>
      </c>
      <c r="AE27" s="1034"/>
      <c r="AF27" s="1099" t="b">
        <f>IF(AF31="","",IF(AF31&gt;AI31,"○",IF(AF31&lt;AI31,"●",IF(AF29&gt;AI29,"△",IF(AF29&lt;AI29,"▲")))))</f>
        <v>0</v>
      </c>
      <c r="AG27" s="1100"/>
      <c r="AH27" s="1100"/>
      <c r="AI27" s="1100"/>
      <c r="AJ27" s="1101"/>
      <c r="AK27" s="1079"/>
      <c r="AL27" s="1079"/>
      <c r="AM27" s="1079"/>
      <c r="AN27" s="1079"/>
      <c r="AO27" s="1079"/>
      <c r="AP27" s="1099" t="str">
        <f>IF(AP31="","",IF(AP31&gt;AS31,"○",IF(AP31&lt;AS31,"●",IF(AP29&gt;AS29,"△",IF(AP29&lt;AS29,"▲")))))</f>
        <v>○</v>
      </c>
      <c r="AQ27" s="1100"/>
      <c r="AR27" s="1100"/>
      <c r="AS27" s="1100"/>
      <c r="AT27" s="1101"/>
      <c r="AU27" s="1073">
        <f>COUNTIF($AF$27:$AT$28,"○")</f>
        <v>1</v>
      </c>
      <c r="AV27" s="1073"/>
      <c r="AW27" s="1073">
        <f>COUNTIF($AF$27:$AT$28,"△")</f>
        <v>0</v>
      </c>
      <c r="AX27" s="1073"/>
      <c r="AY27" s="1073">
        <f>COUNTIF($AF$27:$AT$28,"▲")</f>
        <v>0</v>
      </c>
      <c r="AZ27" s="1073"/>
      <c r="BA27" s="1073">
        <f>COUNTIF($AF$27:$AT$28,"●")</f>
        <v>0</v>
      </c>
      <c r="BB27" s="1073"/>
      <c r="BC27" s="1073">
        <f>SUM($AF$31,$AP$31)</f>
        <v>5</v>
      </c>
      <c r="BD27" s="1073"/>
      <c r="BE27" s="1073">
        <f>SUM($AI$31,$AS$31)</f>
        <v>2</v>
      </c>
      <c r="BF27" s="1073"/>
      <c r="BG27" s="1073">
        <f>($AU$27*3)+($AW$27*2)+($AY$27*1)</f>
        <v>3</v>
      </c>
      <c r="BH27" s="1073"/>
      <c r="BI27" s="1087">
        <f>RANK($BG$27,$BG$21:$BH$38)</f>
        <v>1</v>
      </c>
      <c r="BJ27" s="1087"/>
      <c r="BK27" s="1073">
        <f>$BC$27-$BE$27</f>
        <v>3</v>
      </c>
      <c r="BL27" s="1073"/>
      <c r="BM27" s="1087">
        <f>RANK($BK$27,$BK$21:$BL$38)</f>
        <v>2</v>
      </c>
      <c r="BN27" s="1087"/>
      <c r="BO27" s="1088"/>
    </row>
    <row r="28" spans="1:67" ht="18.75" customHeight="1">
      <c r="A28" s="408"/>
      <c r="B28" s="408"/>
      <c r="C28" s="408"/>
      <c r="D28" s="408"/>
      <c r="E28" s="408"/>
      <c r="F28" s="408"/>
      <c r="G28" s="408"/>
      <c r="H28" s="408"/>
      <c r="I28" s="408"/>
      <c r="J28" s="408"/>
      <c r="K28" s="408"/>
      <c r="L28" s="408"/>
      <c r="M28" s="408"/>
      <c r="N28" s="408"/>
      <c r="O28" s="408"/>
      <c r="P28" s="408"/>
      <c r="Q28" s="408"/>
      <c r="R28" s="408"/>
      <c r="S28" s="408"/>
      <c r="T28" s="408"/>
      <c r="U28" s="408"/>
      <c r="V28" s="408"/>
      <c r="Y28" s="1053"/>
      <c r="Z28" s="1035"/>
      <c r="AA28" s="1035"/>
      <c r="AB28" s="1035"/>
      <c r="AC28" s="1035"/>
      <c r="AD28" s="1035"/>
      <c r="AE28" s="1035"/>
      <c r="AF28" s="1093"/>
      <c r="AG28" s="1094"/>
      <c r="AH28" s="1094"/>
      <c r="AI28" s="1094"/>
      <c r="AJ28" s="1096"/>
      <c r="AK28" s="1082"/>
      <c r="AL28" s="1082"/>
      <c r="AM28" s="1082"/>
      <c r="AN28" s="1082"/>
      <c r="AO28" s="1082"/>
      <c r="AP28" s="1093"/>
      <c r="AQ28" s="1094"/>
      <c r="AR28" s="1094"/>
      <c r="AS28" s="1094"/>
      <c r="AT28" s="1096"/>
      <c r="AU28" s="1073"/>
      <c r="AV28" s="1073"/>
      <c r="AW28" s="1073"/>
      <c r="AX28" s="1073"/>
      <c r="AY28" s="1073"/>
      <c r="AZ28" s="1073"/>
      <c r="BA28" s="1073"/>
      <c r="BB28" s="1073"/>
      <c r="BC28" s="1073"/>
      <c r="BD28" s="1073"/>
      <c r="BE28" s="1073"/>
      <c r="BF28" s="1073"/>
      <c r="BG28" s="1073"/>
      <c r="BH28" s="1073"/>
      <c r="BI28" s="1087"/>
      <c r="BJ28" s="1087"/>
      <c r="BK28" s="1073"/>
      <c r="BL28" s="1073"/>
      <c r="BM28" s="1087"/>
      <c r="BN28" s="1087"/>
      <c r="BO28" s="1089"/>
    </row>
    <row r="29" spans="1:67" ht="18.75" customHeight="1">
      <c r="A29" s="408"/>
      <c r="B29" s="408"/>
      <c r="C29" s="408"/>
      <c r="D29" s="408"/>
      <c r="E29" s="408"/>
      <c r="F29" s="408"/>
      <c r="G29" s="408"/>
      <c r="H29" s="408"/>
      <c r="I29" s="408"/>
      <c r="J29" s="408"/>
      <c r="K29" s="408"/>
      <c r="L29" s="408"/>
      <c r="M29" s="408"/>
      <c r="N29" s="408"/>
      <c r="O29" s="408"/>
      <c r="P29" s="408"/>
      <c r="Q29" s="408"/>
      <c r="R29" s="408"/>
      <c r="S29" s="408"/>
      <c r="T29" s="408"/>
      <c r="U29" s="408"/>
      <c r="V29" s="408"/>
      <c r="Y29" s="1053"/>
      <c r="Z29" s="1035"/>
      <c r="AA29" s="1035"/>
      <c r="AB29" s="1035"/>
      <c r="AC29" s="1035"/>
      <c r="AD29" s="1035"/>
      <c r="AE29" s="1035"/>
      <c r="AF29" s="1091" t="str">
        <f>AN23</f>
        <v/>
      </c>
      <c r="AG29" s="1092"/>
      <c r="AH29" s="1092" t="s">
        <v>712</v>
      </c>
      <c r="AI29" s="1092" t="str">
        <f>AK23</f>
        <v/>
      </c>
      <c r="AJ29" s="1095"/>
      <c r="AK29" s="1082"/>
      <c r="AL29" s="1082"/>
      <c r="AM29" s="1082"/>
      <c r="AN29" s="1082"/>
      <c r="AO29" s="1082"/>
      <c r="AP29" s="1091" t="str">
        <f>IF($E$32="","",$E$32)</f>
        <v/>
      </c>
      <c r="AQ29" s="1092"/>
      <c r="AR29" s="1092" t="s">
        <v>712</v>
      </c>
      <c r="AS29" s="1092" t="str">
        <f>IF($G$32="","",$G$32)</f>
        <v/>
      </c>
      <c r="AT29" s="1095"/>
      <c r="AU29" s="1073"/>
      <c r="AV29" s="1073"/>
      <c r="AW29" s="1073"/>
      <c r="AX29" s="1073"/>
      <c r="AY29" s="1073"/>
      <c r="AZ29" s="1073"/>
      <c r="BA29" s="1073"/>
      <c r="BB29" s="1073"/>
      <c r="BC29" s="1073"/>
      <c r="BD29" s="1073"/>
      <c r="BE29" s="1073"/>
      <c r="BF29" s="1073"/>
      <c r="BG29" s="1073"/>
      <c r="BH29" s="1073"/>
      <c r="BI29" s="1087"/>
      <c r="BJ29" s="1087"/>
      <c r="BK29" s="1073"/>
      <c r="BL29" s="1073"/>
      <c r="BM29" s="1087"/>
      <c r="BN29" s="1087"/>
      <c r="BO29" s="1089"/>
    </row>
    <row r="30" spans="1:67" ht="18.75" customHeight="1">
      <c r="A30" s="1027" t="s">
        <v>713</v>
      </c>
      <c r="B30" s="1029" t="str">
        <f>C8</f>
        <v>明治サッカースポーツ少年団</v>
      </c>
      <c r="C30" s="1032">
        <f>IF(E30="","",SUM(E30:E31))</f>
        <v>4</v>
      </c>
      <c r="D30" s="1034" t="s">
        <v>103</v>
      </c>
      <c r="E30" s="414">
        <v>2</v>
      </c>
      <c r="F30" s="414" t="s">
        <v>266</v>
      </c>
      <c r="G30" s="414">
        <v>1</v>
      </c>
      <c r="H30" s="1034" t="s">
        <v>120</v>
      </c>
      <c r="I30" s="1032">
        <f>IF(G30="","",SUM(G30:G31))</f>
        <v>1</v>
      </c>
      <c r="J30" s="1036" t="str">
        <f>C9</f>
        <v>竹田直入ＦＣ</v>
      </c>
      <c r="K30" s="408"/>
      <c r="L30" s="408"/>
      <c r="M30" s="1039" t="s">
        <v>714</v>
      </c>
      <c r="N30" s="1029" t="str">
        <f>O8</f>
        <v>桃園サッカースポーツ少年団</v>
      </c>
      <c r="O30" s="1032">
        <f>IF(Q30="","",SUM(Q30:Q31))</f>
        <v>2</v>
      </c>
      <c r="P30" s="1034" t="s">
        <v>103</v>
      </c>
      <c r="Q30" s="414">
        <v>1</v>
      </c>
      <c r="R30" s="414" t="s">
        <v>266</v>
      </c>
      <c r="S30" s="414">
        <v>1</v>
      </c>
      <c r="T30" s="1034" t="s">
        <v>120</v>
      </c>
      <c r="U30" s="1032">
        <f>IF(S30="","",SUM(S30:S31))</f>
        <v>1</v>
      </c>
      <c r="V30" s="1036" t="str">
        <f>O9</f>
        <v>ＯＫＹ山香サッカークラブ</v>
      </c>
      <c r="Y30" s="1053"/>
      <c r="Z30" s="1035"/>
      <c r="AA30" s="1035"/>
      <c r="AB30" s="1035"/>
      <c r="AC30" s="1035"/>
      <c r="AD30" s="1035" t="s">
        <v>655</v>
      </c>
      <c r="AE30" s="1035"/>
      <c r="AF30" s="1093"/>
      <c r="AG30" s="1094"/>
      <c r="AH30" s="1094"/>
      <c r="AI30" s="1094"/>
      <c r="AJ30" s="1096"/>
      <c r="AK30" s="1082"/>
      <c r="AL30" s="1082"/>
      <c r="AM30" s="1082"/>
      <c r="AN30" s="1082"/>
      <c r="AO30" s="1082"/>
      <c r="AP30" s="1093"/>
      <c r="AQ30" s="1094"/>
      <c r="AR30" s="1094"/>
      <c r="AS30" s="1094"/>
      <c r="AT30" s="1096"/>
      <c r="AU30" s="1073"/>
      <c r="AV30" s="1073"/>
      <c r="AW30" s="1073"/>
      <c r="AX30" s="1073"/>
      <c r="AY30" s="1073"/>
      <c r="AZ30" s="1073"/>
      <c r="BA30" s="1073"/>
      <c r="BB30" s="1073"/>
      <c r="BC30" s="1073"/>
      <c r="BD30" s="1073"/>
      <c r="BE30" s="1073"/>
      <c r="BF30" s="1073"/>
      <c r="BG30" s="1073"/>
      <c r="BH30" s="1073"/>
      <c r="BI30" s="1087"/>
      <c r="BJ30" s="1087"/>
      <c r="BK30" s="1073"/>
      <c r="BL30" s="1073"/>
      <c r="BM30" s="1087"/>
      <c r="BN30" s="1087"/>
      <c r="BO30" s="1089"/>
    </row>
    <row r="31" spans="1:67" ht="18.75" customHeight="1">
      <c r="A31" s="1028"/>
      <c r="B31" s="1030"/>
      <c r="C31" s="1033"/>
      <c r="D31" s="1035"/>
      <c r="E31" s="408">
        <v>2</v>
      </c>
      <c r="F31" s="408" t="s">
        <v>268</v>
      </c>
      <c r="G31" s="408">
        <v>0</v>
      </c>
      <c r="H31" s="1035"/>
      <c r="I31" s="1033"/>
      <c r="J31" s="1037"/>
      <c r="K31" s="408"/>
      <c r="L31" s="408"/>
      <c r="M31" s="1040"/>
      <c r="N31" s="1030"/>
      <c r="O31" s="1033"/>
      <c r="P31" s="1035"/>
      <c r="Q31" s="408">
        <v>1</v>
      </c>
      <c r="R31" s="408" t="s">
        <v>268</v>
      </c>
      <c r="S31" s="408">
        <v>0</v>
      </c>
      <c r="T31" s="1035"/>
      <c r="U31" s="1033"/>
      <c r="V31" s="1037"/>
      <c r="Y31" s="1053"/>
      <c r="Z31" s="1035"/>
      <c r="AA31" s="1035"/>
      <c r="AB31" s="1035"/>
      <c r="AC31" s="1035"/>
      <c r="AD31" s="1035"/>
      <c r="AE31" s="1035"/>
      <c r="AF31" s="1091">
        <f>AN25</f>
        <v>1</v>
      </c>
      <c r="AG31" s="1092"/>
      <c r="AH31" s="1092" t="s">
        <v>712</v>
      </c>
      <c r="AI31" s="1092">
        <f>AK25</f>
        <v>1</v>
      </c>
      <c r="AJ31" s="1095"/>
      <c r="AK31" s="1082"/>
      <c r="AL31" s="1082"/>
      <c r="AM31" s="1082"/>
      <c r="AN31" s="1082"/>
      <c r="AO31" s="1082"/>
      <c r="AP31" s="1091">
        <f>$C$30</f>
        <v>4</v>
      </c>
      <c r="AQ31" s="1092"/>
      <c r="AR31" s="1092" t="s">
        <v>712</v>
      </c>
      <c r="AS31" s="1092">
        <f>$I$30</f>
        <v>1</v>
      </c>
      <c r="AT31" s="1095"/>
      <c r="AU31" s="1073"/>
      <c r="AV31" s="1073"/>
      <c r="AW31" s="1073"/>
      <c r="AX31" s="1073"/>
      <c r="AY31" s="1073"/>
      <c r="AZ31" s="1073"/>
      <c r="BA31" s="1073"/>
      <c r="BB31" s="1073"/>
      <c r="BC31" s="1073"/>
      <c r="BD31" s="1073"/>
      <c r="BE31" s="1073"/>
      <c r="BF31" s="1073"/>
      <c r="BG31" s="1073"/>
      <c r="BH31" s="1073"/>
      <c r="BI31" s="1087"/>
      <c r="BJ31" s="1087"/>
      <c r="BK31" s="1073"/>
      <c r="BL31" s="1073"/>
      <c r="BM31" s="1087"/>
      <c r="BN31" s="1087"/>
      <c r="BO31" s="1089"/>
    </row>
    <row r="32" spans="1:67" ht="18.75" customHeight="1">
      <c r="A32" s="1028"/>
      <c r="B32" s="1030"/>
      <c r="C32" s="1033"/>
      <c r="D32" s="1035"/>
      <c r="E32" s="408"/>
      <c r="F32" s="408" t="s">
        <v>270</v>
      </c>
      <c r="G32" s="408"/>
      <c r="H32" s="1035"/>
      <c r="I32" s="1033"/>
      <c r="J32" s="1037"/>
      <c r="K32" s="408"/>
      <c r="L32" s="408"/>
      <c r="M32" s="1041"/>
      <c r="N32" s="1102"/>
      <c r="O32" s="1045"/>
      <c r="P32" s="1046"/>
      <c r="Q32" s="408"/>
      <c r="R32" s="408" t="s">
        <v>270</v>
      </c>
      <c r="S32" s="408"/>
      <c r="T32" s="1046"/>
      <c r="U32" s="1045"/>
      <c r="V32" s="1047"/>
      <c r="Y32" s="1054"/>
      <c r="Z32" s="1055"/>
      <c r="AA32" s="1055"/>
      <c r="AB32" s="1055"/>
      <c r="AC32" s="1055"/>
      <c r="AD32" s="1055"/>
      <c r="AE32" s="1055"/>
      <c r="AF32" s="1097"/>
      <c r="AG32" s="677"/>
      <c r="AH32" s="677"/>
      <c r="AI32" s="677"/>
      <c r="AJ32" s="1098"/>
      <c r="AK32" s="1085"/>
      <c r="AL32" s="1085"/>
      <c r="AM32" s="1085"/>
      <c r="AN32" s="1085"/>
      <c r="AO32" s="1085"/>
      <c r="AP32" s="1097"/>
      <c r="AQ32" s="677"/>
      <c r="AR32" s="677"/>
      <c r="AS32" s="677"/>
      <c r="AT32" s="1098"/>
      <c r="AU32" s="1073"/>
      <c r="AV32" s="1073"/>
      <c r="AW32" s="1073"/>
      <c r="AX32" s="1073"/>
      <c r="AY32" s="1073"/>
      <c r="AZ32" s="1073"/>
      <c r="BA32" s="1073"/>
      <c r="BB32" s="1073"/>
      <c r="BC32" s="1073"/>
      <c r="BD32" s="1073"/>
      <c r="BE32" s="1073"/>
      <c r="BF32" s="1073"/>
      <c r="BG32" s="1073"/>
      <c r="BH32" s="1073"/>
      <c r="BI32" s="1087"/>
      <c r="BJ32" s="1087"/>
      <c r="BK32" s="1073"/>
      <c r="BL32" s="1073"/>
      <c r="BM32" s="1087"/>
      <c r="BN32" s="1087"/>
      <c r="BO32" s="1090"/>
    </row>
    <row r="33" spans="1:67" ht="18.75" customHeight="1">
      <c r="A33" s="416" t="s">
        <v>682</v>
      </c>
      <c r="B33" s="1048" t="s">
        <v>797</v>
      </c>
      <c r="C33" s="1048"/>
      <c r="D33" s="1048"/>
      <c r="E33" s="1048"/>
      <c r="F33" s="1048"/>
      <c r="G33" s="1049" t="s">
        <v>684</v>
      </c>
      <c r="H33" s="1049"/>
      <c r="I33" s="1049"/>
      <c r="J33" s="1050" t="s">
        <v>786</v>
      </c>
      <c r="K33" s="1050"/>
      <c r="L33" s="408"/>
      <c r="M33" s="416" t="s">
        <v>682</v>
      </c>
      <c r="N33" s="1048" t="s">
        <v>787</v>
      </c>
      <c r="O33" s="1048"/>
      <c r="P33" s="1048"/>
      <c r="Q33" s="1048"/>
      <c r="R33" s="1048"/>
      <c r="S33" s="1049" t="s">
        <v>684</v>
      </c>
      <c r="T33" s="1049"/>
      <c r="U33" s="1049"/>
      <c r="V33" s="1050" t="s">
        <v>786</v>
      </c>
      <c r="W33" s="1050"/>
      <c r="Y33" s="1053" t="str">
        <f>$AC$9</f>
        <v>竹田直入ＦＣ</v>
      </c>
      <c r="Z33" s="1035"/>
      <c r="AA33" s="1035"/>
      <c r="AB33" s="1035"/>
      <c r="AC33" s="1035"/>
      <c r="AD33" s="1035" t="s">
        <v>669</v>
      </c>
      <c r="AE33" s="1035"/>
      <c r="AF33" s="1099" t="str">
        <f>IF(AF37="","",IF(AF37&gt;AI37,"○",IF(AF37&lt;AI37,"●",IF(AF35&gt;AI35,"△",IF(AF35&lt;AI35,"▲")))))</f>
        <v>●</v>
      </c>
      <c r="AG33" s="1100"/>
      <c r="AH33" s="1100"/>
      <c r="AI33" s="1100"/>
      <c r="AJ33" s="1101"/>
      <c r="AK33" s="1099" t="str">
        <f>IF(AK37="","",IF(AK37&gt;AN37,"○",IF(AK37&lt;AN37,"●",IF(AK35&gt;AN35,"△",IF(AK35&lt;AN35,"▲")))))</f>
        <v>●</v>
      </c>
      <c r="AL33" s="1100"/>
      <c r="AM33" s="1100"/>
      <c r="AN33" s="1100"/>
      <c r="AO33" s="1101"/>
      <c r="AP33" s="1106"/>
      <c r="AQ33" s="1107"/>
      <c r="AR33" s="1107"/>
      <c r="AS33" s="1107"/>
      <c r="AT33" s="1108"/>
      <c r="AU33" s="1073">
        <f>COUNTIF($AF$33:$AT$34,"○")</f>
        <v>0</v>
      </c>
      <c r="AV33" s="1073"/>
      <c r="AW33" s="1113">
        <f>COUNTIF($AF$33:$AT$34,"△")</f>
        <v>0</v>
      </c>
      <c r="AX33" s="1113"/>
      <c r="AY33" s="1113">
        <f>COUNTIF($AF$33:$AT$34,"▲")</f>
        <v>0</v>
      </c>
      <c r="AZ33" s="1113"/>
      <c r="BA33" s="1113">
        <f>COUNTIF($AF$33:$AT$34,"●")</f>
        <v>2</v>
      </c>
      <c r="BB33" s="1113"/>
      <c r="BC33" s="1113">
        <f>SUM($AF$37,$AK$37)</f>
        <v>2</v>
      </c>
      <c r="BD33" s="1113"/>
      <c r="BE33" s="1113">
        <f>SUM($AI$37,$AN$37)</f>
        <v>11</v>
      </c>
      <c r="BF33" s="1113"/>
      <c r="BG33" s="1113">
        <f>($AU$33*3)+($AW$33*2)+($AY$33*1)</f>
        <v>0</v>
      </c>
      <c r="BH33" s="1113"/>
      <c r="BI33" s="1114">
        <f>RANK($BG$33,$BG$21:$BH$38)</f>
        <v>3</v>
      </c>
      <c r="BJ33" s="1114"/>
      <c r="BK33" s="1113">
        <f>$BC$33-$BE$33</f>
        <v>-9</v>
      </c>
      <c r="BL33" s="1113"/>
      <c r="BM33" s="1114">
        <f>RANK($BK$33,$BK$21:$BL$38)</f>
        <v>3</v>
      </c>
      <c r="BN33" s="1114"/>
      <c r="BO33" s="1088"/>
    </row>
    <row r="34" spans="1:67" ht="18.75" customHeight="1">
      <c r="A34" s="417" t="s">
        <v>694</v>
      </c>
      <c r="B34" s="1062" t="s">
        <v>797</v>
      </c>
      <c r="C34" s="1062"/>
      <c r="D34" s="1062"/>
      <c r="E34" s="1062"/>
      <c r="F34" s="1062"/>
      <c r="G34" s="1063" t="s">
        <v>684</v>
      </c>
      <c r="H34" s="1064"/>
      <c r="I34" s="1065"/>
      <c r="J34" s="1066" t="s">
        <v>786</v>
      </c>
      <c r="K34" s="1066"/>
      <c r="L34" s="408"/>
      <c r="M34" s="417" t="s">
        <v>694</v>
      </c>
      <c r="N34" s="1062" t="s">
        <v>787</v>
      </c>
      <c r="O34" s="1062"/>
      <c r="P34" s="1062"/>
      <c r="Q34" s="1062"/>
      <c r="R34" s="1062"/>
      <c r="S34" s="1063" t="s">
        <v>684</v>
      </c>
      <c r="T34" s="1064"/>
      <c r="U34" s="1065"/>
      <c r="V34" s="1066" t="s">
        <v>786</v>
      </c>
      <c r="W34" s="1066"/>
      <c r="Y34" s="1053"/>
      <c r="Z34" s="1035"/>
      <c r="AA34" s="1035"/>
      <c r="AB34" s="1035"/>
      <c r="AC34" s="1035"/>
      <c r="AD34" s="1035"/>
      <c r="AE34" s="1035"/>
      <c r="AF34" s="1093"/>
      <c r="AG34" s="1094"/>
      <c r="AH34" s="1094"/>
      <c r="AI34" s="1094"/>
      <c r="AJ34" s="1096"/>
      <c r="AK34" s="1093"/>
      <c r="AL34" s="1094"/>
      <c r="AM34" s="1094"/>
      <c r="AN34" s="1094"/>
      <c r="AO34" s="1096"/>
      <c r="AP34" s="1081"/>
      <c r="AQ34" s="1082"/>
      <c r="AR34" s="1082"/>
      <c r="AS34" s="1082"/>
      <c r="AT34" s="1083"/>
      <c r="AU34" s="1073"/>
      <c r="AV34" s="1073"/>
      <c r="AW34" s="1073"/>
      <c r="AX34" s="1073"/>
      <c r="AY34" s="1073"/>
      <c r="AZ34" s="1073"/>
      <c r="BA34" s="1073"/>
      <c r="BB34" s="1073"/>
      <c r="BC34" s="1073"/>
      <c r="BD34" s="1073"/>
      <c r="BE34" s="1073"/>
      <c r="BF34" s="1073"/>
      <c r="BG34" s="1073"/>
      <c r="BH34" s="1073"/>
      <c r="BI34" s="1087"/>
      <c r="BJ34" s="1087"/>
      <c r="BK34" s="1073"/>
      <c r="BL34" s="1073"/>
      <c r="BM34" s="1087"/>
      <c r="BN34" s="1087"/>
      <c r="BO34" s="1089"/>
    </row>
    <row r="35" spans="1:67" ht="18.75" customHeight="1">
      <c r="A35" s="418" t="s">
        <v>695</v>
      </c>
      <c r="B35" s="1067" t="s">
        <v>788</v>
      </c>
      <c r="C35" s="1067"/>
      <c r="D35" s="1067"/>
      <c r="E35" s="1067"/>
      <c r="F35" s="1067"/>
      <c r="G35" s="1063" t="s">
        <v>684</v>
      </c>
      <c r="H35" s="1064"/>
      <c r="I35" s="1065"/>
      <c r="J35" s="1068" t="s">
        <v>786</v>
      </c>
      <c r="K35" s="1068"/>
      <c r="L35" s="408"/>
      <c r="M35" s="418" t="s">
        <v>695</v>
      </c>
      <c r="N35" s="1067" t="s">
        <v>798</v>
      </c>
      <c r="O35" s="1067"/>
      <c r="P35" s="1067"/>
      <c r="Q35" s="1067"/>
      <c r="R35" s="1067"/>
      <c r="S35" s="1063" t="s">
        <v>684</v>
      </c>
      <c r="T35" s="1064"/>
      <c r="U35" s="1065"/>
      <c r="V35" s="1068" t="s">
        <v>786</v>
      </c>
      <c r="W35" s="1068"/>
      <c r="Y35" s="1053"/>
      <c r="Z35" s="1035"/>
      <c r="AA35" s="1035"/>
      <c r="AB35" s="1035"/>
      <c r="AC35" s="1035"/>
      <c r="AD35" s="1035"/>
      <c r="AE35" s="1035"/>
      <c r="AF35" s="1091" t="str">
        <f>AS23</f>
        <v/>
      </c>
      <c r="AG35" s="1092"/>
      <c r="AH35" s="1092" t="s">
        <v>712</v>
      </c>
      <c r="AI35" s="1092" t="str">
        <f>AP23</f>
        <v/>
      </c>
      <c r="AJ35" s="1095"/>
      <c r="AK35" s="1091" t="str">
        <f>AS29</f>
        <v/>
      </c>
      <c r="AL35" s="1092"/>
      <c r="AM35" s="1092" t="s">
        <v>712</v>
      </c>
      <c r="AN35" s="1092" t="str">
        <f>AP29</f>
        <v/>
      </c>
      <c r="AO35" s="1095"/>
      <c r="AP35" s="1081"/>
      <c r="AQ35" s="1082"/>
      <c r="AR35" s="1082"/>
      <c r="AS35" s="1082"/>
      <c r="AT35" s="1083"/>
      <c r="AU35" s="1073"/>
      <c r="AV35" s="1073"/>
      <c r="AW35" s="1073"/>
      <c r="AX35" s="1073"/>
      <c r="AY35" s="1073"/>
      <c r="AZ35" s="1073"/>
      <c r="BA35" s="1073"/>
      <c r="BB35" s="1073"/>
      <c r="BC35" s="1073"/>
      <c r="BD35" s="1073"/>
      <c r="BE35" s="1073"/>
      <c r="BF35" s="1073"/>
      <c r="BG35" s="1073"/>
      <c r="BH35" s="1073"/>
      <c r="BI35" s="1087"/>
      <c r="BJ35" s="1087"/>
      <c r="BK35" s="1073"/>
      <c r="BL35" s="1073"/>
      <c r="BM35" s="1087"/>
      <c r="BN35" s="1087"/>
      <c r="BO35" s="1089"/>
    </row>
    <row r="36" spans="1:67" ht="18.75" customHeight="1">
      <c r="A36" s="419" t="s">
        <v>698</v>
      </c>
      <c r="B36" s="420" t="str">
        <f>IF(ISERROR(VLOOKUP(G36,'審判員'!$A:$C,2,FALSE))=TRUE,"",VLOOKUP(G36,'審判員'!$A:$C,2,FALSE))</f>
        <v>横山　大悟</v>
      </c>
      <c r="C36" s="421">
        <f>IF(ISERROR(VLOOKUP(G36,'審判員'!$A:$C,3,FALSE))=TRUE,"",VLOOKUP(G36,'審判員'!$A:$C,3,FALSE))</f>
        <v>3</v>
      </c>
      <c r="D36" s="422" t="s">
        <v>699</v>
      </c>
      <c r="E36" s="1052" t="s">
        <v>700</v>
      </c>
      <c r="F36" s="1052"/>
      <c r="G36" s="1052" t="s">
        <v>704</v>
      </c>
      <c r="H36" s="1052"/>
      <c r="I36" s="1052"/>
      <c r="J36" s="1069" t="s">
        <v>212</v>
      </c>
      <c r="K36" s="1070"/>
      <c r="L36" s="408"/>
      <c r="M36" s="419" t="s">
        <v>698</v>
      </c>
      <c r="N36" s="420" t="str">
        <f>IF(ISERROR(VLOOKUP(S36,'審判員'!$A:$C,2,FALSE))=TRUE,"",VLOOKUP(S36,'審判員'!$A:$C,2,FALSE))</f>
        <v>吉田　栄治</v>
      </c>
      <c r="O36" s="421">
        <f>IF(ISERROR(VLOOKUP(S36,'審判員'!$A:$C,3,FALSE))=TRUE,"",VLOOKUP(S36,'審判員'!$A:$C,3,FALSE))</f>
        <v>3</v>
      </c>
      <c r="P36" s="422" t="s">
        <v>699</v>
      </c>
      <c r="Q36" s="1052" t="s">
        <v>700</v>
      </c>
      <c r="R36" s="1052"/>
      <c r="S36" s="1052" t="s">
        <v>705</v>
      </c>
      <c r="T36" s="1052"/>
      <c r="U36" s="1052"/>
      <c r="V36" s="1069" t="s">
        <v>212</v>
      </c>
      <c r="W36" s="1070"/>
      <c r="Y36" s="1053"/>
      <c r="Z36" s="1035"/>
      <c r="AA36" s="1035"/>
      <c r="AB36" s="1035"/>
      <c r="AC36" s="1035"/>
      <c r="AD36" s="1035" t="s">
        <v>655</v>
      </c>
      <c r="AE36" s="1035"/>
      <c r="AF36" s="1093"/>
      <c r="AG36" s="1094"/>
      <c r="AH36" s="1094"/>
      <c r="AI36" s="1094"/>
      <c r="AJ36" s="1096"/>
      <c r="AK36" s="1093"/>
      <c r="AL36" s="1094"/>
      <c r="AM36" s="1094"/>
      <c r="AN36" s="1094"/>
      <c r="AO36" s="1096"/>
      <c r="AP36" s="1081"/>
      <c r="AQ36" s="1082"/>
      <c r="AR36" s="1082"/>
      <c r="AS36" s="1082"/>
      <c r="AT36" s="1083"/>
      <c r="AU36" s="1073"/>
      <c r="AV36" s="1073"/>
      <c r="AW36" s="1073"/>
      <c r="AX36" s="1073"/>
      <c r="AY36" s="1073"/>
      <c r="AZ36" s="1073"/>
      <c r="BA36" s="1073"/>
      <c r="BB36" s="1073"/>
      <c r="BC36" s="1073"/>
      <c r="BD36" s="1073"/>
      <c r="BE36" s="1073"/>
      <c r="BF36" s="1073"/>
      <c r="BG36" s="1073"/>
      <c r="BH36" s="1073"/>
      <c r="BI36" s="1087"/>
      <c r="BJ36" s="1087"/>
      <c r="BK36" s="1073"/>
      <c r="BL36" s="1073"/>
      <c r="BM36" s="1087"/>
      <c r="BN36" s="1087"/>
      <c r="BO36" s="1089"/>
    </row>
    <row r="37" spans="1:67" ht="18.75" customHeight="1">
      <c r="A37" s="423" t="s">
        <v>703</v>
      </c>
      <c r="B37" s="424" t="str">
        <f>IF(ISERROR(VLOOKUP(G37,'審判員'!$A:$C,2,FALSE))=TRUE,"",VLOOKUP(G37,'審判員'!$A:$C,2,FALSE))</f>
        <v>池邉　賢一</v>
      </c>
      <c r="C37" s="425">
        <f>IF(ISERROR(VLOOKUP(G37,'審判員'!$A:$C,3,FALSE))=TRUE,"",VLOOKUP(G37,'審判員'!$A:$C,3,FALSE))</f>
        <v>3</v>
      </c>
      <c r="D37" s="426" t="s">
        <v>699</v>
      </c>
      <c r="E37" s="1035" t="s">
        <v>700</v>
      </c>
      <c r="F37" s="1035"/>
      <c r="G37" s="1035" t="s">
        <v>793</v>
      </c>
      <c r="H37" s="1035"/>
      <c r="I37" s="1035"/>
      <c r="J37" s="1071" t="str">
        <f>N30</f>
        <v>桃園サッカースポーツ少年団</v>
      </c>
      <c r="K37" s="1072"/>
      <c r="L37" s="408"/>
      <c r="M37" s="423" t="s">
        <v>703</v>
      </c>
      <c r="N37" s="424" t="str">
        <f>IF(ISERROR(VLOOKUP(S37,'審判員'!$A:$C,2,FALSE))=TRUE,"",VLOOKUP(S37,'審判員'!$A:$C,2,FALSE))</f>
        <v>山下　泰明</v>
      </c>
      <c r="O37" s="425">
        <f>IF(ISERROR(VLOOKUP(S37,'審判員'!$A:$C,3,FALSE))=TRUE,"",VLOOKUP(S37,'審判員'!$A:$C,3,FALSE))</f>
        <v>3</v>
      </c>
      <c r="P37" s="426" t="s">
        <v>699</v>
      </c>
      <c r="Q37" s="1035" t="s">
        <v>700</v>
      </c>
      <c r="R37" s="1035"/>
      <c r="S37" s="1035" t="s">
        <v>794</v>
      </c>
      <c r="T37" s="1035"/>
      <c r="U37" s="1035"/>
      <c r="V37" s="1071" t="str">
        <f>B30</f>
        <v>明治サッカースポーツ少年団</v>
      </c>
      <c r="W37" s="1072"/>
      <c r="Y37" s="1053"/>
      <c r="Z37" s="1035"/>
      <c r="AA37" s="1035"/>
      <c r="AB37" s="1035"/>
      <c r="AC37" s="1035"/>
      <c r="AD37" s="1035"/>
      <c r="AE37" s="1035"/>
      <c r="AF37" s="1091">
        <f>AS25</f>
        <v>1</v>
      </c>
      <c r="AG37" s="1092"/>
      <c r="AH37" s="1092" t="s">
        <v>712</v>
      </c>
      <c r="AI37" s="1092">
        <f>AP25</f>
        <v>7</v>
      </c>
      <c r="AJ37" s="1095"/>
      <c r="AK37" s="1091">
        <f>AS31</f>
        <v>1</v>
      </c>
      <c r="AL37" s="1092"/>
      <c r="AM37" s="1092" t="s">
        <v>712</v>
      </c>
      <c r="AN37" s="1092">
        <f>AP31</f>
        <v>4</v>
      </c>
      <c r="AO37" s="1095"/>
      <c r="AP37" s="1081"/>
      <c r="AQ37" s="1082"/>
      <c r="AR37" s="1082"/>
      <c r="AS37" s="1082"/>
      <c r="AT37" s="1083"/>
      <c r="AU37" s="1073"/>
      <c r="AV37" s="1073"/>
      <c r="AW37" s="1073"/>
      <c r="AX37" s="1073"/>
      <c r="AY37" s="1073"/>
      <c r="AZ37" s="1073"/>
      <c r="BA37" s="1073"/>
      <c r="BB37" s="1073"/>
      <c r="BC37" s="1073"/>
      <c r="BD37" s="1073"/>
      <c r="BE37" s="1073"/>
      <c r="BF37" s="1073"/>
      <c r="BG37" s="1073"/>
      <c r="BH37" s="1073"/>
      <c r="BI37" s="1087"/>
      <c r="BJ37" s="1087"/>
      <c r="BK37" s="1073"/>
      <c r="BL37" s="1073"/>
      <c r="BM37" s="1087"/>
      <c r="BN37" s="1087"/>
      <c r="BO37" s="1089"/>
    </row>
    <row r="38" spans="1:67" ht="19.5" customHeight="1">
      <c r="A38" s="423" t="s">
        <v>706</v>
      </c>
      <c r="B38" s="424" t="str">
        <f>IF(ISERROR(VLOOKUP(G38,'審判員'!$A:$C,2,FALSE))=TRUE,"",VLOOKUP(G38,'審判員'!$A:$C,2,FALSE))</f>
        <v>長野　高志</v>
      </c>
      <c r="C38" s="425">
        <f>IF(ISERROR(VLOOKUP(G38,'審判員'!$A:$C,3,FALSE))=TRUE,"",VLOOKUP(G38,'審判員'!$A:$C,3,FALSE))</f>
        <v>3</v>
      </c>
      <c r="D38" s="426" t="s">
        <v>699</v>
      </c>
      <c r="E38" s="1035" t="s">
        <v>700</v>
      </c>
      <c r="F38" s="1035"/>
      <c r="G38" s="1035" t="s">
        <v>799</v>
      </c>
      <c r="H38" s="1035"/>
      <c r="I38" s="1035"/>
      <c r="J38" s="1071" t="str">
        <f>V30</f>
        <v>ＯＫＹ山香サッカークラブ</v>
      </c>
      <c r="K38" s="1072"/>
      <c r="L38" s="408"/>
      <c r="M38" s="423" t="s">
        <v>706</v>
      </c>
      <c r="N38" s="424" t="str">
        <f>IF(ISERROR(VLOOKUP(S38,'審判員'!$A:$C,2,FALSE))=TRUE,"",VLOOKUP(S38,'審判員'!$A:$C,2,FALSE))</f>
        <v>羽田野　亘</v>
      </c>
      <c r="O38" s="425">
        <f>IF(ISERROR(VLOOKUP(S38,'審判員'!$A:$C,3,FALSE))=TRUE,"",VLOOKUP(S38,'審判員'!$A:$C,3,FALSE))</f>
        <v>3</v>
      </c>
      <c r="P38" s="426" t="s">
        <v>699</v>
      </c>
      <c r="Q38" s="1035" t="s">
        <v>700</v>
      </c>
      <c r="R38" s="1035"/>
      <c r="S38" s="1035" t="s">
        <v>702</v>
      </c>
      <c r="T38" s="1035"/>
      <c r="U38" s="1035"/>
      <c r="V38" s="1071" t="str">
        <f>J30</f>
        <v>竹田直入ＦＣ</v>
      </c>
      <c r="W38" s="1072"/>
      <c r="Y38" s="1103"/>
      <c r="Z38" s="1046"/>
      <c r="AA38" s="1046"/>
      <c r="AB38" s="1046"/>
      <c r="AC38" s="1046"/>
      <c r="AD38" s="1046"/>
      <c r="AE38" s="1046"/>
      <c r="AF38" s="1104"/>
      <c r="AG38" s="685"/>
      <c r="AH38" s="685"/>
      <c r="AI38" s="685"/>
      <c r="AJ38" s="1105"/>
      <c r="AK38" s="1104"/>
      <c r="AL38" s="685"/>
      <c r="AM38" s="685"/>
      <c r="AN38" s="685"/>
      <c r="AO38" s="1105"/>
      <c r="AP38" s="1109"/>
      <c r="AQ38" s="1110"/>
      <c r="AR38" s="1110"/>
      <c r="AS38" s="1110"/>
      <c r="AT38" s="1111"/>
      <c r="AU38" s="1112"/>
      <c r="AV38" s="1112"/>
      <c r="AW38" s="1112"/>
      <c r="AX38" s="1112"/>
      <c r="AY38" s="1112"/>
      <c r="AZ38" s="1112"/>
      <c r="BA38" s="1112"/>
      <c r="BB38" s="1112"/>
      <c r="BC38" s="1112"/>
      <c r="BD38" s="1112"/>
      <c r="BE38" s="1112"/>
      <c r="BF38" s="1112"/>
      <c r="BG38" s="1112"/>
      <c r="BH38" s="1112"/>
      <c r="BI38" s="1115"/>
      <c r="BJ38" s="1115"/>
      <c r="BK38" s="1112"/>
      <c r="BL38" s="1112"/>
      <c r="BM38" s="1115"/>
      <c r="BN38" s="1115"/>
      <c r="BO38" s="1116"/>
    </row>
    <row r="39" spans="1:23" ht="20.25">
      <c r="A39" s="427" t="s">
        <v>709</v>
      </c>
      <c r="B39" s="428" t="str">
        <f>IF(ISERROR(VLOOKUP(G39,'審判員'!$A:$C,2,FALSE))=TRUE,"",VLOOKUP(G39,'審判員'!$A:$C,2,FALSE))</f>
        <v>井上　健次郎</v>
      </c>
      <c r="C39" s="429">
        <f>IF(ISERROR(VLOOKUP(G39,'審判員'!$A:$C,3,FALSE))=TRUE,"",VLOOKUP(G39,'審判員'!$A:$C,3,FALSE))</f>
        <v>3</v>
      </c>
      <c r="D39" s="430" t="s">
        <v>699</v>
      </c>
      <c r="E39" s="1074" t="s">
        <v>700</v>
      </c>
      <c r="F39" s="1074"/>
      <c r="G39" s="1074" t="s">
        <v>795</v>
      </c>
      <c r="H39" s="1074"/>
      <c r="I39" s="1074"/>
      <c r="J39" s="1075" t="s">
        <v>212</v>
      </c>
      <c r="K39" s="1076"/>
      <c r="L39" s="408"/>
      <c r="M39" s="427" t="s">
        <v>709</v>
      </c>
      <c r="N39" s="428" t="str">
        <f>IF(ISERROR(VLOOKUP(S39,'審判員'!$A:$C,2,FALSE))=TRUE,"",VLOOKUP(S39,'審判員'!$A:$C,2,FALSE))</f>
        <v>菱川　翔平</v>
      </c>
      <c r="O39" s="429">
        <f>IF(ISERROR(VLOOKUP(S39,'審判員'!$A:$C,3,FALSE))=TRUE,"",VLOOKUP(S39,'審判員'!$A:$C,3,FALSE))</f>
        <v>3</v>
      </c>
      <c r="P39" s="430" t="s">
        <v>699</v>
      </c>
      <c r="Q39" s="1074" t="s">
        <v>700</v>
      </c>
      <c r="R39" s="1074"/>
      <c r="S39" s="1074" t="s">
        <v>792</v>
      </c>
      <c r="T39" s="1074"/>
      <c r="U39" s="1074"/>
      <c r="V39" s="1075" t="s">
        <v>212</v>
      </c>
      <c r="W39" s="1076"/>
    </row>
    <row r="40" spans="1:58" ht="20.25">
      <c r="A40" s="431" t="s">
        <v>406</v>
      </c>
      <c r="B40" s="432" t="s">
        <v>420</v>
      </c>
      <c r="C40" s="432" t="s">
        <v>419</v>
      </c>
      <c r="D40" s="432" t="s">
        <v>595</v>
      </c>
      <c r="E40" s="432" t="s">
        <v>421</v>
      </c>
      <c r="F40" s="433"/>
      <c r="G40" s="432" t="s">
        <v>421</v>
      </c>
      <c r="H40" s="432" t="s">
        <v>595</v>
      </c>
      <c r="I40" s="432" t="s">
        <v>419</v>
      </c>
      <c r="J40" s="432" t="s">
        <v>420</v>
      </c>
      <c r="K40" s="434" t="s">
        <v>406</v>
      </c>
      <c r="L40" s="408"/>
      <c r="M40" s="431" t="s">
        <v>406</v>
      </c>
      <c r="N40" s="432" t="s">
        <v>420</v>
      </c>
      <c r="O40" s="432" t="s">
        <v>419</v>
      </c>
      <c r="P40" s="432" t="s">
        <v>595</v>
      </c>
      <c r="Q40" s="432" t="s">
        <v>421</v>
      </c>
      <c r="R40" s="433"/>
      <c r="S40" s="432" t="s">
        <v>421</v>
      </c>
      <c r="T40" s="432" t="s">
        <v>595</v>
      </c>
      <c r="U40" s="432" t="s">
        <v>419</v>
      </c>
      <c r="V40" s="432" t="s">
        <v>420</v>
      </c>
      <c r="W40" s="434" t="s">
        <v>406</v>
      </c>
      <c r="Y40" s="1071" t="s">
        <v>721</v>
      </c>
      <c r="Z40" s="1071"/>
      <c r="AA40" s="1071"/>
      <c r="AB40" s="1071"/>
      <c r="AC40" s="1071"/>
      <c r="AD40" s="1071"/>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1"/>
      <c r="BB40" s="1071"/>
      <c r="BC40" s="1071"/>
      <c r="BD40" s="1071"/>
      <c r="BE40" s="1071"/>
      <c r="BF40" s="1071"/>
    </row>
    <row r="41" spans="1:58" ht="20.25">
      <c r="A41" s="435"/>
      <c r="B41" s="436" t="str">
        <f>IF(ISERROR(VLOOKUP(CONCATENATE($B$30,"_",C41),'選手名簿'!$A:$E,5,FALSE))=TRUE,"",VLOOKUP(CONCATENATE($B$30,"_",C41),'選手名簿'!$A:$E,5,FALSE))</f>
        <v/>
      </c>
      <c r="C41" s="437"/>
      <c r="D41" s="437"/>
      <c r="E41" s="438"/>
      <c r="F41" s="433"/>
      <c r="G41" s="438"/>
      <c r="H41" s="437"/>
      <c r="I41" s="437"/>
      <c r="J41" s="436" t="str">
        <f>IF(ISERROR(VLOOKUP(CONCATENATE($J$30,"_",I41),'選手名簿'!$A:$E,5,FALSE))=TRUE,"",VLOOKUP(CONCATENATE($J$30,"_",I41),'選手名簿'!$A:$E,5,FALSE))</f>
        <v/>
      </c>
      <c r="K41" s="439"/>
      <c r="L41" s="408"/>
      <c r="M41" s="435"/>
      <c r="N41" s="436" t="str">
        <f>IF(ISERROR(VLOOKUP(CONCATENATE($N$30,"_",O41),'選手名簿'!$A:$E,5,FALSE))=TRUE,"",VLOOKUP(CONCATENATE($N$30,"_",O41),'選手名簿'!$A:$E,5,FALSE))</f>
        <v/>
      </c>
      <c r="O41" s="437"/>
      <c r="P41" s="437"/>
      <c r="Q41" s="438"/>
      <c r="R41" s="433"/>
      <c r="S41" s="438"/>
      <c r="T41" s="437"/>
      <c r="U41" s="437"/>
      <c r="V41" s="424" t="str">
        <f>IF(ISERROR(VLOOKUP(CONCATENATE($V$30,"_",U41),'選手名簿'!$A:$E,5,FALSE))=TRUE,"",VLOOKUP(CONCATENATE($V$30,"_",U41),'選手名簿'!$A:$E,5,FALSE))</f>
        <v/>
      </c>
      <c r="W41" s="439"/>
      <c r="Y41" s="1071"/>
      <c r="Z41" s="1071"/>
      <c r="AA41" s="1071"/>
      <c r="AB41" s="1071"/>
      <c r="AC41" s="1071"/>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71"/>
      <c r="AY41" s="1071"/>
      <c r="AZ41" s="1071"/>
      <c r="BA41" s="1071"/>
      <c r="BB41" s="1071"/>
      <c r="BC41" s="1071"/>
      <c r="BD41" s="1071"/>
      <c r="BE41" s="1071"/>
      <c r="BF41" s="1071"/>
    </row>
    <row r="42" spans="1:37" ht="18.75" customHeight="1">
      <c r="A42" s="435"/>
      <c r="B42" s="436" t="str">
        <f>IF(ISERROR(VLOOKUP(CONCATENATE($B$30,"_",C42),'選手名簿'!$A:$E,5,FALSE))=TRUE,"",VLOOKUP(CONCATENATE($B$30,"_",C42),'選手名簿'!$A:$E,5,FALSE))</f>
        <v/>
      </c>
      <c r="C42" s="437"/>
      <c r="D42" s="437"/>
      <c r="E42" s="438"/>
      <c r="F42" s="433"/>
      <c r="G42" s="438"/>
      <c r="H42" s="437"/>
      <c r="I42" s="437"/>
      <c r="J42" s="436" t="str">
        <f>IF(ISERROR(VLOOKUP(CONCATENATE($J$30,"_",I42),'選手名簿'!$A:$E,5,FALSE))=TRUE,"",VLOOKUP(CONCATENATE($J$30,"_",I42),'選手名簿'!$A:$E,5,FALSE))</f>
        <v/>
      </c>
      <c r="K42" s="439"/>
      <c r="L42" s="408"/>
      <c r="M42" s="435"/>
      <c r="N42" s="436" t="str">
        <f>IF(ISERROR(VLOOKUP(CONCATENATE($N$30,"_",O42),'選手名簿'!$A:$E,5,FALSE))=TRUE,"",VLOOKUP(CONCATENATE($N$30,"_",O42),'選手名簿'!$A:$E,5,FALSE))</f>
        <v/>
      </c>
      <c r="O42" s="437"/>
      <c r="P42" s="437"/>
      <c r="Q42" s="438"/>
      <c r="R42" s="433"/>
      <c r="S42" s="438"/>
      <c r="T42" s="437"/>
      <c r="U42" s="437"/>
      <c r="V42" s="436" t="str">
        <f>IF(ISERROR(VLOOKUP(CONCATENATE($V$30,"_",U42),'選手名簿'!$A:$E,5,FALSE))=TRUE,"",VLOOKUP(CONCATENATE($V$30,"_",U42),'選手名簿'!$A:$E,5,FALSE))</f>
        <v/>
      </c>
      <c r="W42" s="439"/>
      <c r="Y42" s="1117" t="s">
        <v>656</v>
      </c>
      <c r="Z42" s="1118"/>
      <c r="AA42" s="1121" t="s">
        <v>657</v>
      </c>
      <c r="AB42" s="447" t="s">
        <v>16</v>
      </c>
      <c r="AC42" s="446"/>
      <c r="AD42" s="1123" t="s">
        <v>688</v>
      </c>
      <c r="AE42" s="447" t="s">
        <v>722</v>
      </c>
      <c r="AF42" s="446"/>
      <c r="AG42" s="1123" t="s">
        <v>689</v>
      </c>
      <c r="AH42" s="447" t="s">
        <v>723</v>
      </c>
      <c r="AI42" s="446"/>
      <c r="AJ42" s="1125" t="s">
        <v>659</v>
      </c>
      <c r="AK42" s="448" t="s">
        <v>724</v>
      </c>
    </row>
    <row r="43" spans="1:37" ht="19.5" customHeight="1">
      <c r="A43" s="435"/>
      <c r="B43" s="436" t="str">
        <f>IF(ISERROR(VLOOKUP(CONCATENATE($B$30,"_",C43),'選手名簿'!$A:$E,5,FALSE))=TRUE,"",VLOOKUP(CONCATENATE($B$30,"_",C43),'選手名簿'!$A:$E,5,FALSE))</f>
        <v/>
      </c>
      <c r="C43" s="437"/>
      <c r="D43" s="437"/>
      <c r="E43" s="438"/>
      <c r="F43" s="433"/>
      <c r="G43" s="438"/>
      <c r="H43" s="437"/>
      <c r="I43" s="437"/>
      <c r="J43" s="436" t="str">
        <f>IF(ISERROR(VLOOKUP(CONCATENATE($J$30,"_",I43),'選手名簿'!$A:$E,5,FALSE))=TRUE,"",VLOOKUP(CONCATENATE($J$30,"_",I43),'選手名簿'!$A:$E,5,FALSE))</f>
        <v/>
      </c>
      <c r="K43" s="439"/>
      <c r="L43" s="408"/>
      <c r="M43" s="435"/>
      <c r="N43" s="436" t="str">
        <f>IF(ISERROR(VLOOKUP(CONCATENATE($N$30,"_",O43),'選手名簿'!$A:$E,5,FALSE))=TRUE,"",VLOOKUP(CONCATENATE($N$30,"_",O43),'選手名簿'!$A:$E,5,FALSE))</f>
        <v/>
      </c>
      <c r="O43" s="437"/>
      <c r="P43" s="437"/>
      <c r="Q43" s="438"/>
      <c r="R43" s="433"/>
      <c r="S43" s="438"/>
      <c r="T43" s="437"/>
      <c r="U43" s="437"/>
      <c r="V43" s="436" t="str">
        <f>IF(ISERROR(VLOOKUP(CONCATENATE($V$30,"_",U43),'選手名簿'!$A:$E,5,FALSE))=TRUE,"",VLOOKUP(CONCATENATE($V$30,"_",U43),'選手名簿'!$A:$E,5,FALSE))</f>
        <v/>
      </c>
      <c r="W43" s="439"/>
      <c r="Y43" s="1119"/>
      <c r="Z43" s="1120"/>
      <c r="AA43" s="1122"/>
      <c r="AB43" s="449">
        <v>3</v>
      </c>
      <c r="AC43" s="415"/>
      <c r="AD43" s="1124"/>
      <c r="AE43" s="449">
        <v>2</v>
      </c>
      <c r="AF43" s="415"/>
      <c r="AG43" s="1124"/>
      <c r="AH43" s="449">
        <v>1</v>
      </c>
      <c r="AI43" s="415"/>
      <c r="AJ43" s="1126"/>
      <c r="AK43" s="450">
        <v>0</v>
      </c>
    </row>
    <row r="44" spans="1:23" ht="19.5" customHeight="1">
      <c r="A44" s="435"/>
      <c r="B44" s="436" t="str">
        <f>IF(ISERROR(VLOOKUP(CONCATENATE($B$30,"_",C44),'選手名簿'!$A:$E,5,FALSE))=TRUE,"",VLOOKUP(CONCATENATE($B$30,"_",C44),'選手名簿'!$A:$E,5,FALSE))</f>
        <v/>
      </c>
      <c r="C44" s="437"/>
      <c r="D44" s="437"/>
      <c r="E44" s="438"/>
      <c r="F44" s="433"/>
      <c r="G44" s="438"/>
      <c r="H44" s="437"/>
      <c r="I44" s="437"/>
      <c r="J44" s="436" t="str">
        <f>IF(ISERROR(VLOOKUP(CONCATENATE($J$30,"_",I44),'選手名簿'!$A:$E,5,FALSE))=TRUE,"",VLOOKUP(CONCATENATE($J$30,"_",I44),'選手名簿'!$A:$E,5,FALSE))</f>
        <v/>
      </c>
      <c r="K44" s="439"/>
      <c r="L44" s="408"/>
      <c r="M44" s="435"/>
      <c r="N44" s="436" t="str">
        <f>IF(ISERROR(VLOOKUP(CONCATENATE($N$30,"_",O44),'選手名簿'!$A:$E,5,FALSE))=TRUE,"",VLOOKUP(CONCATENATE($N$30,"_",O44),'選手名簿'!$A:$E,5,FALSE))</f>
        <v/>
      </c>
      <c r="O44" s="437"/>
      <c r="P44" s="437"/>
      <c r="Q44" s="438"/>
      <c r="R44" s="433"/>
      <c r="S44" s="438"/>
      <c r="T44" s="437"/>
      <c r="U44" s="437"/>
      <c r="V44" s="436" t="str">
        <f>IF(ISERROR(VLOOKUP(CONCATENATE($V$30,"_",U44),'選手名簿'!$A:$E,5,FALSE))=TRUE,"",VLOOKUP(CONCATENATE($V$30,"_",U44),'選手名簿'!$A:$E,5,FALSE))</f>
        <v/>
      </c>
      <c r="W44" s="439"/>
    </row>
    <row r="45" spans="1:23" ht="20.25">
      <c r="A45" s="440"/>
      <c r="B45" s="441" t="str">
        <f>IF(ISERROR(VLOOKUP(CONCATENATE($B$30,"_",C45),'選手名簿'!$A:$E,5,FALSE))=TRUE,"",VLOOKUP(CONCATENATE($B$30,"_",C45),'選手名簿'!$A:$E,5,FALSE))</f>
        <v/>
      </c>
      <c r="C45" s="442"/>
      <c r="D45" s="442"/>
      <c r="E45" s="443"/>
      <c r="F45" s="444"/>
      <c r="G45" s="443"/>
      <c r="H45" s="442"/>
      <c r="I45" s="442"/>
      <c r="J45" s="441" t="str">
        <f>IF(ISERROR(VLOOKUP(CONCATENATE($J$30,"_",I45),'選手名簿'!$A:$E,5,FALSE))=TRUE,"",VLOOKUP(CONCATENATE($J$30,"_",I45),'選手名簿'!$A:$E,5,FALSE))</f>
        <v/>
      </c>
      <c r="K45" s="445"/>
      <c r="L45" s="408"/>
      <c r="M45" s="440"/>
      <c r="N45" s="441" t="str">
        <f>IF(ISERROR(VLOOKUP(CONCATENATE($N$30,"_",O45),'選手名簿'!$A:$E,5,FALSE))=TRUE,"",VLOOKUP(CONCATENATE($N$30,"_",O45),'選手名簿'!$A:$E,5,FALSE))</f>
        <v/>
      </c>
      <c r="O45" s="442"/>
      <c r="P45" s="442"/>
      <c r="Q45" s="443"/>
      <c r="R45" s="444"/>
      <c r="S45" s="443"/>
      <c r="T45" s="442"/>
      <c r="U45" s="442"/>
      <c r="V45" s="441" t="str">
        <f>IF(ISERROR(VLOOKUP(CONCATENATE($V$30,"_",U45),'選手名簿'!$A:$E,5,FALSE))=TRUE,"",VLOOKUP(CONCATENATE($V$30,"_",U45),'選手名簿'!$A:$E,5,FALSE))</f>
        <v/>
      </c>
      <c r="W45" s="445"/>
    </row>
    <row r="46" spans="1:22" ht="13.5">
      <c r="A46" s="408"/>
      <c r="B46" s="408"/>
      <c r="C46" s="408"/>
      <c r="D46" s="408"/>
      <c r="E46" s="408"/>
      <c r="F46" s="408"/>
      <c r="G46" s="408"/>
      <c r="H46" s="408"/>
      <c r="I46" s="408"/>
      <c r="J46" s="408"/>
      <c r="K46" s="408"/>
      <c r="L46" s="408"/>
      <c r="M46" s="408"/>
      <c r="N46" s="408"/>
      <c r="O46" s="408"/>
      <c r="P46" s="408"/>
      <c r="Q46" s="408"/>
      <c r="R46" s="408"/>
      <c r="S46" s="408"/>
      <c r="T46" s="408"/>
      <c r="U46" s="408"/>
      <c r="V46" s="408"/>
    </row>
    <row r="47" spans="1:22" ht="13.5">
      <c r="A47" s="408"/>
      <c r="B47" s="408"/>
      <c r="C47" s="408"/>
      <c r="D47" s="408"/>
      <c r="E47" s="408"/>
      <c r="F47" s="408"/>
      <c r="G47" s="408"/>
      <c r="H47" s="408"/>
      <c r="I47" s="408"/>
      <c r="J47" s="408"/>
      <c r="K47" s="408"/>
      <c r="L47" s="408"/>
      <c r="M47" s="408"/>
      <c r="N47" s="408"/>
      <c r="O47" s="408"/>
      <c r="P47" s="408"/>
      <c r="Q47" s="408"/>
      <c r="R47" s="408"/>
      <c r="S47" s="408"/>
      <c r="T47" s="408"/>
      <c r="U47" s="408"/>
      <c r="V47" s="408"/>
    </row>
    <row r="48" spans="1:67" ht="18.75" customHeight="1">
      <c r="A48" s="1027" t="s">
        <v>725</v>
      </c>
      <c r="B48" s="1029" t="str">
        <f>C9</f>
        <v>竹田直入ＦＣ</v>
      </c>
      <c r="C48" s="1032">
        <f>IF(E48="","",SUM(E48:E49))</f>
        <v>1</v>
      </c>
      <c r="D48" s="1034" t="s">
        <v>103</v>
      </c>
      <c r="E48" s="414">
        <v>0</v>
      </c>
      <c r="F48" s="414" t="s">
        <v>266</v>
      </c>
      <c r="G48" s="414">
        <v>2</v>
      </c>
      <c r="H48" s="1034" t="s">
        <v>120</v>
      </c>
      <c r="I48" s="1032">
        <f>IF(G48="","",SUM(G48:G49))</f>
        <v>7</v>
      </c>
      <c r="J48" s="1036" t="str">
        <f>C7</f>
        <v>玖珠サッカースポーツ少年団</v>
      </c>
      <c r="K48" s="408"/>
      <c r="M48" s="1039" t="s">
        <v>726</v>
      </c>
      <c r="N48" s="1042" t="str">
        <f>O9</f>
        <v>ＯＫＹ山香サッカークラブ</v>
      </c>
      <c r="O48" s="1032">
        <f>IF(Q48="","",SUM(Q48:Q49))</f>
        <v>0</v>
      </c>
      <c r="P48" s="1034" t="s">
        <v>103</v>
      </c>
      <c r="Q48" s="414">
        <v>0</v>
      </c>
      <c r="R48" s="414" t="s">
        <v>266</v>
      </c>
      <c r="S48" s="414">
        <v>0</v>
      </c>
      <c r="T48" s="1034" t="s">
        <v>120</v>
      </c>
      <c r="U48" s="1032">
        <f>IF(S48="","",SUM(S48:S49))</f>
        <v>3</v>
      </c>
      <c r="V48" s="1036" t="str">
        <f>O7</f>
        <v>太陽スポーツクラブ大分西</v>
      </c>
      <c r="Y48" s="1018" t="str">
        <f>$Y$1</f>
        <v>OFA 第 55 回大分県U-12サッカー大会　兼　KYFA 九州U-12サッカー大会大分県大会</v>
      </c>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1018"/>
      <c r="AY48" s="1018"/>
      <c r="AZ48" s="1018"/>
      <c r="BA48" s="1018"/>
      <c r="BB48" s="1018"/>
      <c r="BC48" s="1018"/>
      <c r="BD48" s="1018"/>
      <c r="BE48" s="1018"/>
      <c r="BF48" s="1018"/>
      <c r="BG48" s="1018"/>
      <c r="BI48" s="1018" t="str">
        <f>$BI$1</f>
        <v>１次リーグ結果　報告用紙</v>
      </c>
      <c r="BJ48" s="1018"/>
      <c r="BK48" s="1018"/>
      <c r="BL48" s="1018"/>
      <c r="BM48" s="1018"/>
      <c r="BN48" s="1018"/>
      <c r="BO48" s="1018"/>
    </row>
    <row r="49" spans="1:67" ht="18.75" customHeight="1">
      <c r="A49" s="1028"/>
      <c r="B49" s="1030"/>
      <c r="C49" s="1033"/>
      <c r="D49" s="1035"/>
      <c r="E49" s="408">
        <v>1</v>
      </c>
      <c r="F49" s="408" t="s">
        <v>268</v>
      </c>
      <c r="G49" s="408">
        <v>5</v>
      </c>
      <c r="H49" s="1035"/>
      <c r="I49" s="1033"/>
      <c r="J49" s="1037"/>
      <c r="K49" s="408"/>
      <c r="M49" s="1040"/>
      <c r="N49" s="1043"/>
      <c r="O49" s="1033"/>
      <c r="P49" s="1035"/>
      <c r="Q49" s="408">
        <v>0</v>
      </c>
      <c r="R49" s="408" t="s">
        <v>268</v>
      </c>
      <c r="S49" s="408">
        <v>3</v>
      </c>
      <c r="T49" s="1035"/>
      <c r="U49" s="1033"/>
      <c r="V49" s="1037"/>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1018"/>
      <c r="AY49" s="1018"/>
      <c r="AZ49" s="1018"/>
      <c r="BA49" s="1018"/>
      <c r="BB49" s="1018"/>
      <c r="BC49" s="1018"/>
      <c r="BD49" s="1018"/>
      <c r="BE49" s="1018"/>
      <c r="BF49" s="1018"/>
      <c r="BG49" s="1018"/>
      <c r="BI49" s="1018"/>
      <c r="BJ49" s="1018"/>
      <c r="BK49" s="1018"/>
      <c r="BL49" s="1018"/>
      <c r="BM49" s="1018"/>
      <c r="BN49" s="1018"/>
      <c r="BO49" s="1018"/>
    </row>
    <row r="50" spans="1:59" ht="19.5" customHeight="1">
      <c r="A50" s="1028"/>
      <c r="B50" s="1030"/>
      <c r="C50" s="1033"/>
      <c r="D50" s="1035"/>
      <c r="E50" s="408"/>
      <c r="F50" s="408" t="s">
        <v>270</v>
      </c>
      <c r="G50" s="408"/>
      <c r="H50" s="1035"/>
      <c r="I50" s="1033"/>
      <c r="J50" s="1037"/>
      <c r="K50" s="408"/>
      <c r="M50" s="1041"/>
      <c r="N50" s="1044"/>
      <c r="O50" s="1045"/>
      <c r="P50" s="1046"/>
      <c r="Q50" s="408"/>
      <c r="R50" s="408" t="s">
        <v>270</v>
      </c>
      <c r="S50" s="408"/>
      <c r="T50" s="1046"/>
      <c r="U50" s="1045"/>
      <c r="V50" s="1047"/>
      <c r="Y50" s="1018" t="s">
        <v>676</v>
      </c>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1018"/>
      <c r="AY50" s="1018"/>
      <c r="AZ50" s="1018"/>
      <c r="BA50" s="1018"/>
      <c r="BB50" s="1018"/>
      <c r="BC50" s="1018"/>
      <c r="BD50" s="1018"/>
      <c r="BE50" s="1018"/>
      <c r="BF50" s="1018"/>
      <c r="BG50" s="1018"/>
    </row>
    <row r="51" spans="1:59" ht="18.75" customHeight="1">
      <c r="A51" s="416" t="s">
        <v>682</v>
      </c>
      <c r="B51" s="1048" t="s">
        <v>785</v>
      </c>
      <c r="C51" s="1048"/>
      <c r="D51" s="1048"/>
      <c r="E51" s="1048"/>
      <c r="F51" s="1048"/>
      <c r="G51" s="1049" t="s">
        <v>684</v>
      </c>
      <c r="H51" s="1049"/>
      <c r="I51" s="1049"/>
      <c r="J51" s="1050" t="s">
        <v>786</v>
      </c>
      <c r="K51" s="1050"/>
      <c r="M51" s="416" t="s">
        <v>682</v>
      </c>
      <c r="N51" s="1048" t="s">
        <v>787</v>
      </c>
      <c r="O51" s="1048"/>
      <c r="P51" s="1048"/>
      <c r="Q51" s="1048"/>
      <c r="R51" s="1048"/>
      <c r="S51" s="1049" t="s">
        <v>684</v>
      </c>
      <c r="T51" s="1049"/>
      <c r="U51" s="1049"/>
      <c r="V51" s="1050" t="s">
        <v>786</v>
      </c>
      <c r="W51" s="1050"/>
      <c r="Y51" s="1018"/>
      <c r="Z51" s="1018"/>
      <c r="AA51" s="1018"/>
      <c r="AB51" s="1018"/>
      <c r="AC51" s="1018"/>
      <c r="AD51" s="1018"/>
      <c r="AE51" s="1018"/>
      <c r="AF51" s="1018"/>
      <c r="AG51" s="1018"/>
      <c r="AH51" s="1018"/>
      <c r="AI51" s="1018"/>
      <c r="AJ51" s="1018"/>
      <c r="AK51" s="1018"/>
      <c r="AL51" s="1018"/>
      <c r="AM51" s="1018"/>
      <c r="AN51" s="1018"/>
      <c r="AO51" s="1018"/>
      <c r="AP51" s="1018"/>
      <c r="AQ51" s="1018"/>
      <c r="AR51" s="1018"/>
      <c r="AS51" s="1018"/>
      <c r="AT51" s="1018"/>
      <c r="AU51" s="1018"/>
      <c r="AV51" s="1018"/>
      <c r="AW51" s="1018"/>
      <c r="AX51" s="1018"/>
      <c r="AY51" s="1018"/>
      <c r="AZ51" s="1018"/>
      <c r="BA51" s="1018"/>
      <c r="BB51" s="1018"/>
      <c r="BC51" s="1018"/>
      <c r="BD51" s="1018"/>
      <c r="BE51" s="1018"/>
      <c r="BF51" s="1018"/>
      <c r="BG51" s="1018"/>
    </row>
    <row r="52" spans="1:59" ht="18.75" customHeight="1">
      <c r="A52" s="417" t="s">
        <v>694</v>
      </c>
      <c r="B52" s="1062" t="s">
        <v>785</v>
      </c>
      <c r="C52" s="1062"/>
      <c r="D52" s="1062"/>
      <c r="E52" s="1062"/>
      <c r="F52" s="1062"/>
      <c r="G52" s="1063" t="s">
        <v>684</v>
      </c>
      <c r="H52" s="1064"/>
      <c r="I52" s="1065"/>
      <c r="J52" s="1066" t="s">
        <v>786</v>
      </c>
      <c r="K52" s="1066"/>
      <c r="M52" s="417" t="s">
        <v>694</v>
      </c>
      <c r="N52" s="1062" t="s">
        <v>787</v>
      </c>
      <c r="O52" s="1062"/>
      <c r="P52" s="1062"/>
      <c r="Q52" s="1062"/>
      <c r="R52" s="1062"/>
      <c r="S52" s="1063" t="s">
        <v>684</v>
      </c>
      <c r="T52" s="1064"/>
      <c r="U52" s="1065"/>
      <c r="V52" s="1066" t="s">
        <v>786</v>
      </c>
      <c r="W52" s="1066"/>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row>
    <row r="53" spans="1:35" ht="18.75" customHeight="1">
      <c r="A53" s="418" t="s">
        <v>695</v>
      </c>
      <c r="B53" s="1067" t="s">
        <v>788</v>
      </c>
      <c r="C53" s="1067"/>
      <c r="D53" s="1067"/>
      <c r="E53" s="1067"/>
      <c r="F53" s="1067"/>
      <c r="G53" s="1063" t="s">
        <v>684</v>
      </c>
      <c r="H53" s="1064"/>
      <c r="I53" s="1065"/>
      <c r="J53" s="1068" t="s">
        <v>786</v>
      </c>
      <c r="K53" s="1068"/>
      <c r="M53" s="418" t="s">
        <v>695</v>
      </c>
      <c r="N53" s="1067" t="s">
        <v>789</v>
      </c>
      <c r="O53" s="1067"/>
      <c r="P53" s="1067"/>
      <c r="Q53" s="1067"/>
      <c r="R53" s="1067"/>
      <c r="S53" s="1063" t="s">
        <v>684</v>
      </c>
      <c r="T53" s="1064"/>
      <c r="U53" s="1065"/>
      <c r="V53" s="1068" t="s">
        <v>786</v>
      </c>
      <c r="W53" s="1068"/>
      <c r="Y53" s="404"/>
      <c r="Z53" s="404"/>
      <c r="AA53" s="404"/>
      <c r="AB53" s="404"/>
      <c r="AC53" s="404"/>
      <c r="AD53" s="404"/>
      <c r="AE53" s="404"/>
      <c r="AF53" s="404"/>
      <c r="AG53" s="404"/>
      <c r="AH53" s="404"/>
      <c r="AI53" s="404"/>
    </row>
    <row r="54" spans="1:49" ht="20.25">
      <c r="A54" s="419" t="s">
        <v>698</v>
      </c>
      <c r="B54" s="420" t="str">
        <f>IF(ISERROR(VLOOKUP(G54,'審判員'!$A:$C,2,FALSE))=TRUE,"",VLOOKUP(G54,'審判員'!$A:$C,2,FALSE))</f>
        <v>井上　健次郎</v>
      </c>
      <c r="C54" s="421">
        <f>IF(ISERROR(VLOOKUP(G54,'審判員'!$A:$C,3,FALSE))=TRUE,"",VLOOKUP(G54,'審判員'!$A:$C,3,FALSE))</f>
        <v>3</v>
      </c>
      <c r="D54" s="422" t="s">
        <v>699</v>
      </c>
      <c r="E54" s="1052" t="s">
        <v>700</v>
      </c>
      <c r="F54" s="1052"/>
      <c r="G54" s="1052" t="s">
        <v>795</v>
      </c>
      <c r="H54" s="1052"/>
      <c r="I54" s="1052"/>
      <c r="J54" s="1069" t="s">
        <v>212</v>
      </c>
      <c r="K54" s="1070"/>
      <c r="L54" s="408"/>
      <c r="M54" s="419" t="s">
        <v>698</v>
      </c>
      <c r="N54" s="420" t="str">
        <f>IF(ISERROR(VLOOKUP(S54,'審判員'!$A:$C,2,FALSE))=TRUE,"",VLOOKUP(S54,'審判員'!$A:$C,2,FALSE))</f>
        <v>川井　勇介</v>
      </c>
      <c r="O54" s="421">
        <f>IF(ISERROR(VLOOKUP(S54,'審判員'!$A:$C,3,FALSE))=TRUE,"",VLOOKUP(S54,'審判員'!$A:$C,3,FALSE))</f>
        <v>3</v>
      </c>
      <c r="P54" s="422" t="s">
        <v>699</v>
      </c>
      <c r="Q54" s="1052" t="s">
        <v>700</v>
      </c>
      <c r="R54" s="1052"/>
      <c r="S54" s="1052" t="s">
        <v>796</v>
      </c>
      <c r="T54" s="1052"/>
      <c r="U54" s="1052"/>
      <c r="V54" s="1069" t="s">
        <v>212</v>
      </c>
      <c r="W54" s="1070"/>
      <c r="Y54" s="588" t="s">
        <v>75</v>
      </c>
      <c r="Z54" s="588"/>
      <c r="AA54" s="588"/>
      <c r="AB54" s="1020" t="str">
        <f>$N$4</f>
        <v>日田・玖珠</v>
      </c>
      <c r="AC54" s="1020"/>
      <c r="AD54" s="1020"/>
      <c r="AE54" s="1020"/>
      <c r="AF54" s="1020"/>
      <c r="AG54" s="1020"/>
      <c r="AH54" s="588" t="s">
        <v>677</v>
      </c>
      <c r="AI54" s="1019" t="str">
        <f>$P$4</f>
        <v>玖珠町総合運動公園</v>
      </c>
      <c r="AJ54" s="1019"/>
      <c r="AK54" s="1019"/>
      <c r="AL54" s="1019"/>
      <c r="AM54" s="1019"/>
      <c r="AN54" s="1019"/>
      <c r="AO54" s="1019"/>
      <c r="AP54" s="1019"/>
      <c r="AQ54" s="1019"/>
      <c r="AR54" s="1019"/>
      <c r="AS54" s="1019"/>
      <c r="AT54" s="1019"/>
      <c r="AU54" s="1019"/>
      <c r="AV54" s="1019"/>
      <c r="AW54" s="1019"/>
    </row>
    <row r="55" spans="1:49" ht="20.25">
      <c r="A55" s="423" t="s">
        <v>703</v>
      </c>
      <c r="B55" s="424" t="str">
        <f>IF(ISERROR(VLOOKUP(G55,'審判員'!$A:$C,2,FALSE))=TRUE,"",VLOOKUP(G55,'審判員'!$A:$C,2,FALSE))</f>
        <v>長野　高志</v>
      </c>
      <c r="C55" s="425">
        <f>IF(ISERROR(VLOOKUP(G55,'審判員'!$A:$C,3,FALSE))=TRUE,"",VLOOKUP(G55,'審判員'!$A:$C,3,FALSE))</f>
        <v>3</v>
      </c>
      <c r="D55" s="426" t="s">
        <v>699</v>
      </c>
      <c r="E55" s="1035" t="s">
        <v>700</v>
      </c>
      <c r="F55" s="1035"/>
      <c r="G55" s="1035" t="s">
        <v>799</v>
      </c>
      <c r="H55" s="1035"/>
      <c r="I55" s="1035"/>
      <c r="J55" s="1071" t="str">
        <f>N48</f>
        <v>ＯＫＹ山香サッカークラブ</v>
      </c>
      <c r="K55" s="1072"/>
      <c r="L55" s="408"/>
      <c r="M55" s="423" t="s">
        <v>703</v>
      </c>
      <c r="N55" s="424" t="str">
        <f>IF(ISERROR(VLOOKUP(S55,'審判員'!$A:$C,2,FALSE))=TRUE,"",VLOOKUP(S55,'審判員'!$A:$C,2,FALSE))</f>
        <v>菊地　謙一</v>
      </c>
      <c r="O55" s="425">
        <f>IF(ISERROR(VLOOKUP(S55,'審判員'!$A:$C,3,FALSE))=TRUE,"",VLOOKUP(S55,'審判員'!$A:$C,3,FALSE))</f>
        <v>3</v>
      </c>
      <c r="P55" s="426" t="s">
        <v>699</v>
      </c>
      <c r="Q55" s="1035" t="s">
        <v>700</v>
      </c>
      <c r="R55" s="1035"/>
      <c r="S55" s="1035" t="s">
        <v>800</v>
      </c>
      <c r="T55" s="1035"/>
      <c r="U55" s="1035"/>
      <c r="V55" s="1071" t="str">
        <f>B48</f>
        <v>竹田直入ＦＣ</v>
      </c>
      <c r="W55" s="1072"/>
      <c r="Y55" s="588"/>
      <c r="Z55" s="588"/>
      <c r="AA55" s="588"/>
      <c r="AB55" s="1020"/>
      <c r="AC55" s="1020"/>
      <c r="AD55" s="1020"/>
      <c r="AE55" s="1020"/>
      <c r="AF55" s="1020"/>
      <c r="AG55" s="1020"/>
      <c r="AH55" s="588"/>
      <c r="AI55" s="1019"/>
      <c r="AJ55" s="1019"/>
      <c r="AK55" s="1019"/>
      <c r="AL55" s="1019"/>
      <c r="AM55" s="1019"/>
      <c r="AN55" s="1019"/>
      <c r="AO55" s="1019"/>
      <c r="AP55" s="1019"/>
      <c r="AQ55" s="1019"/>
      <c r="AR55" s="1019"/>
      <c r="AS55" s="1019"/>
      <c r="AT55" s="1019"/>
      <c r="AU55" s="1019"/>
      <c r="AV55" s="1019"/>
      <c r="AW55" s="1019"/>
    </row>
    <row r="56" spans="1:49" ht="20.25">
      <c r="A56" s="423" t="s">
        <v>706</v>
      </c>
      <c r="B56" s="424" t="str">
        <f>IF(ISERROR(VLOOKUP(G56,'審判員'!$A:$C,2,FALSE))=TRUE,"",VLOOKUP(G56,'審判員'!$A:$C,2,FALSE))</f>
        <v>横山　大悟</v>
      </c>
      <c r="C56" s="425">
        <f>IF(ISERROR(VLOOKUP(G56,'審判員'!$A:$C,3,FALSE))=TRUE,"",VLOOKUP(G56,'審判員'!$A:$C,3,FALSE))</f>
        <v>3</v>
      </c>
      <c r="D56" s="426" t="s">
        <v>699</v>
      </c>
      <c r="E56" s="1035" t="s">
        <v>700</v>
      </c>
      <c r="F56" s="1035"/>
      <c r="G56" s="1035" t="s">
        <v>704</v>
      </c>
      <c r="H56" s="1035"/>
      <c r="I56" s="1035"/>
      <c r="J56" s="1071" t="str">
        <f>V48</f>
        <v>太陽スポーツクラブ大分西</v>
      </c>
      <c r="K56" s="1072"/>
      <c r="L56" s="408"/>
      <c r="M56" s="423" t="s">
        <v>706</v>
      </c>
      <c r="N56" s="424" t="str">
        <f>IF(ISERROR(VLOOKUP(S56,'審判員'!$A:$C,2,FALSE))=TRUE,"",VLOOKUP(S56,'審判員'!$A:$C,2,FALSE))</f>
        <v>菱川　翔平</v>
      </c>
      <c r="O56" s="425">
        <f>IF(ISERROR(VLOOKUP(S56,'審判員'!$A:$C,3,FALSE))=TRUE,"",VLOOKUP(S56,'審判員'!$A:$C,3,FALSE))</f>
        <v>3</v>
      </c>
      <c r="P56" s="426" t="s">
        <v>699</v>
      </c>
      <c r="Q56" s="1035" t="s">
        <v>700</v>
      </c>
      <c r="R56" s="1035"/>
      <c r="S56" s="1035" t="s">
        <v>792</v>
      </c>
      <c r="T56" s="1035"/>
      <c r="U56" s="1035"/>
      <c r="V56" s="1071" t="str">
        <f>J48</f>
        <v>玖珠サッカースポーツ少年団</v>
      </c>
      <c r="W56" s="1072"/>
      <c r="Y56" s="132"/>
      <c r="Z56" s="132"/>
      <c r="AA56" s="132"/>
      <c r="AB56" s="132"/>
      <c r="AC56" s="132"/>
      <c r="AD56" s="132"/>
      <c r="AE56" s="132"/>
      <c r="AF56" s="132"/>
      <c r="AG56" s="132"/>
      <c r="AH56" s="132"/>
      <c r="AI56" s="407"/>
      <c r="AJ56" s="407"/>
      <c r="AK56" s="407"/>
      <c r="AL56" s="407"/>
      <c r="AM56" s="407"/>
      <c r="AN56" s="407"/>
      <c r="AO56" s="407"/>
      <c r="AP56" s="407"/>
      <c r="AQ56" s="407"/>
      <c r="AR56" s="407"/>
      <c r="AS56" s="407"/>
      <c r="AT56" s="407"/>
      <c r="AU56" s="407"/>
      <c r="AV56" s="407"/>
      <c r="AW56" s="407"/>
    </row>
    <row r="57" spans="1:27" ht="20.25">
      <c r="A57" s="427" t="s">
        <v>709</v>
      </c>
      <c r="B57" s="428" t="str">
        <f>IF(ISERROR(VLOOKUP(G57,'審判員'!$A:$C,2,FALSE))=TRUE,"",VLOOKUP(G57,'審判員'!$A:$C,2,FALSE))</f>
        <v>長尾　信宏</v>
      </c>
      <c r="C57" s="429">
        <f>IF(ISERROR(VLOOKUP(G57,'審判員'!$A:$C,3,FALSE))=TRUE,"",VLOOKUP(G57,'審判員'!$A:$C,3,FALSE))</f>
        <v>3</v>
      </c>
      <c r="D57" s="430" t="s">
        <v>699</v>
      </c>
      <c r="E57" s="1074" t="s">
        <v>700</v>
      </c>
      <c r="F57" s="1074"/>
      <c r="G57" s="1074" t="s">
        <v>791</v>
      </c>
      <c r="H57" s="1074"/>
      <c r="I57" s="1074"/>
      <c r="J57" s="1075" t="s">
        <v>212</v>
      </c>
      <c r="K57" s="1076"/>
      <c r="L57" s="408"/>
      <c r="M57" s="427" t="s">
        <v>709</v>
      </c>
      <c r="N57" s="428" t="str">
        <f>IF(ISERROR(VLOOKUP(S57,'審判員'!$A:$C,2,FALSE))=TRUE,"",VLOOKUP(S57,'審判員'!$A:$C,2,FALSE))</f>
        <v>三浦　龍一</v>
      </c>
      <c r="O57" s="429">
        <f>IF(ISERROR(VLOOKUP(S57,'審判員'!$A:$C,3,FALSE))=TRUE,"",VLOOKUP(S57,'審判員'!$A:$C,3,FALSE))</f>
        <v>3</v>
      </c>
      <c r="P57" s="430" t="s">
        <v>699</v>
      </c>
      <c r="Q57" s="1074" t="s">
        <v>700</v>
      </c>
      <c r="R57" s="1074"/>
      <c r="S57" s="1074" t="s">
        <v>801</v>
      </c>
      <c r="T57" s="1074"/>
      <c r="U57" s="1074"/>
      <c r="V57" s="1075" t="s">
        <v>212</v>
      </c>
      <c r="W57" s="1076"/>
      <c r="Y57" s="408"/>
      <c r="Z57" s="408"/>
      <c r="AA57" s="408"/>
    </row>
    <row r="58" spans="1:33" ht="20.25">
      <c r="A58" s="431" t="s">
        <v>406</v>
      </c>
      <c r="B58" s="432" t="s">
        <v>420</v>
      </c>
      <c r="C58" s="432" t="s">
        <v>419</v>
      </c>
      <c r="D58" s="432" t="s">
        <v>595</v>
      </c>
      <c r="E58" s="432" t="s">
        <v>421</v>
      </c>
      <c r="F58" s="433"/>
      <c r="G58" s="432" t="s">
        <v>421</v>
      </c>
      <c r="H58" s="432" t="s">
        <v>595</v>
      </c>
      <c r="I58" s="432" t="s">
        <v>419</v>
      </c>
      <c r="J58" s="432" t="s">
        <v>420</v>
      </c>
      <c r="K58" s="434" t="s">
        <v>406</v>
      </c>
      <c r="L58" s="408"/>
      <c r="M58" s="431" t="s">
        <v>406</v>
      </c>
      <c r="N58" s="432" t="s">
        <v>420</v>
      </c>
      <c r="O58" s="432" t="s">
        <v>419</v>
      </c>
      <c r="P58" s="432" t="s">
        <v>595</v>
      </c>
      <c r="Q58" s="432" t="s">
        <v>421</v>
      </c>
      <c r="R58" s="433"/>
      <c r="S58" s="432" t="s">
        <v>421</v>
      </c>
      <c r="T58" s="432" t="s">
        <v>595</v>
      </c>
      <c r="U58" s="432" t="s">
        <v>419</v>
      </c>
      <c r="V58" s="432" t="s">
        <v>420</v>
      </c>
      <c r="W58" s="434" t="s">
        <v>406</v>
      </c>
      <c r="Y58" s="588" t="s">
        <v>339</v>
      </c>
      <c r="Z58" s="588"/>
      <c r="AA58" s="588"/>
      <c r="AB58" s="1020" t="str">
        <f>$N$6</f>
        <v>G</v>
      </c>
      <c r="AC58" s="1020"/>
      <c r="AD58" s="1020"/>
      <c r="AE58" s="1020"/>
      <c r="AF58" s="1020"/>
      <c r="AG58" s="1020"/>
    </row>
    <row r="59" spans="1:33" ht="20.25">
      <c r="A59" s="435"/>
      <c r="B59" s="436" t="str">
        <f>IF(ISERROR(VLOOKUP(CONCATENATE($B$48,"_",C59),'選手名簿'!$A:$E,5,FALSE))=TRUE,"",VLOOKUP(CONCATENATE($B$48,"_",C59),'選手名簿'!$A:$E,5,FALSE))</f>
        <v/>
      </c>
      <c r="C59" s="437"/>
      <c r="D59" s="437"/>
      <c r="E59" s="438"/>
      <c r="F59" s="433"/>
      <c r="G59" s="438"/>
      <c r="H59" s="437"/>
      <c r="I59" s="437"/>
      <c r="J59" s="436" t="str">
        <f>IF(ISERROR(VLOOKUP(CONCATENATE($J$48,"_",I59),'選手名簿'!$A:$E,5,FALSE))=TRUE,"",VLOOKUP(CONCATENATE($J$48,"_",I59),'選手名簿'!$A:$E,5,FALSE))</f>
        <v/>
      </c>
      <c r="K59" s="439"/>
      <c r="L59" s="408"/>
      <c r="M59" s="435"/>
      <c r="N59" s="436" t="str">
        <f>IF(ISERROR(VLOOKUP(CONCATENATE($N$48,"_",O59),'選手名簿'!$A:$E,5,FALSE))=TRUE,"",VLOOKUP(CONCATENATE($N$48,"_",O59),'選手名簿'!$A:$E,5,FALSE))</f>
        <v/>
      </c>
      <c r="O59" s="437"/>
      <c r="P59" s="437"/>
      <c r="Q59" s="438"/>
      <c r="R59" s="433"/>
      <c r="S59" s="438"/>
      <c r="T59" s="437"/>
      <c r="U59" s="437"/>
      <c r="V59" s="424" t="str">
        <f>IF(ISERROR(VLOOKUP(CONCATENATE($V$48,"_",U59),'選手名簿'!$A:$E,5,FALSE))=TRUE,"",VLOOKUP(CONCATENATE($V$48,"_",U59),'選手名簿'!$A:$E,5,FALSE))</f>
        <v/>
      </c>
      <c r="W59" s="439"/>
      <c r="Y59" s="588"/>
      <c r="Z59" s="588"/>
      <c r="AA59" s="588"/>
      <c r="AB59" s="1021"/>
      <c r="AC59" s="1021"/>
      <c r="AD59" s="1021"/>
      <c r="AE59" s="1021"/>
      <c r="AF59" s="1021"/>
      <c r="AG59" s="1021"/>
    </row>
    <row r="60" spans="1:45" ht="20.25">
      <c r="A60" s="435"/>
      <c r="B60" s="436" t="str">
        <f>IF(ISERROR(VLOOKUP(CONCATENATE($B$48,"_",C60),'選手名簿'!$A:$E,5,FALSE))=TRUE,"",VLOOKUP(CONCATENATE($B$48,"_",C60),'選手名簿'!$A:$E,5,FALSE))</f>
        <v/>
      </c>
      <c r="C60" s="437"/>
      <c r="D60" s="437"/>
      <c r="E60" s="438"/>
      <c r="F60" s="433"/>
      <c r="G60" s="438"/>
      <c r="H60" s="437"/>
      <c r="I60" s="437"/>
      <c r="J60" s="436" t="str">
        <f>IF(ISERROR(VLOOKUP(CONCATENATE($J$48,"_",I60),'選手名簿'!$A:$E,5,FALSE))=TRUE,"",VLOOKUP(CONCATENATE($J$48,"_",I60),'選手名簿'!$A:$E,5,FALSE))</f>
        <v/>
      </c>
      <c r="K60" s="439"/>
      <c r="L60" s="408"/>
      <c r="M60" s="435"/>
      <c r="N60" s="436" t="str">
        <f>IF(ISERROR(VLOOKUP(CONCATENATE($N$48,"_",O60),'選手名簿'!$A:$E,5,FALSE))=TRUE,"",VLOOKUP(CONCATENATE($N$48,"_",O60),'選手名簿'!$A:$E,5,FALSE))</f>
        <v/>
      </c>
      <c r="O60" s="437"/>
      <c r="P60" s="437"/>
      <c r="Q60" s="438"/>
      <c r="R60" s="433"/>
      <c r="S60" s="438"/>
      <c r="T60" s="437"/>
      <c r="U60" s="437"/>
      <c r="V60" s="436" t="str">
        <f>IF(ISERROR(VLOOKUP(CONCATENATE($V$48,"_",U60),'選手名簿'!$A:$E,5,FALSE))=TRUE,"",VLOOKUP(CONCATENATE($V$48,"_",U60),'選手名簿'!$A:$E,5,FALSE))</f>
        <v/>
      </c>
      <c r="W60" s="439"/>
      <c r="Y60" s="132"/>
      <c r="Z60" s="844" t="str">
        <f>$N$7</f>
        <v>G1</v>
      </c>
      <c r="AA60" s="844"/>
      <c r="AB60" s="844"/>
      <c r="AC60" s="844" t="str">
        <f>$O$7</f>
        <v>太陽スポーツクラブ大分西</v>
      </c>
      <c r="AD60" s="844"/>
      <c r="AE60" s="844"/>
      <c r="AF60" s="844"/>
      <c r="AG60" s="844"/>
      <c r="AH60" s="844"/>
      <c r="AI60" s="844"/>
      <c r="AJ60" s="844"/>
      <c r="AK60" s="844"/>
      <c r="AL60" s="844"/>
      <c r="AM60" s="844"/>
      <c r="AN60" s="844"/>
      <c r="AO60" s="844"/>
      <c r="AP60" s="844" t="str">
        <f>$V$7</f>
        <v>日田・玖珠</v>
      </c>
      <c r="AQ60" s="844"/>
      <c r="AR60" s="844"/>
      <c r="AS60" s="844"/>
    </row>
    <row r="61" spans="1:45" ht="20.25">
      <c r="A61" s="435"/>
      <c r="B61" s="436" t="str">
        <f>IF(ISERROR(VLOOKUP(CONCATENATE($B$48,"_",C61),'選手名簿'!$A:$E,5,FALSE))=TRUE,"",VLOOKUP(CONCATENATE($B$48,"_",C61),'選手名簿'!$A:$E,5,FALSE))</f>
        <v/>
      </c>
      <c r="C61" s="437"/>
      <c r="D61" s="437"/>
      <c r="E61" s="438"/>
      <c r="F61" s="433"/>
      <c r="G61" s="438"/>
      <c r="H61" s="437"/>
      <c r="I61" s="437"/>
      <c r="J61" s="436" t="str">
        <f>IF(ISERROR(VLOOKUP(CONCATENATE($J$48,"_",I61),'選手名簿'!$A:$E,5,FALSE))=TRUE,"",VLOOKUP(CONCATENATE($J$48,"_",I61),'選手名簿'!$A:$E,5,FALSE))</f>
        <v/>
      </c>
      <c r="K61" s="439"/>
      <c r="L61" s="408"/>
      <c r="M61" s="435"/>
      <c r="N61" s="436" t="str">
        <f>IF(ISERROR(VLOOKUP(CONCATENATE($N$48,"_",O61),'選手名簿'!$A:$E,5,FALSE))=TRUE,"",VLOOKUP(CONCATENATE($N$48,"_",O61),'選手名簿'!$A:$E,5,FALSE))</f>
        <v/>
      </c>
      <c r="O61" s="437"/>
      <c r="P61" s="437"/>
      <c r="Q61" s="438"/>
      <c r="R61" s="433"/>
      <c r="S61" s="438"/>
      <c r="T61" s="437"/>
      <c r="U61" s="437"/>
      <c r="V61" s="436" t="str">
        <f>IF(ISERROR(VLOOKUP(CONCATENATE($V$48,"_",U61),'選手名簿'!$A:$E,5,FALSE))=TRUE,"",VLOOKUP(CONCATENATE($V$48,"_",U61),'選手名簿'!$A:$E,5,FALSE))</f>
        <v/>
      </c>
      <c r="W61" s="439"/>
      <c r="Y61" s="132"/>
      <c r="Z61" s="844"/>
      <c r="AA61" s="844"/>
      <c r="AB61" s="844"/>
      <c r="AC61" s="844"/>
      <c r="AD61" s="844"/>
      <c r="AE61" s="844"/>
      <c r="AF61" s="844"/>
      <c r="AG61" s="844"/>
      <c r="AH61" s="844"/>
      <c r="AI61" s="844"/>
      <c r="AJ61" s="844"/>
      <c r="AK61" s="844"/>
      <c r="AL61" s="844"/>
      <c r="AM61" s="844"/>
      <c r="AN61" s="844"/>
      <c r="AO61" s="844"/>
      <c r="AP61" s="844"/>
      <c r="AQ61" s="844"/>
      <c r="AR61" s="844"/>
      <c r="AS61" s="844"/>
    </row>
    <row r="62" spans="1:45" ht="20.25">
      <c r="A62" s="435"/>
      <c r="B62" s="436" t="str">
        <f>IF(ISERROR(VLOOKUP(CONCATENATE($B$48,"_",C62),'選手名簿'!$A:$E,5,FALSE))=TRUE,"",VLOOKUP(CONCATENATE($B$48,"_",C62),'選手名簿'!$A:$E,5,FALSE))</f>
        <v/>
      </c>
      <c r="C62" s="437"/>
      <c r="D62" s="437"/>
      <c r="E62" s="438"/>
      <c r="F62" s="433"/>
      <c r="G62" s="438"/>
      <c r="H62" s="437"/>
      <c r="I62" s="437"/>
      <c r="J62" s="436" t="str">
        <f>IF(ISERROR(VLOOKUP(CONCATENATE($J$48,"_",I62),'選手名簿'!$A:$E,5,FALSE))=TRUE,"",VLOOKUP(CONCATENATE($J$48,"_",I62),'選手名簿'!$A:$E,5,FALSE))</f>
        <v/>
      </c>
      <c r="K62" s="439"/>
      <c r="L62" s="408"/>
      <c r="M62" s="435"/>
      <c r="N62" s="436" t="str">
        <f>IF(ISERROR(VLOOKUP(CONCATENATE($N$48,"_",O62),'選手名簿'!$A:$E,5,FALSE))=TRUE,"",VLOOKUP(CONCATENATE($N$48,"_",O62),'選手名簿'!$A:$E,5,FALSE))</f>
        <v/>
      </c>
      <c r="O62" s="437"/>
      <c r="P62" s="437"/>
      <c r="Q62" s="438"/>
      <c r="R62" s="433"/>
      <c r="S62" s="438"/>
      <c r="T62" s="437"/>
      <c r="U62" s="437"/>
      <c r="V62" s="436" t="str">
        <f>IF(ISERROR(VLOOKUP(CONCATENATE($V$48,"_",U62),'選手名簿'!$A:$E,5,FALSE))=TRUE,"",VLOOKUP(CONCATENATE($V$48,"_",U62),'選手名簿'!$A:$E,5,FALSE))</f>
        <v/>
      </c>
      <c r="W62" s="439"/>
      <c r="Y62" s="132"/>
      <c r="Z62" s="844" t="str">
        <f>$N$8</f>
        <v>G2</v>
      </c>
      <c r="AA62" s="844"/>
      <c r="AB62" s="844"/>
      <c r="AC62" s="844" t="str">
        <f>$O$8</f>
        <v>桃園サッカースポーツ少年団</v>
      </c>
      <c r="AD62" s="844"/>
      <c r="AE62" s="844"/>
      <c r="AF62" s="844"/>
      <c r="AG62" s="844"/>
      <c r="AH62" s="844"/>
      <c r="AI62" s="844"/>
      <c r="AJ62" s="844"/>
      <c r="AK62" s="844"/>
      <c r="AL62" s="844"/>
      <c r="AM62" s="844"/>
      <c r="AN62" s="844"/>
      <c r="AO62" s="844"/>
      <c r="AP62" s="844" t="str">
        <f>$V$8</f>
        <v>大分</v>
      </c>
      <c r="AQ62" s="844"/>
      <c r="AR62" s="844"/>
      <c r="AS62" s="844"/>
    </row>
    <row r="63" spans="1:45" ht="20.25">
      <c r="A63" s="440"/>
      <c r="B63" s="441" t="str">
        <f>IF(ISERROR(VLOOKUP(CONCATENATE($B$48,"_",C63),'選手名簿'!$A:$E,5,FALSE))=TRUE,"",VLOOKUP(CONCATENATE($B$48,"_",C63),'選手名簿'!$A:$E,5,FALSE))</f>
        <v/>
      </c>
      <c r="C63" s="442"/>
      <c r="D63" s="442"/>
      <c r="E63" s="443"/>
      <c r="F63" s="444"/>
      <c r="G63" s="443"/>
      <c r="H63" s="442"/>
      <c r="I63" s="442"/>
      <c r="J63" s="441" t="str">
        <f>IF(ISERROR(VLOOKUP(CONCATENATE($J$48,"_",I63),'選手名簿'!$A:$E,5,FALSE))=TRUE,"",VLOOKUP(CONCATENATE($J$48,"_",I63),'選手名簿'!$A:$E,5,FALSE))</f>
        <v/>
      </c>
      <c r="K63" s="445"/>
      <c r="L63" s="408"/>
      <c r="M63" s="440"/>
      <c r="N63" s="441" t="str">
        <f>IF(ISERROR(VLOOKUP(CONCATENATE($N$48,"_",O63),'選手名簿'!$A:$E,5,FALSE))=TRUE,"",VLOOKUP(CONCATENATE($N$48,"_",O63),'選手名簿'!$A:$E,5,FALSE))</f>
        <v/>
      </c>
      <c r="O63" s="442"/>
      <c r="P63" s="442"/>
      <c r="Q63" s="443"/>
      <c r="R63" s="444"/>
      <c r="S63" s="443"/>
      <c r="T63" s="442"/>
      <c r="U63" s="442"/>
      <c r="V63" s="441" t="str">
        <f>IF(ISERROR(VLOOKUP(CONCATENATE($V$48,"_",U63),'選手名簿'!$A:$E,5,FALSE))=TRUE,"",VLOOKUP(CONCATENATE($V$48,"_",U63),'選手名簿'!$A:$E,5,FALSE))</f>
        <v/>
      </c>
      <c r="W63" s="445"/>
      <c r="Y63" s="132"/>
      <c r="Z63" s="844"/>
      <c r="AA63" s="844"/>
      <c r="AB63" s="844"/>
      <c r="AC63" s="844"/>
      <c r="AD63" s="844"/>
      <c r="AE63" s="844"/>
      <c r="AF63" s="844"/>
      <c r="AG63" s="844"/>
      <c r="AH63" s="844"/>
      <c r="AI63" s="844"/>
      <c r="AJ63" s="844"/>
      <c r="AK63" s="844"/>
      <c r="AL63" s="844"/>
      <c r="AM63" s="844"/>
      <c r="AN63" s="844"/>
      <c r="AO63" s="844"/>
      <c r="AP63" s="844"/>
      <c r="AQ63" s="844"/>
      <c r="AR63" s="844"/>
      <c r="AS63" s="844"/>
    </row>
    <row r="64" spans="1:45" ht="18.75" customHeight="1">
      <c r="A64" s="408"/>
      <c r="B64" s="408"/>
      <c r="C64" s="408"/>
      <c r="D64" s="408"/>
      <c r="E64" s="408"/>
      <c r="F64" s="408"/>
      <c r="G64" s="408"/>
      <c r="H64" s="408"/>
      <c r="I64" s="408"/>
      <c r="J64" s="408"/>
      <c r="K64" s="408"/>
      <c r="L64" s="408"/>
      <c r="M64" s="408"/>
      <c r="N64" s="408"/>
      <c r="O64" s="408"/>
      <c r="P64" s="408"/>
      <c r="Q64" s="408"/>
      <c r="R64" s="408"/>
      <c r="S64" s="408"/>
      <c r="T64" s="408"/>
      <c r="U64" s="408"/>
      <c r="V64" s="408"/>
      <c r="Y64" s="408"/>
      <c r="Z64" s="844" t="str">
        <f>$N$9</f>
        <v>G3</v>
      </c>
      <c r="AA64" s="844"/>
      <c r="AB64" s="844"/>
      <c r="AC64" s="844" t="str">
        <f>$O$9</f>
        <v>ＯＫＹ山香サッカークラブ</v>
      </c>
      <c r="AD64" s="844"/>
      <c r="AE64" s="844"/>
      <c r="AF64" s="844"/>
      <c r="AG64" s="844"/>
      <c r="AH64" s="844"/>
      <c r="AI64" s="844"/>
      <c r="AJ64" s="844"/>
      <c r="AK64" s="844"/>
      <c r="AL64" s="844"/>
      <c r="AM64" s="844"/>
      <c r="AN64" s="844"/>
      <c r="AO64" s="844"/>
      <c r="AP64" s="844" t="str">
        <f>$V$9</f>
        <v>速杵国東</v>
      </c>
      <c r="AQ64" s="844"/>
      <c r="AR64" s="844"/>
      <c r="AS64" s="844"/>
    </row>
    <row r="65" spans="26:45" ht="13.5">
      <c r="Z65" s="844"/>
      <c r="AA65" s="844"/>
      <c r="AB65" s="844"/>
      <c r="AC65" s="844"/>
      <c r="AD65" s="844"/>
      <c r="AE65" s="844"/>
      <c r="AF65" s="844"/>
      <c r="AG65" s="844"/>
      <c r="AH65" s="844"/>
      <c r="AI65" s="844"/>
      <c r="AJ65" s="844"/>
      <c r="AK65" s="844"/>
      <c r="AL65" s="844"/>
      <c r="AM65" s="844"/>
      <c r="AN65" s="844"/>
      <c r="AO65" s="844"/>
      <c r="AP65" s="844"/>
      <c r="AQ65" s="844"/>
      <c r="AR65" s="844"/>
      <c r="AS65" s="844"/>
    </row>
    <row r="70" ht="18.75" customHeight="1"/>
    <row r="71" ht="18.75" customHeight="1"/>
    <row r="72" spans="25:67" ht="18.75" customHeight="1">
      <c r="Y72" s="1051" t="str">
        <f>$Y$6</f>
        <v>パート</v>
      </c>
      <c r="Z72" s="1052"/>
      <c r="AA72" s="1052"/>
      <c r="AB72" s="1052"/>
      <c r="AC72" s="1052" t="str">
        <f>$AB$58</f>
        <v>G</v>
      </c>
      <c r="AD72" s="1052"/>
      <c r="AE72" s="1056"/>
      <c r="AF72" s="1057" t="str">
        <f>$Y$78</f>
        <v>太陽スポーツクラブ大分西</v>
      </c>
      <c r="AG72" s="1057"/>
      <c r="AH72" s="1057"/>
      <c r="AI72" s="1057"/>
      <c r="AJ72" s="1057"/>
      <c r="AK72" s="1057" t="str">
        <f>$Y$84</f>
        <v>桃園サッカースポーツ少年団</v>
      </c>
      <c r="AL72" s="1057"/>
      <c r="AM72" s="1057"/>
      <c r="AN72" s="1057"/>
      <c r="AO72" s="1057"/>
      <c r="AP72" s="1057" t="str">
        <f>$Y$90</f>
        <v>ＯＫＹ山香サッカークラブ</v>
      </c>
      <c r="AQ72" s="1057"/>
      <c r="AR72" s="1057"/>
      <c r="AS72" s="1057"/>
      <c r="AT72" s="1057"/>
      <c r="AU72" s="1057" t="s">
        <v>657</v>
      </c>
      <c r="AV72" s="1057"/>
      <c r="AW72" s="1058" t="s">
        <v>688</v>
      </c>
      <c r="AX72" s="1057"/>
      <c r="AY72" s="1058" t="s">
        <v>689</v>
      </c>
      <c r="AZ72" s="1057"/>
      <c r="BA72" s="1057" t="s">
        <v>659</v>
      </c>
      <c r="BB72" s="1057"/>
      <c r="BC72" s="1057" t="s">
        <v>690</v>
      </c>
      <c r="BD72" s="1057"/>
      <c r="BE72" s="1057" t="s">
        <v>691</v>
      </c>
      <c r="BF72" s="1057"/>
      <c r="BG72" s="1057" t="s">
        <v>692</v>
      </c>
      <c r="BH72" s="1057"/>
      <c r="BI72" s="1058" t="s">
        <v>665</v>
      </c>
      <c r="BJ72" s="1057"/>
      <c r="BK72" s="1058" t="s">
        <v>666</v>
      </c>
      <c r="BL72" s="1057"/>
      <c r="BM72" s="1058" t="s">
        <v>667</v>
      </c>
      <c r="BN72" s="1057"/>
      <c r="BO72" s="1059" t="s">
        <v>693</v>
      </c>
    </row>
    <row r="73" spans="25:67" ht="18.75" customHeight="1">
      <c r="Y73" s="1053"/>
      <c r="Z73" s="1035"/>
      <c r="AA73" s="1035"/>
      <c r="AB73" s="1035"/>
      <c r="AC73" s="1035"/>
      <c r="AD73" s="1035"/>
      <c r="AE73" s="1037"/>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8"/>
      <c r="BA73" s="1028"/>
      <c r="BB73" s="1028"/>
      <c r="BC73" s="1028"/>
      <c r="BD73" s="1028"/>
      <c r="BE73" s="1028"/>
      <c r="BF73" s="1028"/>
      <c r="BG73" s="1028"/>
      <c r="BH73" s="1028"/>
      <c r="BI73" s="1028"/>
      <c r="BJ73" s="1028"/>
      <c r="BK73" s="1028"/>
      <c r="BL73" s="1028"/>
      <c r="BM73" s="1028"/>
      <c r="BN73" s="1028"/>
      <c r="BO73" s="1060"/>
    </row>
    <row r="74" spans="25:67" ht="18.75" customHeight="1">
      <c r="Y74" s="1053"/>
      <c r="Z74" s="1035"/>
      <c r="AA74" s="1035"/>
      <c r="AB74" s="1035"/>
      <c r="AC74" s="1035"/>
      <c r="AD74" s="1035"/>
      <c r="AE74" s="1037"/>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8"/>
      <c r="BA74" s="1028"/>
      <c r="BB74" s="1028"/>
      <c r="BC74" s="1028"/>
      <c r="BD74" s="1028"/>
      <c r="BE74" s="1028"/>
      <c r="BF74" s="1028"/>
      <c r="BG74" s="1028"/>
      <c r="BH74" s="1028"/>
      <c r="BI74" s="1028"/>
      <c r="BJ74" s="1028"/>
      <c r="BK74" s="1028"/>
      <c r="BL74" s="1028"/>
      <c r="BM74" s="1028"/>
      <c r="BN74" s="1028"/>
      <c r="BO74" s="1060"/>
    </row>
    <row r="75" spans="25:67" ht="19.5" customHeight="1">
      <c r="Y75" s="1053"/>
      <c r="Z75" s="1035"/>
      <c r="AA75" s="1035"/>
      <c r="AB75" s="1035"/>
      <c r="AC75" s="1035"/>
      <c r="AD75" s="1035"/>
      <c r="AE75" s="1037"/>
      <c r="AF75" s="1028"/>
      <c r="AG75" s="1028"/>
      <c r="AH75" s="1028"/>
      <c r="AI75" s="1028"/>
      <c r="AJ75" s="1028"/>
      <c r="AK75" s="1028"/>
      <c r="AL75" s="1028"/>
      <c r="AM75" s="1028"/>
      <c r="AN75" s="1028"/>
      <c r="AO75" s="1028"/>
      <c r="AP75" s="1028"/>
      <c r="AQ75" s="1028"/>
      <c r="AR75" s="1028"/>
      <c r="AS75" s="1028"/>
      <c r="AT75" s="1028"/>
      <c r="AU75" s="1028"/>
      <c r="AV75" s="1028"/>
      <c r="AW75" s="1028"/>
      <c r="AX75" s="1028"/>
      <c r="AY75" s="1028"/>
      <c r="AZ75" s="1028"/>
      <c r="BA75" s="1028"/>
      <c r="BB75" s="1028"/>
      <c r="BC75" s="1028"/>
      <c r="BD75" s="1028"/>
      <c r="BE75" s="1028"/>
      <c r="BF75" s="1028"/>
      <c r="BG75" s="1028"/>
      <c r="BH75" s="1028"/>
      <c r="BI75" s="1028"/>
      <c r="BJ75" s="1028"/>
      <c r="BK75" s="1028"/>
      <c r="BL75" s="1028"/>
      <c r="BM75" s="1028"/>
      <c r="BN75" s="1028"/>
      <c r="BO75" s="1060"/>
    </row>
    <row r="76" spans="25:67" ht="19.5" customHeight="1">
      <c r="Y76" s="1053"/>
      <c r="Z76" s="1035"/>
      <c r="AA76" s="1035"/>
      <c r="AB76" s="1035"/>
      <c r="AC76" s="1035"/>
      <c r="AD76" s="1035"/>
      <c r="AE76" s="1037"/>
      <c r="AF76" s="1028"/>
      <c r="AG76" s="1028"/>
      <c r="AH76" s="1028"/>
      <c r="AI76" s="1028"/>
      <c r="AJ76" s="1028"/>
      <c r="AK76" s="1028"/>
      <c r="AL76" s="1028"/>
      <c r="AM76" s="1028"/>
      <c r="AN76" s="1028"/>
      <c r="AO76" s="1028"/>
      <c r="AP76" s="1028"/>
      <c r="AQ76" s="1028"/>
      <c r="AR76" s="1028"/>
      <c r="AS76" s="1028"/>
      <c r="AT76" s="1028"/>
      <c r="AU76" s="1028"/>
      <c r="AV76" s="1028"/>
      <c r="AW76" s="1028"/>
      <c r="AX76" s="1028"/>
      <c r="AY76" s="1028"/>
      <c r="AZ76" s="1028"/>
      <c r="BA76" s="1028"/>
      <c r="BB76" s="1028"/>
      <c r="BC76" s="1028"/>
      <c r="BD76" s="1028"/>
      <c r="BE76" s="1028"/>
      <c r="BF76" s="1028"/>
      <c r="BG76" s="1028"/>
      <c r="BH76" s="1028"/>
      <c r="BI76" s="1028"/>
      <c r="BJ76" s="1028"/>
      <c r="BK76" s="1028"/>
      <c r="BL76" s="1028"/>
      <c r="BM76" s="1028"/>
      <c r="BN76" s="1028"/>
      <c r="BO76" s="1060"/>
    </row>
    <row r="77" spans="25:67" ht="18.75" customHeight="1">
      <c r="Y77" s="1054"/>
      <c r="Z77" s="1055"/>
      <c r="AA77" s="1055"/>
      <c r="AB77" s="1055"/>
      <c r="AC77" s="1055"/>
      <c r="AD77" s="1055"/>
      <c r="AE77" s="1038"/>
      <c r="AF77" s="1028"/>
      <c r="AG77" s="1028"/>
      <c r="AH77" s="1028"/>
      <c r="AI77" s="1028"/>
      <c r="AJ77" s="1028"/>
      <c r="AK77" s="1028"/>
      <c r="AL77" s="1028"/>
      <c r="AM77" s="1028"/>
      <c r="AN77" s="1028"/>
      <c r="AO77" s="1028"/>
      <c r="AP77" s="1028"/>
      <c r="AQ77" s="1028"/>
      <c r="AR77" s="1028"/>
      <c r="AS77" s="1028"/>
      <c r="AT77" s="1028"/>
      <c r="AU77" s="1028"/>
      <c r="AV77" s="1028"/>
      <c r="AW77" s="1028"/>
      <c r="AX77" s="1028"/>
      <c r="AY77" s="1028"/>
      <c r="AZ77" s="1028"/>
      <c r="BA77" s="1028"/>
      <c r="BB77" s="1028"/>
      <c r="BC77" s="1028"/>
      <c r="BD77" s="1028"/>
      <c r="BE77" s="1028"/>
      <c r="BF77" s="1028"/>
      <c r="BG77" s="1028"/>
      <c r="BH77" s="1028"/>
      <c r="BI77" s="1028"/>
      <c r="BJ77" s="1028"/>
      <c r="BK77" s="1028"/>
      <c r="BL77" s="1028"/>
      <c r="BM77" s="1028"/>
      <c r="BN77" s="1028"/>
      <c r="BO77" s="1061"/>
    </row>
    <row r="78" spans="25:67" ht="18.75" customHeight="1">
      <c r="Y78" s="1077" t="str">
        <f>$AC$60</f>
        <v>太陽スポーツクラブ大分西</v>
      </c>
      <c r="Z78" s="1034"/>
      <c r="AA78" s="1034"/>
      <c r="AB78" s="1034"/>
      <c r="AC78" s="1034"/>
      <c r="AD78" s="1034" t="s">
        <v>669</v>
      </c>
      <c r="AE78" s="1034"/>
      <c r="AF78" s="1078"/>
      <c r="AG78" s="1079"/>
      <c r="AH78" s="1079"/>
      <c r="AI78" s="1079"/>
      <c r="AJ78" s="1080"/>
      <c r="AK78" s="1099" t="str">
        <f>IF(AK82="","",IF(AK82&gt;AN82,"○",IF(AK82&lt;AN82,"●",IF(AK80&gt;AN80,"△",IF(AK80&lt;AN80,"▲")))))</f>
        <v>○</v>
      </c>
      <c r="AL78" s="1100"/>
      <c r="AM78" s="1100"/>
      <c r="AN78" s="1100"/>
      <c r="AO78" s="1101"/>
      <c r="AP78" s="1099" t="str">
        <f>IF(AP82="","",IF(AP82&gt;AS82,"○",IF(AP82&lt;AS82,"●",IF(AP80&gt;AS80,"△",IF(AP80&lt;AS80,"▲")))))</f>
        <v>○</v>
      </c>
      <c r="AQ78" s="1100"/>
      <c r="AR78" s="1100"/>
      <c r="AS78" s="1100"/>
      <c r="AT78" s="1101"/>
      <c r="AU78" s="1073">
        <f>COUNTIF($AF$78:$AT$79,"○")</f>
        <v>2</v>
      </c>
      <c r="AV78" s="1073"/>
      <c r="AW78" s="1073">
        <f>COUNTIF($AF$78:$AT$79,"△")</f>
        <v>0</v>
      </c>
      <c r="AX78" s="1073"/>
      <c r="AY78" s="1073">
        <f>COUNTIF($AF$78:$AT$79,"▲")</f>
        <v>0</v>
      </c>
      <c r="AZ78" s="1073"/>
      <c r="BA78" s="1073">
        <f>COUNTIF($AF$78:$AT$79,"●")</f>
        <v>0</v>
      </c>
      <c r="BB78" s="1073"/>
      <c r="BC78" s="1073">
        <f>SUM($AK$82,$AP$82)</f>
        <v>6</v>
      </c>
      <c r="BD78" s="1073"/>
      <c r="BE78" s="1073">
        <f>SUM($AN$82,$AS$82)</f>
        <v>0</v>
      </c>
      <c r="BF78" s="1073"/>
      <c r="BG78" s="1073">
        <f>($AU$78*3)+($AW$78*2)+($AY$78*1)</f>
        <v>6</v>
      </c>
      <c r="BH78" s="1073"/>
      <c r="BI78" s="1087">
        <f>RANK($BG$78,$BG$78:$BH$95)</f>
        <v>1</v>
      </c>
      <c r="BJ78" s="1087"/>
      <c r="BK78" s="1073">
        <f>$BC$78-$BE$78</f>
        <v>6</v>
      </c>
      <c r="BL78" s="1073"/>
      <c r="BM78" s="1087">
        <f>RANK($BK$78,$BK$78:$BL$95)</f>
        <v>1</v>
      </c>
      <c r="BN78" s="1087"/>
      <c r="BO78" s="1088"/>
    </row>
    <row r="79" spans="25:67" ht="18.75" customHeight="1">
      <c r="Y79" s="1053"/>
      <c r="Z79" s="1035"/>
      <c r="AA79" s="1035"/>
      <c r="AB79" s="1035"/>
      <c r="AC79" s="1035"/>
      <c r="AD79" s="1035"/>
      <c r="AE79" s="1035"/>
      <c r="AF79" s="1081"/>
      <c r="AG79" s="1082"/>
      <c r="AH79" s="1082"/>
      <c r="AI79" s="1082"/>
      <c r="AJ79" s="1083"/>
      <c r="AK79" s="1093"/>
      <c r="AL79" s="1094"/>
      <c r="AM79" s="1094"/>
      <c r="AN79" s="1094"/>
      <c r="AO79" s="1096"/>
      <c r="AP79" s="1093"/>
      <c r="AQ79" s="1094"/>
      <c r="AR79" s="1094"/>
      <c r="AS79" s="1094"/>
      <c r="AT79" s="1096"/>
      <c r="AU79" s="1073"/>
      <c r="AV79" s="1073"/>
      <c r="AW79" s="1073"/>
      <c r="AX79" s="1073"/>
      <c r="AY79" s="1073"/>
      <c r="AZ79" s="1073"/>
      <c r="BA79" s="1073"/>
      <c r="BB79" s="1073"/>
      <c r="BC79" s="1073"/>
      <c r="BD79" s="1073"/>
      <c r="BE79" s="1073"/>
      <c r="BF79" s="1073"/>
      <c r="BG79" s="1073"/>
      <c r="BH79" s="1073"/>
      <c r="BI79" s="1087"/>
      <c r="BJ79" s="1087"/>
      <c r="BK79" s="1073"/>
      <c r="BL79" s="1073"/>
      <c r="BM79" s="1087"/>
      <c r="BN79" s="1087"/>
      <c r="BO79" s="1089"/>
    </row>
    <row r="80" spans="25:67" ht="18.75" customHeight="1">
      <c r="Y80" s="1053"/>
      <c r="Z80" s="1035"/>
      <c r="AA80" s="1035"/>
      <c r="AB80" s="1035"/>
      <c r="AC80" s="1035"/>
      <c r="AD80" s="1035"/>
      <c r="AE80" s="1035"/>
      <c r="AF80" s="1081"/>
      <c r="AG80" s="1082"/>
      <c r="AH80" s="1082"/>
      <c r="AI80" s="1082"/>
      <c r="AJ80" s="1083"/>
      <c r="AK80" s="1091" t="str">
        <f>IF($Q$14="","",$Q$14)</f>
        <v/>
      </c>
      <c r="AL80" s="1092"/>
      <c r="AM80" s="1092" t="s">
        <v>712</v>
      </c>
      <c r="AN80" s="1092" t="str">
        <f>IF($S$14="","",$S$14)</f>
        <v/>
      </c>
      <c r="AO80" s="1095"/>
      <c r="AP80" s="1091" t="str">
        <f>IF($S$50="","",$S$50)</f>
        <v/>
      </c>
      <c r="AQ80" s="1092"/>
      <c r="AR80" s="1092" t="s">
        <v>712</v>
      </c>
      <c r="AS80" s="1092" t="str">
        <f>IF($Q$50="","",$Q$50)</f>
        <v/>
      </c>
      <c r="AT80" s="1095"/>
      <c r="AU80" s="1073"/>
      <c r="AV80" s="1073"/>
      <c r="AW80" s="1073"/>
      <c r="AX80" s="1073"/>
      <c r="AY80" s="1073"/>
      <c r="AZ80" s="1073"/>
      <c r="BA80" s="1073"/>
      <c r="BB80" s="1073"/>
      <c r="BC80" s="1073"/>
      <c r="BD80" s="1073"/>
      <c r="BE80" s="1073"/>
      <c r="BF80" s="1073"/>
      <c r="BG80" s="1073"/>
      <c r="BH80" s="1073"/>
      <c r="BI80" s="1087"/>
      <c r="BJ80" s="1087"/>
      <c r="BK80" s="1073"/>
      <c r="BL80" s="1073"/>
      <c r="BM80" s="1087"/>
      <c r="BN80" s="1087"/>
      <c r="BO80" s="1089"/>
    </row>
    <row r="81" spans="25:67" ht="19.5" customHeight="1">
      <c r="Y81" s="1053"/>
      <c r="Z81" s="1035"/>
      <c r="AA81" s="1035"/>
      <c r="AB81" s="1035"/>
      <c r="AC81" s="1035"/>
      <c r="AD81" s="1035" t="s">
        <v>655</v>
      </c>
      <c r="AE81" s="1035"/>
      <c r="AF81" s="1081"/>
      <c r="AG81" s="1082"/>
      <c r="AH81" s="1082"/>
      <c r="AI81" s="1082"/>
      <c r="AJ81" s="1083"/>
      <c r="AK81" s="1093"/>
      <c r="AL81" s="1094"/>
      <c r="AM81" s="1094"/>
      <c r="AN81" s="1094"/>
      <c r="AO81" s="1096"/>
      <c r="AP81" s="1093"/>
      <c r="AQ81" s="1094"/>
      <c r="AR81" s="1094"/>
      <c r="AS81" s="1094"/>
      <c r="AT81" s="1096"/>
      <c r="AU81" s="1073"/>
      <c r="AV81" s="1073"/>
      <c r="AW81" s="1073"/>
      <c r="AX81" s="1073"/>
      <c r="AY81" s="1073"/>
      <c r="AZ81" s="1073"/>
      <c r="BA81" s="1073"/>
      <c r="BB81" s="1073"/>
      <c r="BC81" s="1073"/>
      <c r="BD81" s="1073"/>
      <c r="BE81" s="1073"/>
      <c r="BF81" s="1073"/>
      <c r="BG81" s="1073"/>
      <c r="BH81" s="1073"/>
      <c r="BI81" s="1087"/>
      <c r="BJ81" s="1087"/>
      <c r="BK81" s="1073"/>
      <c r="BL81" s="1073"/>
      <c r="BM81" s="1087"/>
      <c r="BN81" s="1087"/>
      <c r="BO81" s="1089"/>
    </row>
    <row r="82" spans="25:67" ht="18.75" customHeight="1">
      <c r="Y82" s="1053"/>
      <c r="Z82" s="1035"/>
      <c r="AA82" s="1035"/>
      <c r="AB82" s="1035"/>
      <c r="AC82" s="1035"/>
      <c r="AD82" s="1035"/>
      <c r="AE82" s="1035"/>
      <c r="AF82" s="1081"/>
      <c r="AG82" s="1082"/>
      <c r="AH82" s="1082"/>
      <c r="AI82" s="1082"/>
      <c r="AJ82" s="1083"/>
      <c r="AK82" s="1091">
        <f>$O$12</f>
        <v>3</v>
      </c>
      <c r="AL82" s="1092"/>
      <c r="AM82" s="1092" t="s">
        <v>712</v>
      </c>
      <c r="AN82" s="1092">
        <f>$U$12</f>
        <v>0</v>
      </c>
      <c r="AO82" s="1095"/>
      <c r="AP82" s="1091">
        <f>$U$48</f>
        <v>3</v>
      </c>
      <c r="AQ82" s="1092"/>
      <c r="AR82" s="1092" t="s">
        <v>712</v>
      </c>
      <c r="AS82" s="1092">
        <f>$O$48</f>
        <v>0</v>
      </c>
      <c r="AT82" s="1095"/>
      <c r="AU82" s="1073"/>
      <c r="AV82" s="1073"/>
      <c r="AW82" s="1073"/>
      <c r="AX82" s="1073"/>
      <c r="AY82" s="1073"/>
      <c r="AZ82" s="1073"/>
      <c r="BA82" s="1073"/>
      <c r="BB82" s="1073"/>
      <c r="BC82" s="1073"/>
      <c r="BD82" s="1073"/>
      <c r="BE82" s="1073"/>
      <c r="BF82" s="1073"/>
      <c r="BG82" s="1073"/>
      <c r="BH82" s="1073"/>
      <c r="BI82" s="1087"/>
      <c r="BJ82" s="1087"/>
      <c r="BK82" s="1073"/>
      <c r="BL82" s="1073"/>
      <c r="BM82" s="1087"/>
      <c r="BN82" s="1087"/>
      <c r="BO82" s="1089"/>
    </row>
    <row r="83" spans="25:67" ht="18.75" customHeight="1">
      <c r="Y83" s="1054"/>
      <c r="Z83" s="1055"/>
      <c r="AA83" s="1055"/>
      <c r="AB83" s="1055"/>
      <c r="AC83" s="1055"/>
      <c r="AD83" s="1055"/>
      <c r="AE83" s="1055"/>
      <c r="AF83" s="1084"/>
      <c r="AG83" s="1085"/>
      <c r="AH83" s="1085"/>
      <c r="AI83" s="1085"/>
      <c r="AJ83" s="1086"/>
      <c r="AK83" s="1097"/>
      <c r="AL83" s="677"/>
      <c r="AM83" s="677"/>
      <c r="AN83" s="677"/>
      <c r="AO83" s="1098"/>
      <c r="AP83" s="1097"/>
      <c r="AQ83" s="677"/>
      <c r="AR83" s="677"/>
      <c r="AS83" s="677"/>
      <c r="AT83" s="1098"/>
      <c r="AU83" s="1073"/>
      <c r="AV83" s="1073"/>
      <c r="AW83" s="1073"/>
      <c r="AX83" s="1073"/>
      <c r="AY83" s="1073"/>
      <c r="AZ83" s="1073"/>
      <c r="BA83" s="1073"/>
      <c r="BB83" s="1073"/>
      <c r="BC83" s="1073"/>
      <c r="BD83" s="1073"/>
      <c r="BE83" s="1073"/>
      <c r="BF83" s="1073"/>
      <c r="BG83" s="1073"/>
      <c r="BH83" s="1073"/>
      <c r="BI83" s="1087"/>
      <c r="BJ83" s="1087"/>
      <c r="BK83" s="1073"/>
      <c r="BL83" s="1073"/>
      <c r="BM83" s="1087"/>
      <c r="BN83" s="1087"/>
      <c r="BO83" s="1090"/>
    </row>
    <row r="84" spans="25:67" ht="18.75" customHeight="1">
      <c r="Y84" s="1077" t="str">
        <f>$AC$62</f>
        <v>桃園サッカースポーツ少年団</v>
      </c>
      <c r="Z84" s="1034"/>
      <c r="AA84" s="1034"/>
      <c r="AB84" s="1034"/>
      <c r="AC84" s="1034"/>
      <c r="AD84" s="1034" t="s">
        <v>669</v>
      </c>
      <c r="AE84" s="1034"/>
      <c r="AF84" s="1099" t="str">
        <f>IF(AF88="","",IF(AF88&gt;AI88,"○",IF(AF88&lt;AI88,"●",IF(AF86&gt;AI86,"△",IF(AF86&lt;AI86,"▲")))))</f>
        <v>●</v>
      </c>
      <c r="AG84" s="1100"/>
      <c r="AH84" s="1100"/>
      <c r="AI84" s="1100"/>
      <c r="AJ84" s="1101"/>
      <c r="AK84" s="1079"/>
      <c r="AL84" s="1079"/>
      <c r="AM84" s="1079"/>
      <c r="AN84" s="1079"/>
      <c r="AO84" s="1079"/>
      <c r="AP84" s="1099" t="str">
        <f>IF(AP88="","",IF(AP88&gt;AS88,"○",IF(AP88&lt;AS88,"●",IF(AP86&gt;AS86,"△",IF(AP86&lt;AS86,"▲")))))</f>
        <v>○</v>
      </c>
      <c r="AQ84" s="1100"/>
      <c r="AR84" s="1100"/>
      <c r="AS84" s="1100"/>
      <c r="AT84" s="1101"/>
      <c r="AU84" s="1073">
        <f>COUNTIF($AF$84:$AT$85,"○")</f>
        <v>1</v>
      </c>
      <c r="AV84" s="1073"/>
      <c r="AW84" s="1073">
        <f>COUNTIF($AF$84:$AT$85,"△")</f>
        <v>0</v>
      </c>
      <c r="AX84" s="1073"/>
      <c r="AY84" s="1073">
        <f>COUNTIF($AF$84:$AT$85,"▲")</f>
        <v>0</v>
      </c>
      <c r="AZ84" s="1073"/>
      <c r="BA84" s="1073">
        <f>COUNTIF($AF$84:$AT$85,"●")</f>
        <v>1</v>
      </c>
      <c r="BB84" s="1073"/>
      <c r="BC84" s="1073">
        <f>SUM($AF$88,$AP$88)</f>
        <v>2</v>
      </c>
      <c r="BD84" s="1073"/>
      <c r="BE84" s="1073">
        <f>SUM($AI$88,$AS$88)</f>
        <v>4</v>
      </c>
      <c r="BF84" s="1073"/>
      <c r="BG84" s="1073">
        <f>($AU$84*3)+($AW$84*2)+($AY$84*1)</f>
        <v>3</v>
      </c>
      <c r="BH84" s="1073"/>
      <c r="BI84" s="1087">
        <f>RANK($BG$84,$BG$78:$BH$95)</f>
        <v>2</v>
      </c>
      <c r="BJ84" s="1087"/>
      <c r="BK84" s="1073">
        <f>$BC$84-$BE$84</f>
        <v>-2</v>
      </c>
      <c r="BL84" s="1073"/>
      <c r="BM84" s="1087">
        <f>RANK($BK$84,$BK$78:$BL$95)</f>
        <v>2</v>
      </c>
      <c r="BN84" s="1087"/>
      <c r="BO84" s="1088"/>
    </row>
    <row r="85" spans="25:67" ht="18.75" customHeight="1">
      <c r="Y85" s="1053"/>
      <c r="Z85" s="1035"/>
      <c r="AA85" s="1035"/>
      <c r="AB85" s="1035"/>
      <c r="AC85" s="1035"/>
      <c r="AD85" s="1035"/>
      <c r="AE85" s="1035"/>
      <c r="AF85" s="1093"/>
      <c r="AG85" s="1094"/>
      <c r="AH85" s="1094"/>
      <c r="AI85" s="1094"/>
      <c r="AJ85" s="1096"/>
      <c r="AK85" s="1082"/>
      <c r="AL85" s="1082"/>
      <c r="AM85" s="1082"/>
      <c r="AN85" s="1082"/>
      <c r="AO85" s="1082"/>
      <c r="AP85" s="1093"/>
      <c r="AQ85" s="1094"/>
      <c r="AR85" s="1094"/>
      <c r="AS85" s="1094"/>
      <c r="AT85" s="1096"/>
      <c r="AU85" s="1073"/>
      <c r="AV85" s="1073"/>
      <c r="AW85" s="1073"/>
      <c r="AX85" s="1073"/>
      <c r="AY85" s="1073"/>
      <c r="AZ85" s="1073"/>
      <c r="BA85" s="1073"/>
      <c r="BB85" s="1073"/>
      <c r="BC85" s="1073"/>
      <c r="BD85" s="1073"/>
      <c r="BE85" s="1073"/>
      <c r="BF85" s="1073"/>
      <c r="BG85" s="1073"/>
      <c r="BH85" s="1073"/>
      <c r="BI85" s="1087"/>
      <c r="BJ85" s="1087"/>
      <c r="BK85" s="1073"/>
      <c r="BL85" s="1073"/>
      <c r="BM85" s="1087"/>
      <c r="BN85" s="1087"/>
      <c r="BO85" s="1089"/>
    </row>
    <row r="86" spans="25:67" ht="19.5" customHeight="1">
      <c r="Y86" s="1053"/>
      <c r="Z86" s="1035"/>
      <c r="AA86" s="1035"/>
      <c r="AB86" s="1035"/>
      <c r="AC86" s="1035"/>
      <c r="AD86" s="1035"/>
      <c r="AE86" s="1035"/>
      <c r="AF86" s="1091" t="str">
        <f>AN80</f>
        <v/>
      </c>
      <c r="AG86" s="1092"/>
      <c r="AH86" s="1092" t="s">
        <v>712</v>
      </c>
      <c r="AI86" s="1092" t="str">
        <f>AK80</f>
        <v/>
      </c>
      <c r="AJ86" s="1095"/>
      <c r="AK86" s="1082"/>
      <c r="AL86" s="1082"/>
      <c r="AM86" s="1082"/>
      <c r="AN86" s="1082"/>
      <c r="AO86" s="1082"/>
      <c r="AP86" s="1091" t="str">
        <f>IF($Q$32="","",$Q$32)</f>
        <v/>
      </c>
      <c r="AQ86" s="1092"/>
      <c r="AR86" s="1092" t="s">
        <v>712</v>
      </c>
      <c r="AS86" s="1092" t="str">
        <f>IF($S$32="","",$S$32)</f>
        <v/>
      </c>
      <c r="AT86" s="1095"/>
      <c r="AU86" s="1073"/>
      <c r="AV86" s="1073"/>
      <c r="AW86" s="1073"/>
      <c r="AX86" s="1073"/>
      <c r="AY86" s="1073"/>
      <c r="AZ86" s="1073"/>
      <c r="BA86" s="1073"/>
      <c r="BB86" s="1073"/>
      <c r="BC86" s="1073"/>
      <c r="BD86" s="1073"/>
      <c r="BE86" s="1073"/>
      <c r="BF86" s="1073"/>
      <c r="BG86" s="1073"/>
      <c r="BH86" s="1073"/>
      <c r="BI86" s="1087"/>
      <c r="BJ86" s="1087"/>
      <c r="BK86" s="1073"/>
      <c r="BL86" s="1073"/>
      <c r="BM86" s="1087"/>
      <c r="BN86" s="1087"/>
      <c r="BO86" s="1089"/>
    </row>
    <row r="87" spans="25:67" ht="19.5" customHeight="1">
      <c r="Y87" s="1053"/>
      <c r="Z87" s="1035"/>
      <c r="AA87" s="1035"/>
      <c r="AB87" s="1035"/>
      <c r="AC87" s="1035"/>
      <c r="AD87" s="1035" t="s">
        <v>655</v>
      </c>
      <c r="AE87" s="1035"/>
      <c r="AF87" s="1093"/>
      <c r="AG87" s="1094"/>
      <c r="AH87" s="1094"/>
      <c r="AI87" s="1094"/>
      <c r="AJ87" s="1096"/>
      <c r="AK87" s="1082"/>
      <c r="AL87" s="1082"/>
      <c r="AM87" s="1082"/>
      <c r="AN87" s="1082"/>
      <c r="AO87" s="1082"/>
      <c r="AP87" s="1093"/>
      <c r="AQ87" s="1094"/>
      <c r="AR87" s="1094"/>
      <c r="AS87" s="1094"/>
      <c r="AT87" s="1096"/>
      <c r="AU87" s="1073"/>
      <c r="AV87" s="1073"/>
      <c r="AW87" s="1073"/>
      <c r="AX87" s="1073"/>
      <c r="AY87" s="1073"/>
      <c r="AZ87" s="1073"/>
      <c r="BA87" s="1073"/>
      <c r="BB87" s="1073"/>
      <c r="BC87" s="1073"/>
      <c r="BD87" s="1073"/>
      <c r="BE87" s="1073"/>
      <c r="BF87" s="1073"/>
      <c r="BG87" s="1073"/>
      <c r="BH87" s="1073"/>
      <c r="BI87" s="1087"/>
      <c r="BJ87" s="1087"/>
      <c r="BK87" s="1073"/>
      <c r="BL87" s="1073"/>
      <c r="BM87" s="1087"/>
      <c r="BN87" s="1087"/>
      <c r="BO87" s="1089"/>
    </row>
    <row r="88" spans="25:67" ht="18.75" customHeight="1">
      <c r="Y88" s="1053"/>
      <c r="Z88" s="1035"/>
      <c r="AA88" s="1035"/>
      <c r="AB88" s="1035"/>
      <c r="AC88" s="1035"/>
      <c r="AD88" s="1035"/>
      <c r="AE88" s="1035"/>
      <c r="AF88" s="1091">
        <f>AN82</f>
        <v>0</v>
      </c>
      <c r="AG88" s="1092"/>
      <c r="AH88" s="1092" t="s">
        <v>712</v>
      </c>
      <c r="AI88" s="1092">
        <f>AK82</f>
        <v>3</v>
      </c>
      <c r="AJ88" s="1095"/>
      <c r="AK88" s="1082"/>
      <c r="AL88" s="1082"/>
      <c r="AM88" s="1082"/>
      <c r="AN88" s="1082"/>
      <c r="AO88" s="1082"/>
      <c r="AP88" s="1091">
        <f>$O$30</f>
        <v>2</v>
      </c>
      <c r="AQ88" s="1092"/>
      <c r="AR88" s="1092" t="s">
        <v>712</v>
      </c>
      <c r="AS88" s="1092">
        <f>$U$30</f>
        <v>1</v>
      </c>
      <c r="AT88" s="1095"/>
      <c r="AU88" s="1073"/>
      <c r="AV88" s="1073"/>
      <c r="AW88" s="1073"/>
      <c r="AX88" s="1073"/>
      <c r="AY88" s="1073"/>
      <c r="AZ88" s="1073"/>
      <c r="BA88" s="1073"/>
      <c r="BB88" s="1073"/>
      <c r="BC88" s="1073"/>
      <c r="BD88" s="1073"/>
      <c r="BE88" s="1073"/>
      <c r="BF88" s="1073"/>
      <c r="BG88" s="1073"/>
      <c r="BH88" s="1073"/>
      <c r="BI88" s="1087"/>
      <c r="BJ88" s="1087"/>
      <c r="BK88" s="1073"/>
      <c r="BL88" s="1073"/>
      <c r="BM88" s="1087"/>
      <c r="BN88" s="1087"/>
      <c r="BO88" s="1089"/>
    </row>
    <row r="89" spans="25:67" ht="18.75" customHeight="1">
      <c r="Y89" s="1054"/>
      <c r="Z89" s="1055"/>
      <c r="AA89" s="1055"/>
      <c r="AB89" s="1055"/>
      <c r="AC89" s="1055"/>
      <c r="AD89" s="1055"/>
      <c r="AE89" s="1055"/>
      <c r="AF89" s="1097"/>
      <c r="AG89" s="677"/>
      <c r="AH89" s="677"/>
      <c r="AI89" s="677"/>
      <c r="AJ89" s="1098"/>
      <c r="AK89" s="1085"/>
      <c r="AL89" s="1085"/>
      <c r="AM89" s="1085"/>
      <c r="AN89" s="1085"/>
      <c r="AO89" s="1085"/>
      <c r="AP89" s="1097"/>
      <c r="AQ89" s="677"/>
      <c r="AR89" s="677"/>
      <c r="AS89" s="677"/>
      <c r="AT89" s="1098"/>
      <c r="AU89" s="1073"/>
      <c r="AV89" s="1073"/>
      <c r="AW89" s="1073"/>
      <c r="AX89" s="1073"/>
      <c r="AY89" s="1073"/>
      <c r="AZ89" s="1073"/>
      <c r="BA89" s="1073"/>
      <c r="BB89" s="1073"/>
      <c r="BC89" s="1073"/>
      <c r="BD89" s="1073"/>
      <c r="BE89" s="1073"/>
      <c r="BF89" s="1073"/>
      <c r="BG89" s="1073"/>
      <c r="BH89" s="1073"/>
      <c r="BI89" s="1087"/>
      <c r="BJ89" s="1087"/>
      <c r="BK89" s="1073"/>
      <c r="BL89" s="1073"/>
      <c r="BM89" s="1087"/>
      <c r="BN89" s="1087"/>
      <c r="BO89" s="1090"/>
    </row>
    <row r="90" spans="25:67" ht="19.5" customHeight="1">
      <c r="Y90" s="1053" t="str">
        <f>$AC$64</f>
        <v>ＯＫＹ山香サッカークラブ</v>
      </c>
      <c r="Z90" s="1035"/>
      <c r="AA90" s="1035"/>
      <c r="AB90" s="1035"/>
      <c r="AC90" s="1035"/>
      <c r="AD90" s="1035" t="s">
        <v>669</v>
      </c>
      <c r="AE90" s="1035"/>
      <c r="AF90" s="1099" t="str">
        <f>IF(AF94="","",IF(AF94&gt;AI94,"○",IF(AF94&lt;AI94,"●",IF(AF92&gt;AI92,"△",IF(AF92&lt;AI92,"▲")))))</f>
        <v>●</v>
      </c>
      <c r="AG90" s="1100"/>
      <c r="AH90" s="1100"/>
      <c r="AI90" s="1100"/>
      <c r="AJ90" s="1101"/>
      <c r="AK90" s="1099" t="str">
        <f>IF(AK94="","",IF(AK94&gt;AN94,"○",IF(AK94&lt;AN94,"●",IF(AK92&gt;AN92,"△",IF(AK92&lt;AN92,"▲")))))</f>
        <v>●</v>
      </c>
      <c r="AL90" s="1100"/>
      <c r="AM90" s="1100"/>
      <c r="AN90" s="1100"/>
      <c r="AO90" s="1101"/>
      <c r="AP90" s="1106"/>
      <c r="AQ90" s="1107"/>
      <c r="AR90" s="1107"/>
      <c r="AS90" s="1107"/>
      <c r="AT90" s="1108"/>
      <c r="AU90" s="1073">
        <f>COUNTIF($AF$90:$AT$91,"○")</f>
        <v>0</v>
      </c>
      <c r="AV90" s="1073"/>
      <c r="AW90" s="1113">
        <f>COUNTIF($AF$90:$AT$91,"△")</f>
        <v>0</v>
      </c>
      <c r="AX90" s="1113"/>
      <c r="AY90" s="1113">
        <f>COUNTIF($AF$90:$AT$91,"▲")</f>
        <v>0</v>
      </c>
      <c r="AZ90" s="1113"/>
      <c r="BA90" s="1113">
        <f>COUNTIF($AF$90:$AT$91,"●")</f>
        <v>2</v>
      </c>
      <c r="BB90" s="1113"/>
      <c r="BC90" s="1113">
        <f>SUM($AF$94,$AK$94)</f>
        <v>1</v>
      </c>
      <c r="BD90" s="1113"/>
      <c r="BE90" s="1113">
        <f>SUM($AI$94,$AN$94)</f>
        <v>5</v>
      </c>
      <c r="BF90" s="1113"/>
      <c r="BG90" s="1113">
        <f>($AU$90*3)+($AW$90*2)+($AY$90*1)</f>
        <v>0</v>
      </c>
      <c r="BH90" s="1113"/>
      <c r="BI90" s="1114">
        <f>RANK($BG$90,$BG$78:$BH$95)</f>
        <v>3</v>
      </c>
      <c r="BJ90" s="1114"/>
      <c r="BK90" s="1113">
        <f>$BC$90-$BE$90</f>
        <v>-4</v>
      </c>
      <c r="BL90" s="1113"/>
      <c r="BM90" s="1114">
        <f>RANK($BK$90,$BK$78:$BL$95)</f>
        <v>3</v>
      </c>
      <c r="BN90" s="1114"/>
      <c r="BO90" s="1088"/>
    </row>
    <row r="91" spans="25:67" ht="19.5" customHeight="1">
      <c r="Y91" s="1053"/>
      <c r="Z91" s="1035"/>
      <c r="AA91" s="1035"/>
      <c r="AB91" s="1035"/>
      <c r="AC91" s="1035"/>
      <c r="AD91" s="1035"/>
      <c r="AE91" s="1035"/>
      <c r="AF91" s="1093"/>
      <c r="AG91" s="1094"/>
      <c r="AH91" s="1094"/>
      <c r="AI91" s="1094"/>
      <c r="AJ91" s="1096"/>
      <c r="AK91" s="1093"/>
      <c r="AL91" s="1094"/>
      <c r="AM91" s="1094"/>
      <c r="AN91" s="1094"/>
      <c r="AO91" s="1096"/>
      <c r="AP91" s="1081"/>
      <c r="AQ91" s="1082"/>
      <c r="AR91" s="1082"/>
      <c r="AS91" s="1082"/>
      <c r="AT91" s="1083"/>
      <c r="AU91" s="1073"/>
      <c r="AV91" s="1073"/>
      <c r="AW91" s="1073"/>
      <c r="AX91" s="1073"/>
      <c r="AY91" s="1073"/>
      <c r="AZ91" s="1073"/>
      <c r="BA91" s="1073"/>
      <c r="BB91" s="1073"/>
      <c r="BC91" s="1073"/>
      <c r="BD91" s="1073"/>
      <c r="BE91" s="1073"/>
      <c r="BF91" s="1073"/>
      <c r="BG91" s="1073"/>
      <c r="BH91" s="1073"/>
      <c r="BI91" s="1087"/>
      <c r="BJ91" s="1087"/>
      <c r="BK91" s="1073"/>
      <c r="BL91" s="1073"/>
      <c r="BM91" s="1087"/>
      <c r="BN91" s="1087"/>
      <c r="BO91" s="1089"/>
    </row>
    <row r="92" spans="25:67" ht="18.75" customHeight="1">
      <c r="Y92" s="1053"/>
      <c r="Z92" s="1035"/>
      <c r="AA92" s="1035"/>
      <c r="AB92" s="1035"/>
      <c r="AC92" s="1035"/>
      <c r="AD92" s="1035"/>
      <c r="AE92" s="1035"/>
      <c r="AF92" s="1091" t="str">
        <f>AS80</f>
        <v/>
      </c>
      <c r="AG92" s="1092"/>
      <c r="AH92" s="1092" t="s">
        <v>712</v>
      </c>
      <c r="AI92" s="1092" t="str">
        <f>AP80</f>
        <v/>
      </c>
      <c r="AJ92" s="1095"/>
      <c r="AK92" s="1091" t="str">
        <f>AS86</f>
        <v/>
      </c>
      <c r="AL92" s="1092"/>
      <c r="AM92" s="1092" t="s">
        <v>712</v>
      </c>
      <c r="AN92" s="1092" t="str">
        <f>AP86</f>
        <v/>
      </c>
      <c r="AO92" s="1095"/>
      <c r="AP92" s="1081"/>
      <c r="AQ92" s="1082"/>
      <c r="AR92" s="1082"/>
      <c r="AS92" s="1082"/>
      <c r="AT92" s="1083"/>
      <c r="AU92" s="1073"/>
      <c r="AV92" s="1073"/>
      <c r="AW92" s="1073"/>
      <c r="AX92" s="1073"/>
      <c r="AY92" s="1073"/>
      <c r="AZ92" s="1073"/>
      <c r="BA92" s="1073"/>
      <c r="BB92" s="1073"/>
      <c r="BC92" s="1073"/>
      <c r="BD92" s="1073"/>
      <c r="BE92" s="1073"/>
      <c r="BF92" s="1073"/>
      <c r="BG92" s="1073"/>
      <c r="BH92" s="1073"/>
      <c r="BI92" s="1087"/>
      <c r="BJ92" s="1087"/>
      <c r="BK92" s="1073"/>
      <c r="BL92" s="1073"/>
      <c r="BM92" s="1087"/>
      <c r="BN92" s="1087"/>
      <c r="BO92" s="1089"/>
    </row>
    <row r="93" spans="25:67" ht="18.75" customHeight="1">
      <c r="Y93" s="1053"/>
      <c r="Z93" s="1035"/>
      <c r="AA93" s="1035"/>
      <c r="AB93" s="1035"/>
      <c r="AC93" s="1035"/>
      <c r="AD93" s="1035" t="s">
        <v>655</v>
      </c>
      <c r="AE93" s="1035"/>
      <c r="AF93" s="1093"/>
      <c r="AG93" s="1094"/>
      <c r="AH93" s="1094"/>
      <c r="AI93" s="1094"/>
      <c r="AJ93" s="1096"/>
      <c r="AK93" s="1093"/>
      <c r="AL93" s="1094"/>
      <c r="AM93" s="1094"/>
      <c r="AN93" s="1094"/>
      <c r="AO93" s="1096"/>
      <c r="AP93" s="1081"/>
      <c r="AQ93" s="1082"/>
      <c r="AR93" s="1082"/>
      <c r="AS93" s="1082"/>
      <c r="AT93" s="1083"/>
      <c r="AU93" s="1073"/>
      <c r="AV93" s="1073"/>
      <c r="AW93" s="1073"/>
      <c r="AX93" s="1073"/>
      <c r="AY93" s="1073"/>
      <c r="AZ93" s="1073"/>
      <c r="BA93" s="1073"/>
      <c r="BB93" s="1073"/>
      <c r="BC93" s="1073"/>
      <c r="BD93" s="1073"/>
      <c r="BE93" s="1073"/>
      <c r="BF93" s="1073"/>
      <c r="BG93" s="1073"/>
      <c r="BH93" s="1073"/>
      <c r="BI93" s="1087"/>
      <c r="BJ93" s="1087"/>
      <c r="BK93" s="1073"/>
      <c r="BL93" s="1073"/>
      <c r="BM93" s="1087"/>
      <c r="BN93" s="1087"/>
      <c r="BO93" s="1089"/>
    </row>
    <row r="94" spans="25:67" ht="18.75" customHeight="1">
      <c r="Y94" s="1053"/>
      <c r="Z94" s="1035"/>
      <c r="AA94" s="1035"/>
      <c r="AB94" s="1035"/>
      <c r="AC94" s="1035"/>
      <c r="AD94" s="1035"/>
      <c r="AE94" s="1035"/>
      <c r="AF94" s="1091">
        <f>AS82</f>
        <v>0</v>
      </c>
      <c r="AG94" s="1092"/>
      <c r="AH94" s="1092" t="s">
        <v>712</v>
      </c>
      <c r="AI94" s="1092">
        <f>AP82</f>
        <v>3</v>
      </c>
      <c r="AJ94" s="1095"/>
      <c r="AK94" s="1091">
        <f>AS88</f>
        <v>1</v>
      </c>
      <c r="AL94" s="1092"/>
      <c r="AM94" s="1092" t="s">
        <v>712</v>
      </c>
      <c r="AN94" s="1092">
        <f>AP88</f>
        <v>2</v>
      </c>
      <c r="AO94" s="1095"/>
      <c r="AP94" s="1081"/>
      <c r="AQ94" s="1082"/>
      <c r="AR94" s="1082"/>
      <c r="AS94" s="1082"/>
      <c r="AT94" s="1083"/>
      <c r="AU94" s="1073"/>
      <c r="AV94" s="1073"/>
      <c r="AW94" s="1073"/>
      <c r="AX94" s="1073"/>
      <c r="AY94" s="1073"/>
      <c r="AZ94" s="1073"/>
      <c r="BA94" s="1073"/>
      <c r="BB94" s="1073"/>
      <c r="BC94" s="1073"/>
      <c r="BD94" s="1073"/>
      <c r="BE94" s="1073"/>
      <c r="BF94" s="1073"/>
      <c r="BG94" s="1073"/>
      <c r="BH94" s="1073"/>
      <c r="BI94" s="1087"/>
      <c r="BJ94" s="1087"/>
      <c r="BK94" s="1073"/>
      <c r="BL94" s="1073"/>
      <c r="BM94" s="1087"/>
      <c r="BN94" s="1087"/>
      <c r="BO94" s="1089"/>
    </row>
    <row r="95" spans="25:67" ht="19.5" customHeight="1">
      <c r="Y95" s="1103"/>
      <c r="Z95" s="1046"/>
      <c r="AA95" s="1046"/>
      <c r="AB95" s="1046"/>
      <c r="AC95" s="1046"/>
      <c r="AD95" s="1046"/>
      <c r="AE95" s="1046"/>
      <c r="AF95" s="1104"/>
      <c r="AG95" s="685"/>
      <c r="AH95" s="685"/>
      <c r="AI95" s="685"/>
      <c r="AJ95" s="1105"/>
      <c r="AK95" s="1104"/>
      <c r="AL95" s="685"/>
      <c r="AM95" s="685"/>
      <c r="AN95" s="685"/>
      <c r="AO95" s="1105"/>
      <c r="AP95" s="1109"/>
      <c r="AQ95" s="1110"/>
      <c r="AR95" s="1110"/>
      <c r="AS95" s="1110"/>
      <c r="AT95" s="1111"/>
      <c r="AU95" s="1112"/>
      <c r="AV95" s="1112"/>
      <c r="AW95" s="1112"/>
      <c r="AX95" s="1112"/>
      <c r="AY95" s="1112"/>
      <c r="AZ95" s="1112"/>
      <c r="BA95" s="1112"/>
      <c r="BB95" s="1112"/>
      <c r="BC95" s="1112"/>
      <c r="BD95" s="1112"/>
      <c r="BE95" s="1112"/>
      <c r="BF95" s="1112"/>
      <c r="BG95" s="1112"/>
      <c r="BH95" s="1112"/>
      <c r="BI95" s="1115"/>
      <c r="BJ95" s="1115"/>
      <c r="BK95" s="1112"/>
      <c r="BL95" s="1112"/>
      <c r="BM95" s="1115"/>
      <c r="BN95" s="1115"/>
      <c r="BO95" s="1116"/>
    </row>
    <row r="97" spans="25:58" ht="13.5">
      <c r="Y97" s="1071" t="s">
        <v>721</v>
      </c>
      <c r="Z97" s="1071"/>
      <c r="AA97" s="1071"/>
      <c r="AB97" s="1071"/>
      <c r="AC97" s="1071"/>
      <c r="AD97" s="1071"/>
      <c r="AE97" s="1071"/>
      <c r="AF97" s="1071"/>
      <c r="AG97" s="1071"/>
      <c r="AH97" s="1071"/>
      <c r="AI97" s="1071"/>
      <c r="AJ97" s="1071"/>
      <c r="AK97" s="1071"/>
      <c r="AL97" s="1071"/>
      <c r="AM97" s="1071"/>
      <c r="AN97" s="1071"/>
      <c r="AO97" s="1071"/>
      <c r="AP97" s="1071"/>
      <c r="AQ97" s="1071"/>
      <c r="AR97" s="1071"/>
      <c r="AS97" s="1071"/>
      <c r="AT97" s="1071"/>
      <c r="AU97" s="1071"/>
      <c r="AV97" s="1071"/>
      <c r="AW97" s="1071"/>
      <c r="AX97" s="1071"/>
      <c r="AY97" s="1071"/>
      <c r="AZ97" s="1071"/>
      <c r="BA97" s="1071"/>
      <c r="BB97" s="1071"/>
      <c r="BC97" s="1071"/>
      <c r="BD97" s="1071"/>
      <c r="BE97" s="1071"/>
      <c r="BF97" s="1071"/>
    </row>
    <row r="98" spans="25:58" ht="13.5">
      <c r="Y98" s="1071"/>
      <c r="Z98" s="1071"/>
      <c r="AA98" s="1071"/>
      <c r="AB98" s="1071"/>
      <c r="AC98" s="1071"/>
      <c r="AD98" s="1071"/>
      <c r="AE98" s="1071"/>
      <c r="AF98" s="1071"/>
      <c r="AG98" s="1071"/>
      <c r="AH98" s="1071"/>
      <c r="AI98" s="1071"/>
      <c r="AJ98" s="1071"/>
      <c r="AK98" s="1071"/>
      <c r="AL98" s="1071"/>
      <c r="AM98" s="1071"/>
      <c r="AN98" s="1071"/>
      <c r="AO98" s="1071"/>
      <c r="AP98" s="1071"/>
      <c r="AQ98" s="1071"/>
      <c r="AR98" s="1071"/>
      <c r="AS98" s="1071"/>
      <c r="AT98" s="1071"/>
      <c r="AU98" s="1071"/>
      <c r="AV98" s="1071"/>
      <c r="AW98" s="1071"/>
      <c r="AX98" s="1071"/>
      <c r="AY98" s="1071"/>
      <c r="AZ98" s="1071"/>
      <c r="BA98" s="1071"/>
      <c r="BB98" s="1071"/>
      <c r="BC98" s="1071"/>
      <c r="BD98" s="1071"/>
      <c r="BE98" s="1071"/>
      <c r="BF98" s="1071"/>
    </row>
    <row r="99" spans="25:37" ht="13.5">
      <c r="Y99" s="1117" t="s">
        <v>656</v>
      </c>
      <c r="Z99" s="1118"/>
      <c r="AA99" s="1121" t="s">
        <v>657</v>
      </c>
      <c r="AB99" s="447" t="s">
        <v>16</v>
      </c>
      <c r="AC99" s="446"/>
      <c r="AD99" s="1123" t="s">
        <v>688</v>
      </c>
      <c r="AE99" s="447" t="s">
        <v>722</v>
      </c>
      <c r="AF99" s="446"/>
      <c r="AG99" s="1123" t="s">
        <v>689</v>
      </c>
      <c r="AH99" s="447" t="s">
        <v>723</v>
      </c>
      <c r="AI99" s="446"/>
      <c r="AJ99" s="1125" t="s">
        <v>659</v>
      </c>
      <c r="AK99" s="448" t="s">
        <v>724</v>
      </c>
    </row>
    <row r="100" spans="25:37" ht="13.5">
      <c r="Y100" s="1119"/>
      <c r="Z100" s="1120"/>
      <c r="AA100" s="1122"/>
      <c r="AB100" s="449">
        <v>3</v>
      </c>
      <c r="AC100" s="415"/>
      <c r="AD100" s="1124"/>
      <c r="AE100" s="449">
        <v>2</v>
      </c>
      <c r="AF100" s="415"/>
      <c r="AG100" s="1124"/>
      <c r="AH100" s="449">
        <v>1</v>
      </c>
      <c r="AI100" s="415"/>
      <c r="AJ100" s="1126"/>
      <c r="AK100" s="450">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dataValidations count="2">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pageMargins left="0" right="0" top="0" bottom="0" header="0.5118110236220472" footer="0.5118110236220472"/>
  <pageSetup fitToHeight="1" fitToWidth="1" horizontalDpi="600" verticalDpi="600" orientation="landscape" paperSize="9" scale="2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3"/>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139" customWidth="1"/>
    <col min="2" max="2" width="39.875" style="139" customWidth="1"/>
    <col min="3" max="3" width="10.75390625" style="139" customWidth="1"/>
    <col min="4" max="4" width="4.50390625" style="139" customWidth="1"/>
    <col min="5" max="5" width="10.375" style="139" customWidth="1"/>
    <col min="6" max="6" width="5.75390625" style="139" bestFit="1" customWidth="1"/>
    <col min="7" max="7" width="10.375" style="139" customWidth="1"/>
    <col min="8" max="8" width="4.50390625" style="139" customWidth="1"/>
    <col min="9" max="9" width="10.75390625" style="139" bestFit="1" customWidth="1"/>
    <col min="10" max="10" width="39.875" style="139" customWidth="1"/>
    <col min="11" max="11" width="15.75390625" style="139" customWidth="1"/>
    <col min="12" max="12" width="3.625" style="139" customWidth="1"/>
    <col min="13" max="13" width="19.50390625" style="139" customWidth="1"/>
    <col min="14" max="14" width="39.875" style="139" customWidth="1"/>
    <col min="15" max="15" width="10.75390625" style="139" customWidth="1"/>
    <col min="16" max="16" width="4.50390625" style="139" customWidth="1"/>
    <col min="17" max="17" width="10.375" style="139" customWidth="1"/>
    <col min="18" max="18" width="5.75390625" style="139" bestFit="1" customWidth="1"/>
    <col min="19" max="19" width="10.375" style="139" customWidth="1"/>
    <col min="20" max="20" width="4.50390625" style="139" customWidth="1"/>
    <col min="21" max="21" width="10.75390625" style="139" customWidth="1"/>
    <col min="22" max="22" width="39.875" style="139" customWidth="1"/>
    <col min="23" max="23" width="15.75390625" style="139" customWidth="1"/>
    <col min="24" max="24" width="9.00390625" style="139" customWidth="1"/>
    <col min="25" max="59" width="5.875" style="139" customWidth="1"/>
    <col min="60" max="16384" width="9.00390625" style="139" customWidth="1"/>
  </cols>
  <sheetData>
    <row r="1" spans="1:67" ht="28.25">
      <c r="A1" s="1018" t="str">
        <f>'抽選会資料'!A1</f>
        <v>OFA 第 55 回大分県U-12サッカー大会　兼　KYFA 九州U-12サッカー大会大分県大会</v>
      </c>
      <c r="B1" s="1018"/>
      <c r="C1" s="1018"/>
      <c r="D1" s="1018"/>
      <c r="E1" s="1018"/>
      <c r="F1" s="1018"/>
      <c r="G1" s="1018"/>
      <c r="H1" s="1018"/>
      <c r="I1" s="1018"/>
      <c r="J1" s="1018" t="s">
        <v>751</v>
      </c>
      <c r="K1" s="1018"/>
      <c r="L1" s="405"/>
      <c r="M1" s="1018" t="str">
        <f>'抽選会資料'!A1</f>
        <v>OFA 第 55 回大分県U-12サッカー大会　兼　KYFA 九州U-12サッカー大会大分県大会</v>
      </c>
      <c r="N1" s="1018"/>
      <c r="O1" s="1018"/>
      <c r="P1" s="1018"/>
      <c r="Q1" s="1018"/>
      <c r="R1" s="1018"/>
      <c r="S1" s="1018"/>
      <c r="T1" s="1018"/>
      <c r="U1" s="1018"/>
      <c r="V1" s="1018" t="s">
        <v>751</v>
      </c>
      <c r="W1" s="1018"/>
      <c r="Y1" s="1018" t="str">
        <f>$A$1</f>
        <v>OFA 第 55 回大分県U-12サッカー大会　兼　KYFA 九州U-12サッカー大会大分県大会</v>
      </c>
      <c r="Z1" s="1018"/>
      <c r="AA1" s="1018"/>
      <c r="AB1" s="1018"/>
      <c r="AC1" s="1018"/>
      <c r="AD1" s="1018"/>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c r="BE1" s="1018"/>
      <c r="BF1" s="1018"/>
      <c r="BG1" s="1018"/>
      <c r="BI1" s="1018" t="str">
        <f>$J$1</f>
        <v>１次リーグ結果　報告用紙</v>
      </c>
      <c r="BJ1" s="1018"/>
      <c r="BK1" s="1018"/>
      <c r="BL1" s="1018"/>
      <c r="BM1" s="1018"/>
      <c r="BN1" s="1018"/>
      <c r="BO1" s="1018"/>
    </row>
    <row r="2" spans="1:59" ht="37.5" customHeight="1">
      <c r="A2" s="1018" t="s">
        <v>676</v>
      </c>
      <c r="B2" s="1018"/>
      <c r="C2" s="1018"/>
      <c r="D2" s="1018"/>
      <c r="E2" s="1018"/>
      <c r="F2" s="1018"/>
      <c r="G2" s="1018"/>
      <c r="H2" s="1018"/>
      <c r="I2" s="1018"/>
      <c r="J2" s="1018"/>
      <c r="K2" s="1018"/>
      <c r="L2" s="404"/>
      <c r="M2" s="1018" t="s">
        <v>676</v>
      </c>
      <c r="N2" s="1018"/>
      <c r="O2" s="1018"/>
      <c r="P2" s="1018"/>
      <c r="Q2" s="1018"/>
      <c r="R2" s="1018"/>
      <c r="S2" s="1018"/>
      <c r="T2" s="1018"/>
      <c r="U2" s="1018"/>
      <c r="V2" s="1018"/>
      <c r="W2" s="1018"/>
      <c r="Y2" s="1018" t="s">
        <v>676</v>
      </c>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row>
    <row r="3" spans="1:35" ht="37.5" customHeight="1">
      <c r="A3" s="404"/>
      <c r="B3" s="404"/>
      <c r="C3" s="404"/>
      <c r="D3" s="404"/>
      <c r="E3" s="404"/>
      <c r="F3" s="404"/>
      <c r="G3" s="404"/>
      <c r="H3" s="404"/>
      <c r="I3" s="404"/>
      <c r="J3" s="404"/>
      <c r="K3" s="404"/>
      <c r="L3" s="404"/>
      <c r="M3" s="404"/>
      <c r="N3" s="404"/>
      <c r="O3" s="404"/>
      <c r="P3" s="404"/>
      <c r="Q3" s="404"/>
      <c r="R3" s="404"/>
      <c r="S3" s="404"/>
      <c r="T3" s="404"/>
      <c r="U3" s="404"/>
      <c r="V3" s="404"/>
      <c r="W3" s="404"/>
      <c r="Y3" s="404"/>
      <c r="Z3" s="404"/>
      <c r="AA3" s="404"/>
      <c r="AB3" s="404"/>
      <c r="AC3" s="404"/>
      <c r="AD3" s="404"/>
      <c r="AE3" s="404"/>
      <c r="AF3" s="404"/>
      <c r="AG3" s="404"/>
      <c r="AH3" s="404"/>
      <c r="AI3" s="404"/>
    </row>
    <row r="4" spans="1:49" ht="37.5" customHeight="1">
      <c r="A4" s="132" t="s">
        <v>75</v>
      </c>
      <c r="B4" s="406" t="str">
        <f>'組み合わせ'!BF8</f>
        <v>大分</v>
      </c>
      <c r="C4" s="132" t="s">
        <v>677</v>
      </c>
      <c r="D4" s="1019" t="str">
        <f>VLOOKUP(B4,'抽選会資料'!$B$52:$F$60,2,FALSE)</f>
        <v>大分県サッカー協会人工芝グラウンド</v>
      </c>
      <c r="E4" s="1019"/>
      <c r="F4" s="1019"/>
      <c r="G4" s="1019"/>
      <c r="H4" s="1019"/>
      <c r="I4" s="1019"/>
      <c r="J4" s="1019"/>
      <c r="K4" s="1019"/>
      <c r="L4" s="131"/>
      <c r="M4" s="132" t="s">
        <v>75</v>
      </c>
      <c r="N4" s="406" t="str">
        <f>'組み合わせ'!BF8</f>
        <v>大分</v>
      </c>
      <c r="O4" s="132" t="s">
        <v>677</v>
      </c>
      <c r="P4" s="1019" t="str">
        <f>VLOOKUP(N4,'抽選会資料'!$B$52:$F$60,2,FALSE)</f>
        <v>大分県サッカー協会人工芝グラウンド</v>
      </c>
      <c r="Q4" s="1019"/>
      <c r="R4" s="1019"/>
      <c r="S4" s="1019"/>
      <c r="T4" s="1019"/>
      <c r="U4" s="1019"/>
      <c r="V4" s="1019"/>
      <c r="W4" s="1019"/>
      <c r="X4" s="18"/>
      <c r="Y4" s="588" t="s">
        <v>75</v>
      </c>
      <c r="Z4" s="588"/>
      <c r="AA4" s="588"/>
      <c r="AB4" s="1020" t="str">
        <f>$B$4</f>
        <v>大分</v>
      </c>
      <c r="AC4" s="1020"/>
      <c r="AD4" s="1020"/>
      <c r="AE4" s="1020"/>
      <c r="AF4" s="1020"/>
      <c r="AG4" s="1020"/>
      <c r="AH4" s="132" t="s">
        <v>677</v>
      </c>
      <c r="AI4" s="1019" t="str">
        <f>$D$4</f>
        <v>大分県サッカー協会人工芝グラウンド</v>
      </c>
      <c r="AJ4" s="1019"/>
      <c r="AK4" s="1019"/>
      <c r="AL4" s="1019"/>
      <c r="AM4" s="1019"/>
      <c r="AN4" s="1019"/>
      <c r="AO4" s="1019"/>
      <c r="AP4" s="1019"/>
      <c r="AQ4" s="1019"/>
      <c r="AR4" s="1019"/>
      <c r="AS4" s="1019"/>
      <c r="AT4" s="1019"/>
      <c r="AU4" s="1019"/>
      <c r="AV4" s="1019"/>
      <c r="AW4" s="1019"/>
    </row>
    <row r="5" spans="1:27" ht="37.5" customHeight="1">
      <c r="A5" s="408"/>
      <c r="B5" s="408"/>
      <c r="C5" s="408"/>
      <c r="D5" s="408"/>
      <c r="E5" s="408"/>
      <c r="F5" s="408"/>
      <c r="G5" s="408"/>
      <c r="H5" s="408"/>
      <c r="I5" s="408"/>
      <c r="J5" s="408"/>
      <c r="K5" s="408"/>
      <c r="L5" s="408"/>
      <c r="M5" s="408"/>
      <c r="N5" s="408"/>
      <c r="O5" s="408"/>
      <c r="P5" s="408"/>
      <c r="Q5" s="408"/>
      <c r="R5" s="408"/>
      <c r="S5" s="408"/>
      <c r="T5" s="408"/>
      <c r="U5" s="408"/>
      <c r="V5" s="408"/>
      <c r="W5" s="408"/>
      <c r="Y5" s="408"/>
      <c r="Z5" s="408"/>
      <c r="AA5" s="408"/>
    </row>
    <row r="6" spans="1:33" ht="37.5" customHeight="1">
      <c r="A6" s="132" t="s">
        <v>339</v>
      </c>
      <c r="B6" s="451" t="str">
        <f>VLOOKUP(B4,'組み合わせ'!$AL$95:$BU$112,13,FALSE)</f>
        <v>C</v>
      </c>
      <c r="C6" s="132"/>
      <c r="D6" s="132"/>
      <c r="M6" s="132" t="s">
        <v>339</v>
      </c>
      <c r="N6" s="451" t="str">
        <f>VLOOKUP(N4,'組み合わせ'!$AL$95:$BU$112,25,FALSE)</f>
        <v>J</v>
      </c>
      <c r="O6" s="409"/>
      <c r="P6" s="409"/>
      <c r="Y6" s="588" t="s">
        <v>339</v>
      </c>
      <c r="Z6" s="588"/>
      <c r="AA6" s="588"/>
      <c r="AB6" s="1021" t="str">
        <f>$B$6</f>
        <v>C</v>
      </c>
      <c r="AC6" s="1021"/>
      <c r="AD6" s="1021"/>
      <c r="AE6" s="1021"/>
      <c r="AF6" s="1021"/>
      <c r="AG6" s="1021"/>
    </row>
    <row r="7" spans="1:45" ht="37.5" customHeight="1">
      <c r="A7" s="132"/>
      <c r="B7" s="410" t="str">
        <f>CONCATENATE($B$6,1)</f>
        <v>C1</v>
      </c>
      <c r="C7" s="1022" t="str">
        <f>HLOOKUP(B7,'組み合わせ'!$B$48:$EO$86,2,FALSE)</f>
        <v>ドリームキッズフットボールクラブ</v>
      </c>
      <c r="D7" s="1022"/>
      <c r="E7" s="1022"/>
      <c r="F7" s="1022"/>
      <c r="G7" s="1022"/>
      <c r="H7" s="1022"/>
      <c r="I7" s="1022"/>
      <c r="J7" s="1022" t="str">
        <f>HLOOKUP(B7,'組み合わせ'!$B$48:$EO$86,32,FALSE)</f>
        <v>大分</v>
      </c>
      <c r="K7" s="1023"/>
      <c r="M7" s="409"/>
      <c r="N7" s="410" t="str">
        <f>CONCATENATE($N$6,1)</f>
        <v>J1</v>
      </c>
      <c r="O7" s="1022" t="str">
        <f>HLOOKUP(N7,'組み合わせ'!$B$48:$EO$86,2,FALSE)</f>
        <v>リノスフットボールクラブ　Ｕ－１２</v>
      </c>
      <c r="P7" s="1022"/>
      <c r="Q7" s="1022"/>
      <c r="R7" s="1022"/>
      <c r="S7" s="1022"/>
      <c r="T7" s="1022"/>
      <c r="U7" s="1022"/>
      <c r="V7" s="1022" t="str">
        <f>HLOOKUP(N7,'組み合わせ'!$B$48:$EO$86,32,FALSE)</f>
        <v>大分</v>
      </c>
      <c r="W7" s="1023"/>
      <c r="Y7" s="132"/>
      <c r="Z7" s="844" t="str">
        <f aca="true" t="shared" si="0" ref="Z7:Z9">+B7</f>
        <v>C1</v>
      </c>
      <c r="AA7" s="844"/>
      <c r="AB7" s="844"/>
      <c r="AC7" s="844" t="str">
        <f>$C$7</f>
        <v>ドリームキッズフットボールクラブ</v>
      </c>
      <c r="AD7" s="844"/>
      <c r="AE7" s="844"/>
      <c r="AF7" s="844"/>
      <c r="AG7" s="844"/>
      <c r="AH7" s="844"/>
      <c r="AI7" s="844"/>
      <c r="AJ7" s="844"/>
      <c r="AK7" s="844"/>
      <c r="AL7" s="844"/>
      <c r="AM7" s="844"/>
      <c r="AN7" s="844"/>
      <c r="AO7" s="844"/>
      <c r="AP7" s="844" t="str">
        <f>$J$7</f>
        <v>大分</v>
      </c>
      <c r="AQ7" s="844"/>
      <c r="AR7" s="844"/>
      <c r="AS7" s="844"/>
    </row>
    <row r="8" spans="1:45" ht="37.5" customHeight="1">
      <c r="A8" s="132"/>
      <c r="B8" s="411" t="str">
        <f>CONCATENATE($B$6,2)</f>
        <v>C2</v>
      </c>
      <c r="C8" s="602" t="str">
        <f>HLOOKUP(B8,'組み合わせ'!$B$48:$EO$86,2,FALSE)</f>
        <v>寒田．敷戸ＦＣ</v>
      </c>
      <c r="D8" s="602"/>
      <c r="E8" s="602"/>
      <c r="F8" s="602"/>
      <c r="G8" s="602"/>
      <c r="H8" s="602"/>
      <c r="I8" s="602"/>
      <c r="J8" s="602" t="str">
        <f>HLOOKUP(B8,'組み合わせ'!$B$48:$EO$86,32,FALSE)</f>
        <v>大分</v>
      </c>
      <c r="K8" s="1024"/>
      <c r="M8" s="409"/>
      <c r="N8" s="411" t="str">
        <f>CONCATENATE($N$6,2)</f>
        <v>J2</v>
      </c>
      <c r="O8" s="602" t="str">
        <f>HLOOKUP(N8,'組み合わせ'!$B$48:$EO$86,2,FALSE)</f>
        <v>東陽フットボールクラブ</v>
      </c>
      <c r="P8" s="602"/>
      <c r="Q8" s="602"/>
      <c r="R8" s="602"/>
      <c r="S8" s="602"/>
      <c r="T8" s="602"/>
      <c r="U8" s="602"/>
      <c r="V8" s="602" t="str">
        <f>HLOOKUP(N8,'組み合わせ'!$B$48:$EO$86,32,FALSE)</f>
        <v>大分</v>
      </c>
      <c r="W8" s="1024"/>
      <c r="Y8" s="132"/>
      <c r="Z8" s="844" t="str">
        <f t="shared" si="0"/>
        <v>C2</v>
      </c>
      <c r="AA8" s="844"/>
      <c r="AB8" s="844"/>
      <c r="AC8" s="844" t="str">
        <f>$C$8</f>
        <v>寒田．敷戸ＦＣ</v>
      </c>
      <c r="AD8" s="844"/>
      <c r="AE8" s="844"/>
      <c r="AF8" s="844"/>
      <c r="AG8" s="844"/>
      <c r="AH8" s="844"/>
      <c r="AI8" s="844"/>
      <c r="AJ8" s="844"/>
      <c r="AK8" s="844"/>
      <c r="AL8" s="844"/>
      <c r="AM8" s="844"/>
      <c r="AN8" s="844"/>
      <c r="AO8" s="844"/>
      <c r="AP8" s="844" t="str">
        <f>$J$8</f>
        <v>大分</v>
      </c>
      <c r="AQ8" s="844"/>
      <c r="AR8" s="844"/>
      <c r="AS8" s="844"/>
    </row>
    <row r="9" spans="1:45" ht="37.5" customHeight="1">
      <c r="A9" s="408"/>
      <c r="B9" s="412" t="str">
        <f>CONCATENATE($B$6,3)</f>
        <v>C3</v>
      </c>
      <c r="C9" s="1025" t="str">
        <f>HLOOKUP(B9,'組み合わせ'!$B$48:$EO$86,2,FALSE)</f>
        <v>国東ジュニアサッカークラブ</v>
      </c>
      <c r="D9" s="1025"/>
      <c r="E9" s="1025"/>
      <c r="F9" s="1025"/>
      <c r="G9" s="1025"/>
      <c r="H9" s="1025"/>
      <c r="I9" s="1025"/>
      <c r="J9" s="1025" t="str">
        <f>HLOOKUP(B9,'組み合わせ'!$B$48:$EO$86,32,FALSE)</f>
        <v>速杵国東</v>
      </c>
      <c r="K9" s="1026"/>
      <c r="L9" s="408"/>
      <c r="M9" s="408"/>
      <c r="N9" s="412" t="str">
        <f>CONCATENATE($N$6,3)</f>
        <v>J3</v>
      </c>
      <c r="O9" s="1025" t="str">
        <f>HLOOKUP(N9,'組み合わせ'!$B$48:$EO$86,2,FALSE)</f>
        <v>ＦＣ　ＪＵＮＩＯＲＳ</v>
      </c>
      <c r="P9" s="1025"/>
      <c r="Q9" s="1025"/>
      <c r="R9" s="1025"/>
      <c r="S9" s="1025"/>
      <c r="T9" s="1025"/>
      <c r="U9" s="1025"/>
      <c r="V9" s="1025" t="str">
        <f>HLOOKUP(N9,'組み合わせ'!$B$48:$EO$86,32,FALSE)</f>
        <v>中津</v>
      </c>
      <c r="W9" s="1026"/>
      <c r="Y9" s="408"/>
      <c r="Z9" s="844" t="str">
        <f t="shared" si="0"/>
        <v>C3</v>
      </c>
      <c r="AA9" s="844"/>
      <c r="AB9" s="844"/>
      <c r="AC9" s="844" t="str">
        <f>$C$9</f>
        <v>国東ジュニアサッカークラブ</v>
      </c>
      <c r="AD9" s="844"/>
      <c r="AE9" s="844"/>
      <c r="AF9" s="844"/>
      <c r="AG9" s="844"/>
      <c r="AH9" s="844"/>
      <c r="AI9" s="844"/>
      <c r="AJ9" s="844"/>
      <c r="AK9" s="844"/>
      <c r="AL9" s="844"/>
      <c r="AM9" s="844"/>
      <c r="AN9" s="844"/>
      <c r="AO9" s="844"/>
      <c r="AP9" s="844" t="str">
        <f>$J$9</f>
        <v>速杵国東</v>
      </c>
      <c r="AQ9" s="844"/>
      <c r="AR9" s="844"/>
      <c r="AS9" s="844"/>
    </row>
    <row r="10" spans="1:23" ht="37.5" customHeight="1">
      <c r="A10" s="413" t="s">
        <v>678</v>
      </c>
      <c r="B10" s="404"/>
      <c r="C10" s="404"/>
      <c r="D10" s="404"/>
      <c r="E10" s="404"/>
      <c r="F10" s="404"/>
      <c r="G10" s="404"/>
      <c r="H10" s="404"/>
      <c r="I10" s="404"/>
      <c r="J10" s="404"/>
      <c r="K10" s="404"/>
      <c r="L10" s="404"/>
      <c r="M10" s="413" t="s">
        <v>679</v>
      </c>
      <c r="N10" s="404"/>
      <c r="O10" s="404"/>
      <c r="P10" s="404"/>
      <c r="Q10" s="404"/>
      <c r="R10" s="404"/>
      <c r="S10" s="404"/>
      <c r="T10" s="404"/>
      <c r="U10" s="404"/>
      <c r="V10" s="404"/>
      <c r="W10" s="404"/>
    </row>
    <row r="12" spans="1:22" ht="18.75" customHeight="1">
      <c r="A12" s="1027" t="s">
        <v>680</v>
      </c>
      <c r="B12" s="1029" t="str">
        <f>C7</f>
        <v>ドリームキッズフットボールクラブ</v>
      </c>
      <c r="C12" s="1032">
        <f>IF(E12="","",SUM(E12:E13))</f>
        <v>7</v>
      </c>
      <c r="D12" s="1034" t="s">
        <v>103</v>
      </c>
      <c r="E12" s="414">
        <v>5</v>
      </c>
      <c r="F12" s="414" t="s">
        <v>266</v>
      </c>
      <c r="G12" s="414">
        <v>0</v>
      </c>
      <c r="H12" s="1034" t="s">
        <v>120</v>
      </c>
      <c r="I12" s="1032">
        <f>IF(G12="","",SUM(G12:G13))</f>
        <v>0</v>
      </c>
      <c r="J12" s="1036" t="str">
        <f>C8</f>
        <v>寒田．敷戸ＦＣ</v>
      </c>
      <c r="K12" s="408"/>
      <c r="L12" s="408"/>
      <c r="M12" s="1039" t="s">
        <v>681</v>
      </c>
      <c r="N12" s="1029" t="str">
        <f>O7</f>
        <v>リノスフットボールクラブ　Ｕ－１２</v>
      </c>
      <c r="O12" s="1032">
        <f>IF(Q12="","",SUM(Q12:Q13))</f>
        <v>3</v>
      </c>
      <c r="P12" s="1034" t="s">
        <v>103</v>
      </c>
      <c r="Q12" s="414">
        <v>2</v>
      </c>
      <c r="R12" s="414" t="s">
        <v>266</v>
      </c>
      <c r="S12" s="414">
        <v>0</v>
      </c>
      <c r="T12" s="1034" t="s">
        <v>120</v>
      </c>
      <c r="U12" s="1032">
        <f>IF(S12="","",SUM(S12:S13))</f>
        <v>0</v>
      </c>
      <c r="V12" s="1036" t="str">
        <f>O8</f>
        <v>東陽フットボールクラブ</v>
      </c>
    </row>
    <row r="13" spans="1:22" ht="18.75" customHeight="1">
      <c r="A13" s="1028"/>
      <c r="B13" s="1030"/>
      <c r="C13" s="1033"/>
      <c r="D13" s="1035"/>
      <c r="E13" s="408">
        <v>2</v>
      </c>
      <c r="F13" s="408" t="s">
        <v>268</v>
      </c>
      <c r="G13" s="408">
        <v>0</v>
      </c>
      <c r="H13" s="1035"/>
      <c r="I13" s="1033"/>
      <c r="J13" s="1037"/>
      <c r="K13" s="408"/>
      <c r="L13" s="408"/>
      <c r="M13" s="1040"/>
      <c r="N13" s="1030"/>
      <c r="O13" s="1033"/>
      <c r="P13" s="1035"/>
      <c r="Q13" s="408">
        <v>1</v>
      </c>
      <c r="R13" s="408" t="s">
        <v>268</v>
      </c>
      <c r="S13" s="408">
        <v>0</v>
      </c>
      <c r="T13" s="1035"/>
      <c r="U13" s="1033"/>
      <c r="V13" s="1037"/>
    </row>
    <row r="14" spans="1:22" ht="19.5" customHeight="1">
      <c r="A14" s="1028"/>
      <c r="B14" s="1031"/>
      <c r="C14" s="1033"/>
      <c r="D14" s="1035"/>
      <c r="E14" s="408"/>
      <c r="F14" s="408" t="s">
        <v>270</v>
      </c>
      <c r="G14" s="408"/>
      <c r="H14" s="1035"/>
      <c r="I14" s="1033"/>
      <c r="J14" s="1038"/>
      <c r="K14" s="408"/>
      <c r="L14" s="408"/>
      <c r="M14" s="1041"/>
      <c r="N14" s="1102"/>
      <c r="O14" s="1045"/>
      <c r="P14" s="1046"/>
      <c r="Q14" s="408"/>
      <c r="R14" s="408" t="s">
        <v>270</v>
      </c>
      <c r="S14" s="408"/>
      <c r="T14" s="1046"/>
      <c r="U14" s="1045"/>
      <c r="V14" s="1047"/>
    </row>
    <row r="15" spans="1:67" ht="18.75" customHeight="1">
      <c r="A15" s="416" t="s">
        <v>682</v>
      </c>
      <c r="B15" s="1048" t="s">
        <v>633</v>
      </c>
      <c r="C15" s="1048"/>
      <c r="D15" s="1048"/>
      <c r="E15" s="1048"/>
      <c r="F15" s="1048"/>
      <c r="G15" s="1049" t="s">
        <v>684</v>
      </c>
      <c r="H15" s="1049"/>
      <c r="I15" s="1049"/>
      <c r="J15" s="1050" t="s">
        <v>802</v>
      </c>
      <c r="K15" s="1050"/>
      <c r="L15" s="408"/>
      <c r="M15" s="416" t="s">
        <v>682</v>
      </c>
      <c r="N15" s="1048" t="s">
        <v>803</v>
      </c>
      <c r="O15" s="1048"/>
      <c r="P15" s="1048"/>
      <c r="Q15" s="1048"/>
      <c r="R15" s="1048"/>
      <c r="S15" s="1049" t="s">
        <v>684</v>
      </c>
      <c r="T15" s="1049"/>
      <c r="U15" s="1049"/>
      <c r="V15" s="1050" t="s">
        <v>802</v>
      </c>
      <c r="W15" s="1050"/>
      <c r="Y15" s="1051" t="str">
        <f>$Y$6</f>
        <v>パート</v>
      </c>
      <c r="Z15" s="1052"/>
      <c r="AA15" s="1052"/>
      <c r="AB15" s="1052"/>
      <c r="AC15" s="1052" t="str">
        <f>$AB$6</f>
        <v>C</v>
      </c>
      <c r="AD15" s="1052"/>
      <c r="AE15" s="1056"/>
      <c r="AF15" s="1057" t="str">
        <f>$Y$21</f>
        <v>ドリームキッズフットボールクラブ</v>
      </c>
      <c r="AG15" s="1057"/>
      <c r="AH15" s="1057"/>
      <c r="AI15" s="1057"/>
      <c r="AJ15" s="1057"/>
      <c r="AK15" s="1057" t="str">
        <f>$Y$27</f>
        <v>寒田．敷戸ＦＣ</v>
      </c>
      <c r="AL15" s="1057"/>
      <c r="AM15" s="1057"/>
      <c r="AN15" s="1057"/>
      <c r="AO15" s="1057"/>
      <c r="AP15" s="1057" t="str">
        <f>$Y$33</f>
        <v>国東ジュニアサッカークラブ</v>
      </c>
      <c r="AQ15" s="1057"/>
      <c r="AR15" s="1057"/>
      <c r="AS15" s="1057"/>
      <c r="AT15" s="1057"/>
      <c r="AU15" s="1057" t="s">
        <v>657</v>
      </c>
      <c r="AV15" s="1057"/>
      <c r="AW15" s="1058" t="s">
        <v>688</v>
      </c>
      <c r="AX15" s="1057"/>
      <c r="AY15" s="1058" t="s">
        <v>689</v>
      </c>
      <c r="AZ15" s="1057"/>
      <c r="BA15" s="1057" t="s">
        <v>659</v>
      </c>
      <c r="BB15" s="1057"/>
      <c r="BC15" s="1057" t="s">
        <v>690</v>
      </c>
      <c r="BD15" s="1057"/>
      <c r="BE15" s="1057" t="s">
        <v>691</v>
      </c>
      <c r="BF15" s="1057"/>
      <c r="BG15" s="1057" t="s">
        <v>692</v>
      </c>
      <c r="BH15" s="1057"/>
      <c r="BI15" s="1058" t="s">
        <v>665</v>
      </c>
      <c r="BJ15" s="1057"/>
      <c r="BK15" s="1058" t="s">
        <v>666</v>
      </c>
      <c r="BL15" s="1057"/>
      <c r="BM15" s="1058" t="s">
        <v>667</v>
      </c>
      <c r="BN15" s="1057"/>
      <c r="BO15" s="1059" t="s">
        <v>693</v>
      </c>
    </row>
    <row r="16" spans="1:67" ht="13.5">
      <c r="A16" s="417" t="s">
        <v>694</v>
      </c>
      <c r="B16" s="1062" t="s">
        <v>633</v>
      </c>
      <c r="C16" s="1062"/>
      <c r="D16" s="1062"/>
      <c r="E16" s="1062"/>
      <c r="F16" s="1062"/>
      <c r="G16" s="1063" t="s">
        <v>684</v>
      </c>
      <c r="H16" s="1064"/>
      <c r="I16" s="1065"/>
      <c r="J16" s="1066" t="s">
        <v>802</v>
      </c>
      <c r="K16" s="1066"/>
      <c r="L16" s="408"/>
      <c r="M16" s="417" t="s">
        <v>694</v>
      </c>
      <c r="N16" s="1062" t="s">
        <v>803</v>
      </c>
      <c r="O16" s="1062"/>
      <c r="P16" s="1062"/>
      <c r="Q16" s="1062"/>
      <c r="R16" s="1062"/>
      <c r="S16" s="1063" t="s">
        <v>684</v>
      </c>
      <c r="T16" s="1064"/>
      <c r="U16" s="1065"/>
      <c r="V16" s="1066" t="s">
        <v>802</v>
      </c>
      <c r="W16" s="1066"/>
      <c r="Y16" s="1053"/>
      <c r="Z16" s="1035"/>
      <c r="AA16" s="1035"/>
      <c r="AB16" s="1035"/>
      <c r="AC16" s="1035"/>
      <c r="AD16" s="1035"/>
      <c r="AE16" s="1037"/>
      <c r="AF16" s="1028"/>
      <c r="AG16" s="1028"/>
      <c r="AH16" s="1028"/>
      <c r="AI16" s="1028"/>
      <c r="AJ16" s="1028"/>
      <c r="AK16" s="1028"/>
      <c r="AL16" s="1028"/>
      <c r="AM16" s="1028"/>
      <c r="AN16" s="1028"/>
      <c r="AO16" s="1028"/>
      <c r="AP16" s="1028"/>
      <c r="AQ16" s="1028"/>
      <c r="AR16" s="1028"/>
      <c r="AS16" s="1028"/>
      <c r="AT16" s="1028"/>
      <c r="AU16" s="1028"/>
      <c r="AV16" s="1028"/>
      <c r="AW16" s="1028"/>
      <c r="AX16" s="1028"/>
      <c r="AY16" s="1028"/>
      <c r="AZ16" s="1028"/>
      <c r="BA16" s="1028"/>
      <c r="BB16" s="1028"/>
      <c r="BC16" s="1028"/>
      <c r="BD16" s="1028"/>
      <c r="BE16" s="1028"/>
      <c r="BF16" s="1028"/>
      <c r="BG16" s="1028"/>
      <c r="BH16" s="1028"/>
      <c r="BI16" s="1028"/>
      <c r="BJ16" s="1028"/>
      <c r="BK16" s="1028"/>
      <c r="BL16" s="1028"/>
      <c r="BM16" s="1028"/>
      <c r="BN16" s="1028"/>
      <c r="BO16" s="1060"/>
    </row>
    <row r="17" spans="1:67" ht="13.5">
      <c r="A17" s="418" t="s">
        <v>695</v>
      </c>
      <c r="B17" s="1067" t="s">
        <v>804</v>
      </c>
      <c r="C17" s="1067"/>
      <c r="D17" s="1067"/>
      <c r="E17" s="1067"/>
      <c r="F17" s="1067"/>
      <c r="G17" s="1063" t="s">
        <v>684</v>
      </c>
      <c r="H17" s="1064"/>
      <c r="I17" s="1065"/>
      <c r="J17" s="1068" t="s">
        <v>802</v>
      </c>
      <c r="K17" s="1068"/>
      <c r="L17" s="408"/>
      <c r="M17" s="418" t="s">
        <v>695</v>
      </c>
      <c r="N17" s="1067" t="s">
        <v>805</v>
      </c>
      <c r="O17" s="1067"/>
      <c r="P17" s="1067"/>
      <c r="Q17" s="1067"/>
      <c r="R17" s="1067"/>
      <c r="S17" s="1063" t="s">
        <v>684</v>
      </c>
      <c r="T17" s="1064"/>
      <c r="U17" s="1065"/>
      <c r="V17" s="1068" t="s">
        <v>802</v>
      </c>
      <c r="W17" s="1068"/>
      <c r="Y17" s="1053"/>
      <c r="Z17" s="1035"/>
      <c r="AA17" s="1035"/>
      <c r="AB17" s="1035"/>
      <c r="AC17" s="1035"/>
      <c r="AD17" s="1035"/>
      <c r="AE17" s="1037"/>
      <c r="AF17" s="1028"/>
      <c r="AG17" s="1028"/>
      <c r="AH17" s="1028"/>
      <c r="AI17" s="1028"/>
      <c r="AJ17" s="1028"/>
      <c r="AK17" s="1028"/>
      <c r="AL17" s="1028"/>
      <c r="AM17" s="1028"/>
      <c r="AN17" s="1028"/>
      <c r="AO17" s="1028"/>
      <c r="AP17" s="1028"/>
      <c r="AQ17" s="1028"/>
      <c r="AR17" s="1028"/>
      <c r="AS17" s="1028"/>
      <c r="AT17" s="1028"/>
      <c r="AU17" s="1028"/>
      <c r="AV17" s="1028"/>
      <c r="AW17" s="1028"/>
      <c r="AX17" s="1028"/>
      <c r="AY17" s="1028"/>
      <c r="AZ17" s="1028"/>
      <c r="BA17" s="1028"/>
      <c r="BB17" s="1028"/>
      <c r="BC17" s="1028"/>
      <c r="BD17" s="1028"/>
      <c r="BE17" s="1028"/>
      <c r="BF17" s="1028"/>
      <c r="BG17" s="1028"/>
      <c r="BH17" s="1028"/>
      <c r="BI17" s="1028"/>
      <c r="BJ17" s="1028"/>
      <c r="BK17" s="1028"/>
      <c r="BL17" s="1028"/>
      <c r="BM17" s="1028"/>
      <c r="BN17" s="1028"/>
      <c r="BO17" s="1060"/>
    </row>
    <row r="18" spans="1:67" ht="20.25">
      <c r="A18" s="419" t="s">
        <v>698</v>
      </c>
      <c r="B18" s="420" t="str">
        <f>IF(ISERROR(VLOOKUP(G18,'審判員'!$A:$C,2,FALSE))=TRUE,"",VLOOKUP(G18,'審判員'!$A:$C,2,FALSE))</f>
        <v>菊地　玄</v>
      </c>
      <c r="C18" s="421">
        <f>IF(ISERROR(VLOOKUP(G18,'審判員'!$A:$C,3,FALSE))=TRUE,"",VLOOKUP(G18,'審判員'!$A:$C,3,FALSE))</f>
        <v>3</v>
      </c>
      <c r="D18" s="422" t="s">
        <v>699</v>
      </c>
      <c r="E18" s="1052" t="s">
        <v>700</v>
      </c>
      <c r="F18" s="1052"/>
      <c r="G18" s="1052" t="s">
        <v>806</v>
      </c>
      <c r="H18" s="1052"/>
      <c r="I18" s="1052"/>
      <c r="J18" s="1069" t="s">
        <v>212</v>
      </c>
      <c r="K18" s="1070"/>
      <c r="L18" s="408"/>
      <c r="M18" s="419" t="s">
        <v>698</v>
      </c>
      <c r="N18" s="420" t="str">
        <f>IF(ISERROR(VLOOKUP(S18,'審判員'!$A:$C,2,FALSE))=TRUE,"",VLOOKUP(S18,'審判員'!$A:$C,2,FALSE))</f>
        <v>井上　直樹</v>
      </c>
      <c r="O18" s="421">
        <f>IF(ISERROR(VLOOKUP(S18,'審判員'!$A:$C,3,FALSE))=TRUE,"",VLOOKUP(S18,'審判員'!$A:$C,3,FALSE))</f>
        <v>3</v>
      </c>
      <c r="P18" s="422" t="s">
        <v>699</v>
      </c>
      <c r="Q18" s="1052" t="s">
        <v>700</v>
      </c>
      <c r="R18" s="1052"/>
      <c r="S18" s="1052" t="s">
        <v>807</v>
      </c>
      <c r="T18" s="1052"/>
      <c r="U18" s="1052"/>
      <c r="V18" s="1069" t="s">
        <v>212</v>
      </c>
      <c r="W18" s="1070"/>
      <c r="Y18" s="1053"/>
      <c r="Z18" s="1035"/>
      <c r="AA18" s="1035"/>
      <c r="AB18" s="1035"/>
      <c r="AC18" s="1035"/>
      <c r="AD18" s="1035"/>
      <c r="AE18" s="1037"/>
      <c r="AF18" s="1028"/>
      <c r="AG18" s="1028"/>
      <c r="AH18" s="1028"/>
      <c r="AI18" s="1028"/>
      <c r="AJ18" s="1028"/>
      <c r="AK18" s="1028"/>
      <c r="AL18" s="1028"/>
      <c r="AM18" s="1028"/>
      <c r="AN18" s="1028"/>
      <c r="AO18" s="1028"/>
      <c r="AP18" s="1028"/>
      <c r="AQ18" s="1028"/>
      <c r="AR18" s="1028"/>
      <c r="AS18" s="1028"/>
      <c r="AT18" s="1028"/>
      <c r="AU18" s="1028"/>
      <c r="AV18" s="1028"/>
      <c r="AW18" s="1028"/>
      <c r="AX18" s="1028"/>
      <c r="AY18" s="1028"/>
      <c r="AZ18" s="1028"/>
      <c r="BA18" s="1028"/>
      <c r="BB18" s="1028"/>
      <c r="BC18" s="1028"/>
      <c r="BD18" s="1028"/>
      <c r="BE18" s="1028"/>
      <c r="BF18" s="1028"/>
      <c r="BG18" s="1028"/>
      <c r="BH18" s="1028"/>
      <c r="BI18" s="1028"/>
      <c r="BJ18" s="1028"/>
      <c r="BK18" s="1028"/>
      <c r="BL18" s="1028"/>
      <c r="BM18" s="1028"/>
      <c r="BN18" s="1028"/>
      <c r="BO18" s="1060"/>
    </row>
    <row r="19" spans="1:67" ht="20.25">
      <c r="A19" s="423" t="s">
        <v>703</v>
      </c>
      <c r="B19" s="424" t="str">
        <f>IF(ISERROR(VLOOKUP(G19,'審判員'!$A:$C,2,FALSE))=TRUE,"",VLOOKUP(G19,'審判員'!$A:$C,2,FALSE))</f>
        <v>西村　竜司</v>
      </c>
      <c r="C19" s="425">
        <f>IF(ISERROR(VLOOKUP(G19,'審判員'!$A:$C,3,FALSE))=TRUE,"",VLOOKUP(G19,'審判員'!$A:$C,3,FALSE))</f>
        <v>3</v>
      </c>
      <c r="D19" s="426" t="s">
        <v>699</v>
      </c>
      <c r="E19" s="1035" t="s">
        <v>700</v>
      </c>
      <c r="F19" s="1035"/>
      <c r="G19" s="1035" t="s">
        <v>808</v>
      </c>
      <c r="H19" s="1035"/>
      <c r="I19" s="1035"/>
      <c r="J19" s="1071" t="str">
        <f>N12</f>
        <v>リノスフットボールクラブ　Ｕ－１２</v>
      </c>
      <c r="K19" s="1072"/>
      <c r="L19" s="408"/>
      <c r="M19" s="423" t="s">
        <v>703</v>
      </c>
      <c r="N19" s="424" t="str">
        <f>IF(ISERROR(VLOOKUP(S19,'審判員'!$A:$C,2,FALSE))=TRUE,"",VLOOKUP(S19,'審判員'!$A:$C,2,FALSE))</f>
        <v>酒井　祐三</v>
      </c>
      <c r="O19" s="425">
        <f>IF(ISERROR(VLOOKUP(S19,'審判員'!$A:$C,3,FALSE))=TRUE,"",VLOOKUP(S19,'審判員'!$A:$C,3,FALSE))</f>
        <v>3</v>
      </c>
      <c r="P19" s="426" t="s">
        <v>699</v>
      </c>
      <c r="Q19" s="1035" t="s">
        <v>700</v>
      </c>
      <c r="R19" s="1035"/>
      <c r="S19" s="1035" t="s">
        <v>719</v>
      </c>
      <c r="T19" s="1035"/>
      <c r="U19" s="1035"/>
      <c r="V19" s="1071" t="str">
        <f>B12</f>
        <v>ドリームキッズフットボールクラブ</v>
      </c>
      <c r="W19" s="1072"/>
      <c r="Y19" s="1053"/>
      <c r="Z19" s="1035"/>
      <c r="AA19" s="1035"/>
      <c r="AB19" s="1035"/>
      <c r="AC19" s="1035"/>
      <c r="AD19" s="1035"/>
      <c r="AE19" s="1037"/>
      <c r="AF19" s="1028"/>
      <c r="AG19" s="1028"/>
      <c r="AH19" s="1028"/>
      <c r="AI19" s="1028"/>
      <c r="AJ19" s="1028"/>
      <c r="AK19" s="1028"/>
      <c r="AL19" s="1028"/>
      <c r="AM19" s="1028"/>
      <c r="AN19" s="1028"/>
      <c r="AO19" s="1028"/>
      <c r="AP19" s="1028"/>
      <c r="AQ19" s="1028"/>
      <c r="AR19" s="1028"/>
      <c r="AS19" s="1028"/>
      <c r="AT19" s="1028"/>
      <c r="AU19" s="1028"/>
      <c r="AV19" s="1028"/>
      <c r="AW19" s="1028"/>
      <c r="AX19" s="1028"/>
      <c r="AY19" s="1028"/>
      <c r="AZ19" s="1028"/>
      <c r="BA19" s="1028"/>
      <c r="BB19" s="1028"/>
      <c r="BC19" s="1028"/>
      <c r="BD19" s="1028"/>
      <c r="BE19" s="1028"/>
      <c r="BF19" s="1028"/>
      <c r="BG19" s="1028"/>
      <c r="BH19" s="1028"/>
      <c r="BI19" s="1028"/>
      <c r="BJ19" s="1028"/>
      <c r="BK19" s="1028"/>
      <c r="BL19" s="1028"/>
      <c r="BM19" s="1028"/>
      <c r="BN19" s="1028"/>
      <c r="BO19" s="1060"/>
    </row>
    <row r="20" spans="1:67" ht="20.25">
      <c r="A20" s="423" t="s">
        <v>706</v>
      </c>
      <c r="B20" s="424" t="str">
        <f>IF(ISERROR(VLOOKUP(G20,'審判員'!$A:$C,2,FALSE))=TRUE,"",VLOOKUP(G20,'審判員'!$A:$C,2,FALSE))</f>
        <v>安倍　和広</v>
      </c>
      <c r="C20" s="425">
        <f>IF(ISERROR(VLOOKUP(G20,'審判員'!$A:$C,3,FALSE))=TRUE,"",VLOOKUP(G20,'審判員'!$A:$C,3,FALSE))</f>
        <v>3</v>
      </c>
      <c r="D20" s="426" t="s">
        <v>699</v>
      </c>
      <c r="E20" s="1035" t="s">
        <v>700</v>
      </c>
      <c r="F20" s="1035"/>
      <c r="G20" s="1035" t="s">
        <v>809</v>
      </c>
      <c r="H20" s="1035"/>
      <c r="I20" s="1035"/>
      <c r="J20" s="1071" t="str">
        <f>V12</f>
        <v>東陽フットボールクラブ</v>
      </c>
      <c r="K20" s="1072"/>
      <c r="L20" s="408"/>
      <c r="M20" s="423" t="s">
        <v>706</v>
      </c>
      <c r="N20" s="424" t="str">
        <f>IF(ISERROR(VLOOKUP(S20,'審判員'!$A:$C,2,FALSE))=TRUE,"",VLOOKUP(S20,'審判員'!$A:$C,2,FALSE))</f>
        <v>小石川　悟</v>
      </c>
      <c r="O20" s="425">
        <f>IF(ISERROR(VLOOKUP(S20,'審判員'!$A:$C,3,FALSE))=TRUE,"",VLOOKUP(S20,'審判員'!$A:$C,3,FALSE))</f>
        <v>3</v>
      </c>
      <c r="P20" s="426" t="s">
        <v>699</v>
      </c>
      <c r="Q20" s="1035" t="s">
        <v>700</v>
      </c>
      <c r="R20" s="1035"/>
      <c r="S20" s="1035" t="s">
        <v>701</v>
      </c>
      <c r="T20" s="1035"/>
      <c r="U20" s="1035"/>
      <c r="V20" s="1071" t="str">
        <f>J12</f>
        <v>寒田．敷戸ＦＣ</v>
      </c>
      <c r="W20" s="1072"/>
      <c r="Y20" s="1054"/>
      <c r="Z20" s="1055"/>
      <c r="AA20" s="1055"/>
      <c r="AB20" s="1055"/>
      <c r="AC20" s="1055"/>
      <c r="AD20" s="1055"/>
      <c r="AE20" s="1038"/>
      <c r="AF20" s="1028"/>
      <c r="AG20" s="1028"/>
      <c r="AH20" s="1028"/>
      <c r="AI20" s="1028"/>
      <c r="AJ20" s="1028"/>
      <c r="AK20" s="1028"/>
      <c r="AL20" s="1028"/>
      <c r="AM20" s="1028"/>
      <c r="AN20" s="1028"/>
      <c r="AO20" s="1028"/>
      <c r="AP20" s="1028"/>
      <c r="AQ20" s="1028"/>
      <c r="AR20" s="1028"/>
      <c r="AS20" s="1028"/>
      <c r="AT20" s="1028"/>
      <c r="AU20" s="1028"/>
      <c r="AV20" s="1028"/>
      <c r="AW20" s="1028"/>
      <c r="AX20" s="1028"/>
      <c r="AY20" s="1028"/>
      <c r="AZ20" s="1028"/>
      <c r="BA20" s="1028"/>
      <c r="BB20" s="1028"/>
      <c r="BC20" s="1028"/>
      <c r="BD20" s="1028"/>
      <c r="BE20" s="1028"/>
      <c r="BF20" s="1028"/>
      <c r="BG20" s="1028"/>
      <c r="BH20" s="1028"/>
      <c r="BI20" s="1028"/>
      <c r="BJ20" s="1028"/>
      <c r="BK20" s="1028"/>
      <c r="BL20" s="1028"/>
      <c r="BM20" s="1028"/>
      <c r="BN20" s="1028"/>
      <c r="BO20" s="1061"/>
    </row>
    <row r="21" spans="1:67" ht="18.75" customHeight="1">
      <c r="A21" s="427" t="s">
        <v>709</v>
      </c>
      <c r="B21" s="428" t="str">
        <f>IF(ISERROR(VLOOKUP(G21,'審判員'!$A:$C,2,FALSE))=TRUE,"",VLOOKUP(G21,'審判員'!$A:$C,2,FALSE))</f>
        <v>岡部　明男</v>
      </c>
      <c r="C21" s="429">
        <f>IF(ISERROR(VLOOKUP(G21,'審判員'!$A:$C,3,FALSE))=TRUE,"",VLOOKUP(G21,'審判員'!$A:$C,3,FALSE))</f>
        <v>3</v>
      </c>
      <c r="D21" s="430" t="s">
        <v>699</v>
      </c>
      <c r="E21" s="1074" t="s">
        <v>700</v>
      </c>
      <c r="F21" s="1074"/>
      <c r="G21" s="1074" t="s">
        <v>810</v>
      </c>
      <c r="H21" s="1074"/>
      <c r="I21" s="1074"/>
      <c r="J21" s="1075" t="s">
        <v>212</v>
      </c>
      <c r="K21" s="1076"/>
      <c r="L21" s="408"/>
      <c r="M21" s="427" t="s">
        <v>709</v>
      </c>
      <c r="N21" s="428" t="str">
        <f>IF(ISERROR(VLOOKUP(S21,'審判員'!$A:$C,2,FALSE))=TRUE,"",VLOOKUP(S21,'審判員'!$A:$C,2,FALSE))</f>
        <v>森　隆嗣</v>
      </c>
      <c r="O21" s="429">
        <f>IF(ISERROR(VLOOKUP(S21,'審判員'!$A:$C,3,FALSE))=TRUE,"",VLOOKUP(S21,'審判員'!$A:$C,3,FALSE))</f>
        <v>3</v>
      </c>
      <c r="P21" s="430" t="s">
        <v>699</v>
      </c>
      <c r="Q21" s="1074" t="s">
        <v>700</v>
      </c>
      <c r="R21" s="1074"/>
      <c r="S21" s="1074" t="s">
        <v>811</v>
      </c>
      <c r="T21" s="1074"/>
      <c r="U21" s="1074"/>
      <c r="V21" s="1075" t="s">
        <v>212</v>
      </c>
      <c r="W21" s="1076"/>
      <c r="Y21" s="1077" t="str">
        <f>$AC$7</f>
        <v>ドリームキッズフットボールクラブ</v>
      </c>
      <c r="Z21" s="1034"/>
      <c r="AA21" s="1034"/>
      <c r="AB21" s="1034"/>
      <c r="AC21" s="1034"/>
      <c r="AD21" s="1034" t="s">
        <v>669</v>
      </c>
      <c r="AE21" s="1034"/>
      <c r="AF21" s="1078"/>
      <c r="AG21" s="1079"/>
      <c r="AH21" s="1079"/>
      <c r="AI21" s="1079"/>
      <c r="AJ21" s="1080"/>
      <c r="AK21" s="1099" t="str">
        <f>IF(AK25="","",IF(AK25&gt;AN25,"○",IF(AK25&lt;AN25,"●",IF(AK23&gt;AN23,"△",IF(AK23&lt;AN23,"▲")))))</f>
        <v>○</v>
      </c>
      <c r="AL21" s="1100"/>
      <c r="AM21" s="1100"/>
      <c r="AN21" s="1100"/>
      <c r="AO21" s="1101"/>
      <c r="AP21" s="1099" t="str">
        <f>IF(AP25="","",IF(AP25&gt;AS25,"○",IF(AP25&lt;AS25,"●",IF(AP23&gt;AS23,"△",IF(AP23&lt;AS23,"▲")))))</f>
        <v>○</v>
      </c>
      <c r="AQ21" s="1100"/>
      <c r="AR21" s="1100"/>
      <c r="AS21" s="1100"/>
      <c r="AT21" s="1101"/>
      <c r="AU21" s="1073">
        <f>COUNTIF($AF$21:$AT$22,"○")</f>
        <v>2</v>
      </c>
      <c r="AV21" s="1073"/>
      <c r="AW21" s="1073">
        <f>COUNTIF($AF$21:$AT$22,"△")</f>
        <v>0</v>
      </c>
      <c r="AX21" s="1073"/>
      <c r="AY21" s="1073">
        <f>COUNTIF($AF$21:$AT$22,"▲")</f>
        <v>0</v>
      </c>
      <c r="AZ21" s="1073"/>
      <c r="BA21" s="1073">
        <f>COUNTIF($AF$21:$AT$22,"●")</f>
        <v>0</v>
      </c>
      <c r="BB21" s="1073"/>
      <c r="BC21" s="1073">
        <f>SUM($AK$25,$AP$25)</f>
        <v>16</v>
      </c>
      <c r="BD21" s="1073"/>
      <c r="BE21" s="1073">
        <f>SUM($AN$25,$AS$25)</f>
        <v>0</v>
      </c>
      <c r="BF21" s="1073"/>
      <c r="BG21" s="1073">
        <f>($AU$21*3)+($AW$21*2)+($AY$21*1)</f>
        <v>6</v>
      </c>
      <c r="BH21" s="1073"/>
      <c r="BI21" s="1087">
        <f>RANK($BG$21,$BG$21:$BH$38)</f>
        <v>1</v>
      </c>
      <c r="BJ21" s="1087"/>
      <c r="BK21" s="1073">
        <f>$BC$21-$BE$21</f>
        <v>16</v>
      </c>
      <c r="BL21" s="1073"/>
      <c r="BM21" s="1087">
        <f>RANK($BK$21,$BK$21:$BL$38)</f>
        <v>1</v>
      </c>
      <c r="BN21" s="1087"/>
      <c r="BO21" s="1088"/>
    </row>
    <row r="22" spans="1:67" ht="18.75" customHeight="1">
      <c r="A22" s="431" t="s">
        <v>406</v>
      </c>
      <c r="B22" s="432" t="s">
        <v>420</v>
      </c>
      <c r="C22" s="432" t="s">
        <v>419</v>
      </c>
      <c r="D22" s="432" t="s">
        <v>595</v>
      </c>
      <c r="E22" s="432" t="s">
        <v>421</v>
      </c>
      <c r="F22" s="433"/>
      <c r="G22" s="432" t="s">
        <v>421</v>
      </c>
      <c r="H22" s="432" t="s">
        <v>595</v>
      </c>
      <c r="I22" s="432" t="s">
        <v>419</v>
      </c>
      <c r="J22" s="432" t="s">
        <v>420</v>
      </c>
      <c r="K22" s="434" t="s">
        <v>406</v>
      </c>
      <c r="L22" s="408"/>
      <c r="M22" s="431" t="s">
        <v>406</v>
      </c>
      <c r="N22" s="432" t="s">
        <v>420</v>
      </c>
      <c r="O22" s="432" t="s">
        <v>419</v>
      </c>
      <c r="P22" s="432" t="s">
        <v>595</v>
      </c>
      <c r="Q22" s="432" t="s">
        <v>421</v>
      </c>
      <c r="R22" s="433"/>
      <c r="S22" s="432" t="s">
        <v>421</v>
      </c>
      <c r="T22" s="432" t="s">
        <v>595</v>
      </c>
      <c r="U22" s="432" t="s">
        <v>419</v>
      </c>
      <c r="V22" s="432" t="s">
        <v>420</v>
      </c>
      <c r="W22" s="434" t="s">
        <v>406</v>
      </c>
      <c r="Y22" s="1053"/>
      <c r="Z22" s="1035"/>
      <c r="AA22" s="1035"/>
      <c r="AB22" s="1035"/>
      <c r="AC22" s="1035"/>
      <c r="AD22" s="1035"/>
      <c r="AE22" s="1035"/>
      <c r="AF22" s="1081"/>
      <c r="AG22" s="1082"/>
      <c r="AH22" s="1082"/>
      <c r="AI22" s="1082"/>
      <c r="AJ22" s="1083"/>
      <c r="AK22" s="1093"/>
      <c r="AL22" s="1094"/>
      <c r="AM22" s="1094"/>
      <c r="AN22" s="1094"/>
      <c r="AO22" s="1096"/>
      <c r="AP22" s="1093"/>
      <c r="AQ22" s="1094"/>
      <c r="AR22" s="1094"/>
      <c r="AS22" s="1094"/>
      <c r="AT22" s="1096"/>
      <c r="AU22" s="1073"/>
      <c r="AV22" s="1073"/>
      <c r="AW22" s="1073"/>
      <c r="AX22" s="1073"/>
      <c r="AY22" s="1073"/>
      <c r="AZ22" s="1073"/>
      <c r="BA22" s="1073"/>
      <c r="BB22" s="1073"/>
      <c r="BC22" s="1073"/>
      <c r="BD22" s="1073"/>
      <c r="BE22" s="1073"/>
      <c r="BF22" s="1073"/>
      <c r="BG22" s="1073"/>
      <c r="BH22" s="1073"/>
      <c r="BI22" s="1087"/>
      <c r="BJ22" s="1087"/>
      <c r="BK22" s="1073"/>
      <c r="BL22" s="1073"/>
      <c r="BM22" s="1087"/>
      <c r="BN22" s="1087"/>
      <c r="BO22" s="1089"/>
    </row>
    <row r="23" spans="1:67" ht="18.75" customHeight="1">
      <c r="A23" s="435"/>
      <c r="B23" s="436" t="str">
        <f>IF(ISERROR(VLOOKUP(CONCATENATE($B$12,"_",C23),'選手名簿'!$A:$E,5,FALSE))=TRUE,"",VLOOKUP(CONCATENATE($B$12,"_",C23),'選手名簿'!$A:$E,5,FALSE))</f>
        <v/>
      </c>
      <c r="C23" s="437"/>
      <c r="D23" s="437"/>
      <c r="E23" s="438"/>
      <c r="F23" s="433"/>
      <c r="G23" s="438"/>
      <c r="H23" s="437"/>
      <c r="I23" s="437"/>
      <c r="J23" s="424" t="str">
        <f>IF(ISERROR(VLOOKUP(CONCATENATE($J$12,"_",I23),'選手名簿'!$A:$E,5,FALSE))=TRUE,"",VLOOKUP(CONCATENATE($J$12,"_",I23),'選手名簿'!$A:$E,5,FALSE))</f>
        <v/>
      </c>
      <c r="K23" s="439"/>
      <c r="L23" s="408"/>
      <c r="M23" s="435"/>
      <c r="N23" s="436" t="str">
        <f>IF(ISERROR(VLOOKUP(CONCATENATE($N$12,"_",O23),'選手名簿'!$A:$E,5,FALSE))=TRUE,"",VLOOKUP(CONCATENATE($N$12,"_",O23),'選手名簿'!$A:$E,5,FALSE))</f>
        <v/>
      </c>
      <c r="O23" s="437"/>
      <c r="P23" s="437"/>
      <c r="Q23" s="438"/>
      <c r="R23" s="433"/>
      <c r="S23" s="438"/>
      <c r="T23" s="437"/>
      <c r="U23" s="437"/>
      <c r="V23" s="424" t="str">
        <f>IF(ISERROR(VLOOKUP(CONCATENATE($V$12,"_",U23),'選手名簿'!$A:$E,5,FALSE))=TRUE,"",VLOOKUP(CONCATENATE($V$12,"_",U23),'選手名簿'!$A:$E,5,FALSE))</f>
        <v/>
      </c>
      <c r="W23" s="439"/>
      <c r="Y23" s="1053"/>
      <c r="Z23" s="1035"/>
      <c r="AA23" s="1035"/>
      <c r="AB23" s="1035"/>
      <c r="AC23" s="1035"/>
      <c r="AD23" s="1035"/>
      <c r="AE23" s="1035"/>
      <c r="AF23" s="1081"/>
      <c r="AG23" s="1082"/>
      <c r="AH23" s="1082"/>
      <c r="AI23" s="1082"/>
      <c r="AJ23" s="1083"/>
      <c r="AK23" s="1091" t="str">
        <f>IF($E$14="","",$E$14)</f>
        <v/>
      </c>
      <c r="AL23" s="1092"/>
      <c r="AM23" s="1092" t="s">
        <v>712</v>
      </c>
      <c r="AN23" s="1092" t="str">
        <f>IF($G$14="","",$G$14)</f>
        <v/>
      </c>
      <c r="AO23" s="1095"/>
      <c r="AP23" s="1091" t="str">
        <f>IF($G$50="","",$G$50)</f>
        <v/>
      </c>
      <c r="AQ23" s="1092"/>
      <c r="AR23" s="1092" t="s">
        <v>712</v>
      </c>
      <c r="AS23" s="1092" t="str">
        <f>IF($E$50="","",$E$50)</f>
        <v/>
      </c>
      <c r="AT23" s="1095"/>
      <c r="AU23" s="1073"/>
      <c r="AV23" s="1073"/>
      <c r="AW23" s="1073"/>
      <c r="AX23" s="1073"/>
      <c r="AY23" s="1073"/>
      <c r="AZ23" s="1073"/>
      <c r="BA23" s="1073"/>
      <c r="BB23" s="1073"/>
      <c r="BC23" s="1073"/>
      <c r="BD23" s="1073"/>
      <c r="BE23" s="1073"/>
      <c r="BF23" s="1073"/>
      <c r="BG23" s="1073"/>
      <c r="BH23" s="1073"/>
      <c r="BI23" s="1087"/>
      <c r="BJ23" s="1087"/>
      <c r="BK23" s="1073"/>
      <c r="BL23" s="1073"/>
      <c r="BM23" s="1087"/>
      <c r="BN23" s="1087"/>
      <c r="BO23" s="1089"/>
    </row>
    <row r="24" spans="1:67" ht="18.75" customHeight="1">
      <c r="A24" s="435"/>
      <c r="B24" s="436" t="str">
        <f>IF(ISERROR(VLOOKUP(CONCATENATE($B$12,"_",C24),'選手名簿'!$A:$E,5,FALSE))=TRUE,"",VLOOKUP(CONCATENATE($B$12,"_",C24),'選手名簿'!$A:$E,5,FALSE))</f>
        <v/>
      </c>
      <c r="C24" s="437"/>
      <c r="D24" s="437"/>
      <c r="E24" s="438"/>
      <c r="F24" s="433"/>
      <c r="G24" s="438"/>
      <c r="H24" s="437"/>
      <c r="I24" s="437"/>
      <c r="J24" s="436" t="str">
        <f>IF(ISERROR(VLOOKUP(CONCATENATE($J$12,"_",I24),'選手名簿'!$A:$E,5,FALSE))=TRUE,"",VLOOKUP(CONCATENATE($J$12,"_",I24),'選手名簿'!$A:$E,5,FALSE))</f>
        <v/>
      </c>
      <c r="K24" s="439"/>
      <c r="L24" s="408"/>
      <c r="M24" s="435"/>
      <c r="N24" s="436" t="str">
        <f>IF(ISERROR(VLOOKUP(CONCATENATE($N$12,"_",O24),'選手名簿'!$A:$E,5,FALSE))=TRUE,"",VLOOKUP(CONCATENATE($N$12,"_",O24),'選手名簿'!$A:$E,5,FALSE))</f>
        <v/>
      </c>
      <c r="O24" s="437"/>
      <c r="P24" s="437"/>
      <c r="Q24" s="438"/>
      <c r="R24" s="433"/>
      <c r="S24" s="438"/>
      <c r="T24" s="437"/>
      <c r="U24" s="437"/>
      <c r="V24" s="436" t="str">
        <f>IF(ISERROR(VLOOKUP(CONCATENATE($V$12,"_",U24),'選手名簿'!$A:$E,5,FALSE))=TRUE,"",VLOOKUP(CONCATENATE($V$12,"_",U24),'選手名簿'!$A:$E,5,FALSE))</f>
        <v/>
      </c>
      <c r="W24" s="439"/>
      <c r="Y24" s="1053"/>
      <c r="Z24" s="1035"/>
      <c r="AA24" s="1035"/>
      <c r="AB24" s="1035"/>
      <c r="AC24" s="1035"/>
      <c r="AD24" s="1035" t="s">
        <v>655</v>
      </c>
      <c r="AE24" s="1035"/>
      <c r="AF24" s="1081"/>
      <c r="AG24" s="1082"/>
      <c r="AH24" s="1082"/>
      <c r="AI24" s="1082"/>
      <c r="AJ24" s="1083"/>
      <c r="AK24" s="1093"/>
      <c r="AL24" s="1094"/>
      <c r="AM24" s="1094"/>
      <c r="AN24" s="1094"/>
      <c r="AO24" s="1096"/>
      <c r="AP24" s="1093"/>
      <c r="AQ24" s="1094"/>
      <c r="AR24" s="1094"/>
      <c r="AS24" s="1094"/>
      <c r="AT24" s="1096"/>
      <c r="AU24" s="1073"/>
      <c r="AV24" s="1073"/>
      <c r="AW24" s="1073"/>
      <c r="AX24" s="1073"/>
      <c r="AY24" s="1073"/>
      <c r="AZ24" s="1073"/>
      <c r="BA24" s="1073"/>
      <c r="BB24" s="1073"/>
      <c r="BC24" s="1073"/>
      <c r="BD24" s="1073"/>
      <c r="BE24" s="1073"/>
      <c r="BF24" s="1073"/>
      <c r="BG24" s="1073"/>
      <c r="BH24" s="1073"/>
      <c r="BI24" s="1087"/>
      <c r="BJ24" s="1087"/>
      <c r="BK24" s="1073"/>
      <c r="BL24" s="1073"/>
      <c r="BM24" s="1087"/>
      <c r="BN24" s="1087"/>
      <c r="BO24" s="1089"/>
    </row>
    <row r="25" spans="1:67" ht="18.75" customHeight="1">
      <c r="A25" s="435"/>
      <c r="B25" s="436" t="str">
        <f>IF(ISERROR(VLOOKUP(CONCATENATE($B$12,"_",C25),'選手名簿'!$A:$E,5,FALSE))=TRUE,"",VLOOKUP(CONCATENATE($B$12,"_",C25),'選手名簿'!$A:$E,5,FALSE))</f>
        <v/>
      </c>
      <c r="C25" s="437"/>
      <c r="D25" s="437"/>
      <c r="E25" s="438"/>
      <c r="F25" s="433"/>
      <c r="G25" s="438"/>
      <c r="H25" s="437"/>
      <c r="I25" s="437"/>
      <c r="J25" s="436" t="str">
        <f>IF(ISERROR(VLOOKUP(CONCATENATE($J$12,"_",I25),'選手名簿'!$A:$E,5,FALSE))=TRUE,"",VLOOKUP(CONCATENATE($J$12,"_",I25),'選手名簿'!$A:$E,5,FALSE))</f>
        <v/>
      </c>
      <c r="K25" s="439"/>
      <c r="L25" s="408"/>
      <c r="M25" s="435"/>
      <c r="N25" s="436" t="str">
        <f>IF(ISERROR(VLOOKUP(CONCATENATE($N$12,"_",O25),'選手名簿'!$A:$E,5,FALSE))=TRUE,"",VLOOKUP(CONCATENATE($N$12,"_",O25),'選手名簿'!$A:$E,5,FALSE))</f>
        <v/>
      </c>
      <c r="O25" s="437"/>
      <c r="P25" s="437"/>
      <c r="Q25" s="438"/>
      <c r="R25" s="433"/>
      <c r="S25" s="438"/>
      <c r="T25" s="437"/>
      <c r="U25" s="437"/>
      <c r="V25" s="436" t="str">
        <f>IF(ISERROR(VLOOKUP(CONCATENATE($V$12,"_",U25),'選手名簿'!$A:$E,5,FALSE))=TRUE,"",VLOOKUP(CONCATENATE($V$12,"_",U25),'選手名簿'!$A:$E,5,FALSE))</f>
        <v/>
      </c>
      <c r="W25" s="439"/>
      <c r="Y25" s="1053"/>
      <c r="Z25" s="1035"/>
      <c r="AA25" s="1035"/>
      <c r="AB25" s="1035"/>
      <c r="AC25" s="1035"/>
      <c r="AD25" s="1035"/>
      <c r="AE25" s="1035"/>
      <c r="AF25" s="1081"/>
      <c r="AG25" s="1082"/>
      <c r="AH25" s="1082"/>
      <c r="AI25" s="1082"/>
      <c r="AJ25" s="1083"/>
      <c r="AK25" s="1091">
        <f>$C$12</f>
        <v>7</v>
      </c>
      <c r="AL25" s="1092"/>
      <c r="AM25" s="1092" t="s">
        <v>712</v>
      </c>
      <c r="AN25" s="1092">
        <f>$I$12</f>
        <v>0</v>
      </c>
      <c r="AO25" s="1095"/>
      <c r="AP25" s="1091">
        <f>$I$48</f>
        <v>9</v>
      </c>
      <c r="AQ25" s="1092"/>
      <c r="AR25" s="1092" t="s">
        <v>712</v>
      </c>
      <c r="AS25" s="1092">
        <f>$C$48</f>
        <v>0</v>
      </c>
      <c r="AT25" s="1095"/>
      <c r="AU25" s="1073"/>
      <c r="AV25" s="1073"/>
      <c r="AW25" s="1073"/>
      <c r="AX25" s="1073"/>
      <c r="AY25" s="1073"/>
      <c r="AZ25" s="1073"/>
      <c r="BA25" s="1073"/>
      <c r="BB25" s="1073"/>
      <c r="BC25" s="1073"/>
      <c r="BD25" s="1073"/>
      <c r="BE25" s="1073"/>
      <c r="BF25" s="1073"/>
      <c r="BG25" s="1073"/>
      <c r="BH25" s="1073"/>
      <c r="BI25" s="1087"/>
      <c r="BJ25" s="1087"/>
      <c r="BK25" s="1073"/>
      <c r="BL25" s="1073"/>
      <c r="BM25" s="1087"/>
      <c r="BN25" s="1087"/>
      <c r="BO25" s="1089"/>
    </row>
    <row r="26" spans="1:67" ht="18.75" customHeight="1">
      <c r="A26" s="435"/>
      <c r="B26" s="436" t="str">
        <f>IF(ISERROR(VLOOKUP(CONCATENATE($B$12,"_",C26),'選手名簿'!$A:$E,5,FALSE))=TRUE,"",VLOOKUP(CONCATENATE($B$12,"_",C26),'選手名簿'!$A:$E,5,FALSE))</f>
        <v/>
      </c>
      <c r="C26" s="437"/>
      <c r="D26" s="437"/>
      <c r="E26" s="438"/>
      <c r="F26" s="433"/>
      <c r="G26" s="438"/>
      <c r="H26" s="437"/>
      <c r="I26" s="437"/>
      <c r="J26" s="436" t="str">
        <f>IF(ISERROR(VLOOKUP(CONCATENATE($J$12,"_",I26),'選手名簿'!$A:$E,5,FALSE))=TRUE,"",VLOOKUP(CONCATENATE($J$12,"_",I26),'選手名簿'!$A:$E,5,FALSE))</f>
        <v/>
      </c>
      <c r="K26" s="439"/>
      <c r="L26" s="408"/>
      <c r="M26" s="435"/>
      <c r="N26" s="436" t="str">
        <f>IF(ISERROR(VLOOKUP(CONCATENATE($N$12,"_",O26),'選手名簿'!$A:$E,5,FALSE))=TRUE,"",VLOOKUP(CONCATENATE($N$12,"_",O26),'選手名簿'!$A:$E,5,FALSE))</f>
        <v/>
      </c>
      <c r="O26" s="437"/>
      <c r="P26" s="437"/>
      <c r="Q26" s="438"/>
      <c r="R26" s="433"/>
      <c r="S26" s="438"/>
      <c r="T26" s="437"/>
      <c r="U26" s="437"/>
      <c r="V26" s="436" t="str">
        <f>IF(ISERROR(VLOOKUP(CONCATENATE($V$12,"_",U26),'選手名簿'!$A:$E,5,FALSE))=TRUE,"",VLOOKUP(CONCATENATE($V$12,"_",U26),'選手名簿'!$A:$E,5,FALSE))</f>
        <v/>
      </c>
      <c r="W26" s="439"/>
      <c r="Y26" s="1054"/>
      <c r="Z26" s="1055"/>
      <c r="AA26" s="1055"/>
      <c r="AB26" s="1055"/>
      <c r="AC26" s="1055"/>
      <c r="AD26" s="1055"/>
      <c r="AE26" s="1055"/>
      <c r="AF26" s="1084"/>
      <c r="AG26" s="1085"/>
      <c r="AH26" s="1085"/>
      <c r="AI26" s="1085"/>
      <c r="AJ26" s="1086"/>
      <c r="AK26" s="1097"/>
      <c r="AL26" s="677"/>
      <c r="AM26" s="677"/>
      <c r="AN26" s="677"/>
      <c r="AO26" s="1098"/>
      <c r="AP26" s="1097"/>
      <c r="AQ26" s="677"/>
      <c r="AR26" s="677"/>
      <c r="AS26" s="677"/>
      <c r="AT26" s="1098"/>
      <c r="AU26" s="1073"/>
      <c r="AV26" s="1073"/>
      <c r="AW26" s="1073"/>
      <c r="AX26" s="1073"/>
      <c r="AY26" s="1073"/>
      <c r="AZ26" s="1073"/>
      <c r="BA26" s="1073"/>
      <c r="BB26" s="1073"/>
      <c r="BC26" s="1073"/>
      <c r="BD26" s="1073"/>
      <c r="BE26" s="1073"/>
      <c r="BF26" s="1073"/>
      <c r="BG26" s="1073"/>
      <c r="BH26" s="1073"/>
      <c r="BI26" s="1087"/>
      <c r="BJ26" s="1087"/>
      <c r="BK26" s="1073"/>
      <c r="BL26" s="1073"/>
      <c r="BM26" s="1087"/>
      <c r="BN26" s="1087"/>
      <c r="BO26" s="1090"/>
    </row>
    <row r="27" spans="1:67" ht="18.75" customHeight="1">
      <c r="A27" s="440"/>
      <c r="B27" s="441" t="str">
        <f>IF(ISERROR(VLOOKUP(CONCATENATE($B$12,"_",C27),'選手名簿'!$A:$E,5,FALSE))=TRUE,"",VLOOKUP(CONCATENATE($B$12,"_",C27),'選手名簿'!$A:$E,5,FALSE))</f>
        <v/>
      </c>
      <c r="C27" s="442"/>
      <c r="D27" s="442"/>
      <c r="E27" s="443"/>
      <c r="F27" s="444"/>
      <c r="G27" s="443"/>
      <c r="H27" s="442"/>
      <c r="I27" s="442"/>
      <c r="J27" s="441" t="str">
        <f>IF(ISERROR(VLOOKUP(CONCATENATE($J$12,"_",I27),'選手名簿'!$A:$E,5,FALSE))=TRUE,"",VLOOKUP(CONCATENATE($J$12,"_",I27),'選手名簿'!$A:$E,5,FALSE))</f>
        <v/>
      </c>
      <c r="K27" s="445"/>
      <c r="L27" s="408"/>
      <c r="M27" s="440"/>
      <c r="N27" s="441" t="str">
        <f>IF(ISERROR(VLOOKUP(CONCATENATE($N$12,"_",O27),'選手名簿'!$A:$E,5,FALSE))=TRUE,"",VLOOKUP(CONCATENATE($N$12,"_",O27),'選手名簿'!$A:$E,5,FALSE))</f>
        <v/>
      </c>
      <c r="O27" s="442"/>
      <c r="P27" s="442"/>
      <c r="Q27" s="443"/>
      <c r="R27" s="444"/>
      <c r="S27" s="443"/>
      <c r="T27" s="442"/>
      <c r="U27" s="442"/>
      <c r="V27" s="441" t="str">
        <f>IF(ISERROR(VLOOKUP(CONCATENATE($V$12,"_",U27),'選手名簿'!$A:$E,5,FALSE))=TRUE,"",VLOOKUP(CONCATENATE($V$12,"_",U27),'選手名簿'!$A:$E,5,FALSE))</f>
        <v/>
      </c>
      <c r="W27" s="445"/>
      <c r="Y27" s="1077" t="str">
        <f>$AC$8</f>
        <v>寒田．敷戸ＦＣ</v>
      </c>
      <c r="Z27" s="1034"/>
      <c r="AA27" s="1034"/>
      <c r="AB27" s="1034"/>
      <c r="AC27" s="1034"/>
      <c r="AD27" s="1034" t="s">
        <v>669</v>
      </c>
      <c r="AE27" s="1034"/>
      <c r="AF27" s="1099" t="str">
        <f>IF(AF31="","",IF(AF31&gt;AI31,"○",IF(AF31&lt;AI31,"●",IF(AF29&gt;AI29,"△",IF(AF29&lt;AI29,"▲")))))</f>
        <v>●</v>
      </c>
      <c r="AG27" s="1100"/>
      <c r="AH27" s="1100"/>
      <c r="AI27" s="1100"/>
      <c r="AJ27" s="1101"/>
      <c r="AK27" s="1079"/>
      <c r="AL27" s="1079"/>
      <c r="AM27" s="1079"/>
      <c r="AN27" s="1079"/>
      <c r="AO27" s="1079"/>
      <c r="AP27" s="1099" t="str">
        <f>IF(AP31="","",IF(AP31&gt;AS31,"○",IF(AP31&lt;AS31,"●",IF(AP29&gt;AS29,"△",IF(AP29&lt;AS29,"▲")))))</f>
        <v>●</v>
      </c>
      <c r="AQ27" s="1100"/>
      <c r="AR27" s="1100"/>
      <c r="AS27" s="1100"/>
      <c r="AT27" s="1101"/>
      <c r="AU27" s="1073">
        <f>COUNTIF($AF$27:$AT$28,"○")</f>
        <v>0</v>
      </c>
      <c r="AV27" s="1073"/>
      <c r="AW27" s="1073">
        <f>COUNTIF($AF$27:$AT$28,"△")</f>
        <v>0</v>
      </c>
      <c r="AX27" s="1073"/>
      <c r="AY27" s="1073">
        <f>COUNTIF($AF$27:$AT$28,"▲")</f>
        <v>0</v>
      </c>
      <c r="AZ27" s="1073"/>
      <c r="BA27" s="1073">
        <f>COUNTIF($AF$27:$AT$28,"●")</f>
        <v>2</v>
      </c>
      <c r="BB27" s="1073"/>
      <c r="BC27" s="1073">
        <f>SUM($AF$31,$AP$31)</f>
        <v>0</v>
      </c>
      <c r="BD27" s="1073"/>
      <c r="BE27" s="1073">
        <f>SUM($AI$31,$AS$31)</f>
        <v>9</v>
      </c>
      <c r="BF27" s="1073"/>
      <c r="BG27" s="1073">
        <f>($AU$27*3)+($AW$27*2)+($AY$27*1)</f>
        <v>0</v>
      </c>
      <c r="BH27" s="1073"/>
      <c r="BI27" s="1087">
        <f>RANK($BG$27,$BG$21:$BH$38)</f>
        <v>3</v>
      </c>
      <c r="BJ27" s="1087"/>
      <c r="BK27" s="1073">
        <f>$BC$27-$BE$27</f>
        <v>-9</v>
      </c>
      <c r="BL27" s="1073"/>
      <c r="BM27" s="1087">
        <f>RANK($BK$27,$BK$21:$BL$38)</f>
        <v>3</v>
      </c>
      <c r="BN27" s="1087"/>
      <c r="BO27" s="1088"/>
    </row>
    <row r="28" spans="1:67" ht="18.75" customHeight="1">
      <c r="A28" s="408"/>
      <c r="B28" s="408"/>
      <c r="C28" s="408"/>
      <c r="D28" s="408"/>
      <c r="E28" s="408"/>
      <c r="F28" s="408"/>
      <c r="G28" s="408"/>
      <c r="H28" s="408"/>
      <c r="I28" s="408"/>
      <c r="J28" s="408"/>
      <c r="K28" s="408"/>
      <c r="L28" s="408"/>
      <c r="M28" s="408"/>
      <c r="N28" s="408"/>
      <c r="O28" s="408"/>
      <c r="P28" s="408"/>
      <c r="Q28" s="408"/>
      <c r="R28" s="408"/>
      <c r="S28" s="408"/>
      <c r="T28" s="408"/>
      <c r="U28" s="408"/>
      <c r="V28" s="408"/>
      <c r="Y28" s="1053"/>
      <c r="Z28" s="1035"/>
      <c r="AA28" s="1035"/>
      <c r="AB28" s="1035"/>
      <c r="AC28" s="1035"/>
      <c r="AD28" s="1035"/>
      <c r="AE28" s="1035"/>
      <c r="AF28" s="1093"/>
      <c r="AG28" s="1094"/>
      <c r="AH28" s="1094"/>
      <c r="AI28" s="1094"/>
      <c r="AJ28" s="1096"/>
      <c r="AK28" s="1082"/>
      <c r="AL28" s="1082"/>
      <c r="AM28" s="1082"/>
      <c r="AN28" s="1082"/>
      <c r="AO28" s="1082"/>
      <c r="AP28" s="1093"/>
      <c r="AQ28" s="1094"/>
      <c r="AR28" s="1094"/>
      <c r="AS28" s="1094"/>
      <c r="AT28" s="1096"/>
      <c r="AU28" s="1073"/>
      <c r="AV28" s="1073"/>
      <c r="AW28" s="1073"/>
      <c r="AX28" s="1073"/>
      <c r="AY28" s="1073"/>
      <c r="AZ28" s="1073"/>
      <c r="BA28" s="1073"/>
      <c r="BB28" s="1073"/>
      <c r="BC28" s="1073"/>
      <c r="BD28" s="1073"/>
      <c r="BE28" s="1073"/>
      <c r="BF28" s="1073"/>
      <c r="BG28" s="1073"/>
      <c r="BH28" s="1073"/>
      <c r="BI28" s="1087"/>
      <c r="BJ28" s="1087"/>
      <c r="BK28" s="1073"/>
      <c r="BL28" s="1073"/>
      <c r="BM28" s="1087"/>
      <c r="BN28" s="1087"/>
      <c r="BO28" s="1089"/>
    </row>
    <row r="29" spans="1:67" ht="18.75" customHeight="1">
      <c r="A29" s="408"/>
      <c r="B29" s="408"/>
      <c r="C29" s="408"/>
      <c r="D29" s="408"/>
      <c r="E29" s="408"/>
      <c r="F29" s="408"/>
      <c r="G29" s="408"/>
      <c r="H29" s="408"/>
      <c r="I29" s="408"/>
      <c r="J29" s="408"/>
      <c r="K29" s="408"/>
      <c r="L29" s="408"/>
      <c r="M29" s="408"/>
      <c r="N29" s="408"/>
      <c r="O29" s="408"/>
      <c r="P29" s="408"/>
      <c r="Q29" s="408"/>
      <c r="R29" s="408"/>
      <c r="S29" s="408"/>
      <c r="T29" s="408"/>
      <c r="U29" s="408"/>
      <c r="V29" s="408"/>
      <c r="Y29" s="1053"/>
      <c r="Z29" s="1035"/>
      <c r="AA29" s="1035"/>
      <c r="AB29" s="1035"/>
      <c r="AC29" s="1035"/>
      <c r="AD29" s="1035"/>
      <c r="AE29" s="1035"/>
      <c r="AF29" s="1091" t="str">
        <f>AN23</f>
        <v/>
      </c>
      <c r="AG29" s="1092"/>
      <c r="AH29" s="1092" t="s">
        <v>712</v>
      </c>
      <c r="AI29" s="1092" t="str">
        <f>AK23</f>
        <v/>
      </c>
      <c r="AJ29" s="1095"/>
      <c r="AK29" s="1082"/>
      <c r="AL29" s="1082"/>
      <c r="AM29" s="1082"/>
      <c r="AN29" s="1082"/>
      <c r="AO29" s="1082"/>
      <c r="AP29" s="1091" t="str">
        <f>IF($E$32="","",$E$32)</f>
        <v/>
      </c>
      <c r="AQ29" s="1092"/>
      <c r="AR29" s="1092" t="s">
        <v>712</v>
      </c>
      <c r="AS29" s="1092" t="str">
        <f>IF($G$32="","",$G$32)</f>
        <v/>
      </c>
      <c r="AT29" s="1095"/>
      <c r="AU29" s="1073"/>
      <c r="AV29" s="1073"/>
      <c r="AW29" s="1073"/>
      <c r="AX29" s="1073"/>
      <c r="AY29" s="1073"/>
      <c r="AZ29" s="1073"/>
      <c r="BA29" s="1073"/>
      <c r="BB29" s="1073"/>
      <c r="BC29" s="1073"/>
      <c r="BD29" s="1073"/>
      <c r="BE29" s="1073"/>
      <c r="BF29" s="1073"/>
      <c r="BG29" s="1073"/>
      <c r="BH29" s="1073"/>
      <c r="BI29" s="1087"/>
      <c r="BJ29" s="1087"/>
      <c r="BK29" s="1073"/>
      <c r="BL29" s="1073"/>
      <c r="BM29" s="1087"/>
      <c r="BN29" s="1087"/>
      <c r="BO29" s="1089"/>
    </row>
    <row r="30" spans="1:67" ht="18.75" customHeight="1">
      <c r="A30" s="1027" t="s">
        <v>713</v>
      </c>
      <c r="B30" s="1029" t="str">
        <f>C8</f>
        <v>寒田．敷戸ＦＣ</v>
      </c>
      <c r="C30" s="1032">
        <f>IF(E30="","",SUM(E30:E31))</f>
        <v>0</v>
      </c>
      <c r="D30" s="1034" t="s">
        <v>103</v>
      </c>
      <c r="E30" s="414">
        <v>0</v>
      </c>
      <c r="F30" s="414" t="s">
        <v>266</v>
      </c>
      <c r="G30" s="414">
        <v>1</v>
      </c>
      <c r="H30" s="1034" t="s">
        <v>120</v>
      </c>
      <c r="I30" s="1032">
        <f>IF(G30="","",SUM(G30:G31))</f>
        <v>2</v>
      </c>
      <c r="J30" s="1036" t="str">
        <f>C9</f>
        <v>国東ジュニアサッカークラブ</v>
      </c>
      <c r="K30" s="408"/>
      <c r="L30" s="408"/>
      <c r="M30" s="1039" t="s">
        <v>714</v>
      </c>
      <c r="N30" s="1029" t="str">
        <f>O8</f>
        <v>東陽フットボールクラブ</v>
      </c>
      <c r="O30" s="1032">
        <f>IF(Q30="","",SUM(Q30:Q31))</f>
        <v>0</v>
      </c>
      <c r="P30" s="1034" t="s">
        <v>103</v>
      </c>
      <c r="Q30" s="414">
        <v>0</v>
      </c>
      <c r="R30" s="414" t="s">
        <v>266</v>
      </c>
      <c r="S30" s="414">
        <v>2</v>
      </c>
      <c r="T30" s="1034" t="s">
        <v>120</v>
      </c>
      <c r="U30" s="1032">
        <f>IF(S30="","",SUM(S30:S31))</f>
        <v>4</v>
      </c>
      <c r="V30" s="1036" t="str">
        <f>O9</f>
        <v>ＦＣ　ＪＵＮＩＯＲＳ</v>
      </c>
      <c r="Y30" s="1053"/>
      <c r="Z30" s="1035"/>
      <c r="AA30" s="1035"/>
      <c r="AB30" s="1035"/>
      <c r="AC30" s="1035"/>
      <c r="AD30" s="1035" t="s">
        <v>655</v>
      </c>
      <c r="AE30" s="1035"/>
      <c r="AF30" s="1093"/>
      <c r="AG30" s="1094"/>
      <c r="AH30" s="1094"/>
      <c r="AI30" s="1094"/>
      <c r="AJ30" s="1096"/>
      <c r="AK30" s="1082"/>
      <c r="AL30" s="1082"/>
      <c r="AM30" s="1082"/>
      <c r="AN30" s="1082"/>
      <c r="AO30" s="1082"/>
      <c r="AP30" s="1093"/>
      <c r="AQ30" s="1094"/>
      <c r="AR30" s="1094"/>
      <c r="AS30" s="1094"/>
      <c r="AT30" s="1096"/>
      <c r="AU30" s="1073"/>
      <c r="AV30" s="1073"/>
      <c r="AW30" s="1073"/>
      <c r="AX30" s="1073"/>
      <c r="AY30" s="1073"/>
      <c r="AZ30" s="1073"/>
      <c r="BA30" s="1073"/>
      <c r="BB30" s="1073"/>
      <c r="BC30" s="1073"/>
      <c r="BD30" s="1073"/>
      <c r="BE30" s="1073"/>
      <c r="BF30" s="1073"/>
      <c r="BG30" s="1073"/>
      <c r="BH30" s="1073"/>
      <c r="BI30" s="1087"/>
      <c r="BJ30" s="1087"/>
      <c r="BK30" s="1073"/>
      <c r="BL30" s="1073"/>
      <c r="BM30" s="1087"/>
      <c r="BN30" s="1087"/>
      <c r="BO30" s="1089"/>
    </row>
    <row r="31" spans="1:67" ht="18.75" customHeight="1">
      <c r="A31" s="1028"/>
      <c r="B31" s="1030"/>
      <c r="C31" s="1033"/>
      <c r="D31" s="1035"/>
      <c r="E31" s="408">
        <v>0</v>
      </c>
      <c r="F31" s="408" t="s">
        <v>268</v>
      </c>
      <c r="G31" s="408">
        <v>1</v>
      </c>
      <c r="H31" s="1035"/>
      <c r="I31" s="1033"/>
      <c r="J31" s="1037"/>
      <c r="K31" s="408"/>
      <c r="L31" s="408"/>
      <c r="M31" s="1040"/>
      <c r="N31" s="1030"/>
      <c r="O31" s="1033"/>
      <c r="P31" s="1035"/>
      <c r="Q31" s="408">
        <v>0</v>
      </c>
      <c r="R31" s="408" t="s">
        <v>268</v>
      </c>
      <c r="S31" s="408">
        <v>2</v>
      </c>
      <c r="T31" s="1035"/>
      <c r="U31" s="1033"/>
      <c r="V31" s="1037"/>
      <c r="Y31" s="1053"/>
      <c r="Z31" s="1035"/>
      <c r="AA31" s="1035"/>
      <c r="AB31" s="1035"/>
      <c r="AC31" s="1035"/>
      <c r="AD31" s="1035"/>
      <c r="AE31" s="1035"/>
      <c r="AF31" s="1091">
        <f>AN25</f>
        <v>0</v>
      </c>
      <c r="AG31" s="1092"/>
      <c r="AH31" s="1092" t="s">
        <v>712</v>
      </c>
      <c r="AI31" s="1092">
        <f>AK25</f>
        <v>7</v>
      </c>
      <c r="AJ31" s="1095"/>
      <c r="AK31" s="1082"/>
      <c r="AL31" s="1082"/>
      <c r="AM31" s="1082"/>
      <c r="AN31" s="1082"/>
      <c r="AO31" s="1082"/>
      <c r="AP31" s="1091">
        <f>$C$30</f>
        <v>0</v>
      </c>
      <c r="AQ31" s="1092"/>
      <c r="AR31" s="1092" t="s">
        <v>712</v>
      </c>
      <c r="AS31" s="1092">
        <f>$I$30</f>
        <v>2</v>
      </c>
      <c r="AT31" s="1095"/>
      <c r="AU31" s="1073"/>
      <c r="AV31" s="1073"/>
      <c r="AW31" s="1073"/>
      <c r="AX31" s="1073"/>
      <c r="AY31" s="1073"/>
      <c r="AZ31" s="1073"/>
      <c r="BA31" s="1073"/>
      <c r="BB31" s="1073"/>
      <c r="BC31" s="1073"/>
      <c r="BD31" s="1073"/>
      <c r="BE31" s="1073"/>
      <c r="BF31" s="1073"/>
      <c r="BG31" s="1073"/>
      <c r="BH31" s="1073"/>
      <c r="BI31" s="1087"/>
      <c r="BJ31" s="1087"/>
      <c r="BK31" s="1073"/>
      <c r="BL31" s="1073"/>
      <c r="BM31" s="1087"/>
      <c r="BN31" s="1087"/>
      <c r="BO31" s="1089"/>
    </row>
    <row r="32" spans="1:67" ht="18.75" customHeight="1">
      <c r="A32" s="1028"/>
      <c r="B32" s="1030"/>
      <c r="C32" s="1033"/>
      <c r="D32" s="1035"/>
      <c r="E32" s="408"/>
      <c r="F32" s="408" t="s">
        <v>270</v>
      </c>
      <c r="G32" s="408"/>
      <c r="H32" s="1035"/>
      <c r="I32" s="1033"/>
      <c r="J32" s="1037"/>
      <c r="K32" s="408"/>
      <c r="L32" s="408"/>
      <c r="M32" s="1041"/>
      <c r="N32" s="1102"/>
      <c r="O32" s="1045"/>
      <c r="P32" s="1046"/>
      <c r="Q32" s="408"/>
      <c r="R32" s="408" t="s">
        <v>270</v>
      </c>
      <c r="S32" s="408"/>
      <c r="T32" s="1046"/>
      <c r="U32" s="1045"/>
      <c r="V32" s="1047"/>
      <c r="Y32" s="1054"/>
      <c r="Z32" s="1055"/>
      <c r="AA32" s="1055"/>
      <c r="AB32" s="1055"/>
      <c r="AC32" s="1055"/>
      <c r="AD32" s="1055"/>
      <c r="AE32" s="1055"/>
      <c r="AF32" s="1097"/>
      <c r="AG32" s="677"/>
      <c r="AH32" s="677"/>
      <c r="AI32" s="677"/>
      <c r="AJ32" s="1098"/>
      <c r="AK32" s="1085"/>
      <c r="AL32" s="1085"/>
      <c r="AM32" s="1085"/>
      <c r="AN32" s="1085"/>
      <c r="AO32" s="1085"/>
      <c r="AP32" s="1097"/>
      <c r="AQ32" s="677"/>
      <c r="AR32" s="677"/>
      <c r="AS32" s="677"/>
      <c r="AT32" s="1098"/>
      <c r="AU32" s="1073"/>
      <c r="AV32" s="1073"/>
      <c r="AW32" s="1073"/>
      <c r="AX32" s="1073"/>
      <c r="AY32" s="1073"/>
      <c r="AZ32" s="1073"/>
      <c r="BA32" s="1073"/>
      <c r="BB32" s="1073"/>
      <c r="BC32" s="1073"/>
      <c r="BD32" s="1073"/>
      <c r="BE32" s="1073"/>
      <c r="BF32" s="1073"/>
      <c r="BG32" s="1073"/>
      <c r="BH32" s="1073"/>
      <c r="BI32" s="1087"/>
      <c r="BJ32" s="1087"/>
      <c r="BK32" s="1073"/>
      <c r="BL32" s="1073"/>
      <c r="BM32" s="1087"/>
      <c r="BN32" s="1087"/>
      <c r="BO32" s="1090"/>
    </row>
    <row r="33" spans="1:67" ht="18.75" customHeight="1">
      <c r="A33" s="416" t="s">
        <v>682</v>
      </c>
      <c r="B33" s="1048" t="s">
        <v>812</v>
      </c>
      <c r="C33" s="1048"/>
      <c r="D33" s="1048"/>
      <c r="E33" s="1048"/>
      <c r="F33" s="1048"/>
      <c r="G33" s="1049" t="s">
        <v>684</v>
      </c>
      <c r="H33" s="1049"/>
      <c r="I33" s="1049"/>
      <c r="J33" s="1050" t="s">
        <v>685</v>
      </c>
      <c r="K33" s="1050"/>
      <c r="L33" s="408"/>
      <c r="M33" s="416" t="s">
        <v>682</v>
      </c>
      <c r="N33" s="1048" t="s">
        <v>633</v>
      </c>
      <c r="O33" s="1048"/>
      <c r="P33" s="1048"/>
      <c r="Q33" s="1048"/>
      <c r="R33" s="1048"/>
      <c r="S33" s="1049" t="s">
        <v>684</v>
      </c>
      <c r="T33" s="1049"/>
      <c r="U33" s="1049"/>
      <c r="V33" s="1050" t="s">
        <v>802</v>
      </c>
      <c r="W33" s="1050"/>
      <c r="Y33" s="1053" t="str">
        <f>$AC$9</f>
        <v>国東ジュニアサッカークラブ</v>
      </c>
      <c r="Z33" s="1035"/>
      <c r="AA33" s="1035"/>
      <c r="AB33" s="1035"/>
      <c r="AC33" s="1035"/>
      <c r="AD33" s="1035" t="s">
        <v>669</v>
      </c>
      <c r="AE33" s="1035"/>
      <c r="AF33" s="1099" t="str">
        <f>IF(AF37="","",IF(AF37&gt;AI37,"○",IF(AF37&lt;AI37,"●",IF(AF35&gt;AI35,"△",IF(AF35&lt;AI35,"▲")))))</f>
        <v>●</v>
      </c>
      <c r="AG33" s="1100"/>
      <c r="AH33" s="1100"/>
      <c r="AI33" s="1100"/>
      <c r="AJ33" s="1101"/>
      <c r="AK33" s="1099" t="str">
        <f>IF(AK37="","",IF(AK37&gt;AN37,"○",IF(AK37&lt;AN37,"●",IF(AK35&gt;AN35,"△",IF(AK35&lt;AN35,"▲")))))</f>
        <v>○</v>
      </c>
      <c r="AL33" s="1100"/>
      <c r="AM33" s="1100"/>
      <c r="AN33" s="1100"/>
      <c r="AO33" s="1101"/>
      <c r="AP33" s="1106"/>
      <c r="AQ33" s="1107"/>
      <c r="AR33" s="1107"/>
      <c r="AS33" s="1107"/>
      <c r="AT33" s="1108"/>
      <c r="AU33" s="1073">
        <f>COUNTIF($AF$33:$AT$34,"○")</f>
        <v>1</v>
      </c>
      <c r="AV33" s="1073"/>
      <c r="AW33" s="1113">
        <f>COUNTIF($AF$33:$AT$34,"△")</f>
        <v>0</v>
      </c>
      <c r="AX33" s="1113"/>
      <c r="AY33" s="1113">
        <f>COUNTIF($AF$33:$AT$34,"▲")</f>
        <v>0</v>
      </c>
      <c r="AZ33" s="1113"/>
      <c r="BA33" s="1113">
        <f>COUNTIF($AF$33:$AT$34,"●")</f>
        <v>1</v>
      </c>
      <c r="BB33" s="1113"/>
      <c r="BC33" s="1113">
        <f>SUM($AF$37,$AK$37)</f>
        <v>2</v>
      </c>
      <c r="BD33" s="1113"/>
      <c r="BE33" s="1113">
        <f>SUM($AI$37,$AN$37)</f>
        <v>9</v>
      </c>
      <c r="BF33" s="1113"/>
      <c r="BG33" s="1113">
        <f>($AU$33*3)+($AW$33*2)+($AY$33*1)</f>
        <v>3</v>
      </c>
      <c r="BH33" s="1113"/>
      <c r="BI33" s="1114">
        <f>RANK($BG$33,$BG$21:$BH$38)</f>
        <v>2</v>
      </c>
      <c r="BJ33" s="1114"/>
      <c r="BK33" s="1113">
        <f>$BC$33-$BE$33</f>
        <v>-7</v>
      </c>
      <c r="BL33" s="1113"/>
      <c r="BM33" s="1114">
        <f>RANK($BK$33,$BK$21:$BL$38)</f>
        <v>2</v>
      </c>
      <c r="BN33" s="1114"/>
      <c r="BO33" s="1088"/>
    </row>
    <row r="34" spans="1:67" ht="18.75" customHeight="1">
      <c r="A34" s="417" t="s">
        <v>694</v>
      </c>
      <c r="B34" s="1062" t="s">
        <v>812</v>
      </c>
      <c r="C34" s="1062"/>
      <c r="D34" s="1062"/>
      <c r="E34" s="1062"/>
      <c r="F34" s="1062"/>
      <c r="G34" s="1063" t="s">
        <v>684</v>
      </c>
      <c r="H34" s="1064"/>
      <c r="I34" s="1065"/>
      <c r="J34" s="1066" t="s">
        <v>685</v>
      </c>
      <c r="K34" s="1066"/>
      <c r="L34" s="408"/>
      <c r="M34" s="417" t="s">
        <v>694</v>
      </c>
      <c r="N34" s="1062" t="s">
        <v>633</v>
      </c>
      <c r="O34" s="1062"/>
      <c r="P34" s="1062"/>
      <c r="Q34" s="1062"/>
      <c r="R34" s="1062"/>
      <c r="S34" s="1063" t="s">
        <v>684</v>
      </c>
      <c r="T34" s="1064"/>
      <c r="U34" s="1065"/>
      <c r="V34" s="1066" t="s">
        <v>802</v>
      </c>
      <c r="W34" s="1066"/>
      <c r="Y34" s="1053"/>
      <c r="Z34" s="1035"/>
      <c r="AA34" s="1035"/>
      <c r="AB34" s="1035"/>
      <c r="AC34" s="1035"/>
      <c r="AD34" s="1035"/>
      <c r="AE34" s="1035"/>
      <c r="AF34" s="1093"/>
      <c r="AG34" s="1094"/>
      <c r="AH34" s="1094"/>
      <c r="AI34" s="1094"/>
      <c r="AJ34" s="1096"/>
      <c r="AK34" s="1093"/>
      <c r="AL34" s="1094"/>
      <c r="AM34" s="1094"/>
      <c r="AN34" s="1094"/>
      <c r="AO34" s="1096"/>
      <c r="AP34" s="1081"/>
      <c r="AQ34" s="1082"/>
      <c r="AR34" s="1082"/>
      <c r="AS34" s="1082"/>
      <c r="AT34" s="1083"/>
      <c r="AU34" s="1073"/>
      <c r="AV34" s="1073"/>
      <c r="AW34" s="1073"/>
      <c r="AX34" s="1073"/>
      <c r="AY34" s="1073"/>
      <c r="AZ34" s="1073"/>
      <c r="BA34" s="1073"/>
      <c r="BB34" s="1073"/>
      <c r="BC34" s="1073"/>
      <c r="BD34" s="1073"/>
      <c r="BE34" s="1073"/>
      <c r="BF34" s="1073"/>
      <c r="BG34" s="1073"/>
      <c r="BH34" s="1073"/>
      <c r="BI34" s="1087"/>
      <c r="BJ34" s="1087"/>
      <c r="BK34" s="1073"/>
      <c r="BL34" s="1073"/>
      <c r="BM34" s="1087"/>
      <c r="BN34" s="1087"/>
      <c r="BO34" s="1089"/>
    </row>
    <row r="35" spans="1:67" ht="18.75" customHeight="1">
      <c r="A35" s="418" t="s">
        <v>695</v>
      </c>
      <c r="B35" s="1067" t="s">
        <v>813</v>
      </c>
      <c r="C35" s="1067"/>
      <c r="D35" s="1067"/>
      <c r="E35" s="1067"/>
      <c r="F35" s="1067"/>
      <c r="G35" s="1063" t="s">
        <v>684</v>
      </c>
      <c r="H35" s="1064"/>
      <c r="I35" s="1065"/>
      <c r="J35" s="1068" t="s">
        <v>685</v>
      </c>
      <c r="K35" s="1068"/>
      <c r="L35" s="408"/>
      <c r="M35" s="418" t="s">
        <v>695</v>
      </c>
      <c r="N35" s="1067" t="s">
        <v>804</v>
      </c>
      <c r="O35" s="1067"/>
      <c r="P35" s="1067"/>
      <c r="Q35" s="1067"/>
      <c r="R35" s="1067"/>
      <c r="S35" s="1063" t="s">
        <v>684</v>
      </c>
      <c r="T35" s="1064"/>
      <c r="U35" s="1065"/>
      <c r="V35" s="1068" t="s">
        <v>802</v>
      </c>
      <c r="W35" s="1068"/>
      <c r="Y35" s="1053"/>
      <c r="Z35" s="1035"/>
      <c r="AA35" s="1035"/>
      <c r="AB35" s="1035"/>
      <c r="AC35" s="1035"/>
      <c r="AD35" s="1035"/>
      <c r="AE35" s="1035"/>
      <c r="AF35" s="1091" t="str">
        <f>AS23</f>
        <v/>
      </c>
      <c r="AG35" s="1092"/>
      <c r="AH35" s="1092" t="s">
        <v>712</v>
      </c>
      <c r="AI35" s="1092" t="str">
        <f>AP23</f>
        <v/>
      </c>
      <c r="AJ35" s="1095"/>
      <c r="AK35" s="1091" t="str">
        <f>AS29</f>
        <v/>
      </c>
      <c r="AL35" s="1092"/>
      <c r="AM35" s="1092" t="s">
        <v>712</v>
      </c>
      <c r="AN35" s="1092" t="str">
        <f>AP29</f>
        <v/>
      </c>
      <c r="AO35" s="1095"/>
      <c r="AP35" s="1081"/>
      <c r="AQ35" s="1082"/>
      <c r="AR35" s="1082"/>
      <c r="AS35" s="1082"/>
      <c r="AT35" s="1083"/>
      <c r="AU35" s="1073"/>
      <c r="AV35" s="1073"/>
      <c r="AW35" s="1073"/>
      <c r="AX35" s="1073"/>
      <c r="AY35" s="1073"/>
      <c r="AZ35" s="1073"/>
      <c r="BA35" s="1073"/>
      <c r="BB35" s="1073"/>
      <c r="BC35" s="1073"/>
      <c r="BD35" s="1073"/>
      <c r="BE35" s="1073"/>
      <c r="BF35" s="1073"/>
      <c r="BG35" s="1073"/>
      <c r="BH35" s="1073"/>
      <c r="BI35" s="1087"/>
      <c r="BJ35" s="1087"/>
      <c r="BK35" s="1073"/>
      <c r="BL35" s="1073"/>
      <c r="BM35" s="1087"/>
      <c r="BN35" s="1087"/>
      <c r="BO35" s="1089"/>
    </row>
    <row r="36" spans="1:67" ht="18.75" customHeight="1">
      <c r="A36" s="419" t="s">
        <v>698</v>
      </c>
      <c r="B36" s="420" t="str">
        <f>IF(ISERROR(VLOOKUP(G36,'審判員'!$A:$C,2,FALSE))=TRUE,"",VLOOKUP(G36,'審判員'!$A:$C,2,FALSE))</f>
        <v>中倉　咲姫</v>
      </c>
      <c r="C36" s="421">
        <f>IF(ISERROR(VLOOKUP(G36,'審判員'!$A:$C,3,FALSE))=TRUE,"",VLOOKUP(G36,'審判員'!$A:$C,3,FALSE))</f>
        <v>3</v>
      </c>
      <c r="D36" s="422" t="s">
        <v>699</v>
      </c>
      <c r="E36" s="1052" t="s">
        <v>700</v>
      </c>
      <c r="F36" s="1052"/>
      <c r="G36" s="1052" t="s">
        <v>814</v>
      </c>
      <c r="H36" s="1052"/>
      <c r="I36" s="1052"/>
      <c r="J36" s="1069" t="s">
        <v>212</v>
      </c>
      <c r="K36" s="1070"/>
      <c r="L36" s="408"/>
      <c r="M36" s="419" t="s">
        <v>698</v>
      </c>
      <c r="N36" s="420" t="str">
        <f>IF(ISERROR(VLOOKUP(S36,'審判員'!$A:$C,2,FALSE))=TRUE,"",VLOOKUP(S36,'審判員'!$A:$C,2,FALSE))</f>
        <v>岡部　明男</v>
      </c>
      <c r="O36" s="421">
        <f>IF(ISERROR(VLOOKUP(S36,'審判員'!$A:$C,3,FALSE))=TRUE,"",VLOOKUP(S36,'審判員'!$A:$C,3,FALSE))</f>
        <v>3</v>
      </c>
      <c r="P36" s="422" t="s">
        <v>699</v>
      </c>
      <c r="Q36" s="1052" t="s">
        <v>700</v>
      </c>
      <c r="R36" s="1052"/>
      <c r="S36" s="1052" t="s">
        <v>810</v>
      </c>
      <c r="T36" s="1052"/>
      <c r="U36" s="1052"/>
      <c r="V36" s="1069" t="s">
        <v>212</v>
      </c>
      <c r="W36" s="1070"/>
      <c r="Y36" s="1053"/>
      <c r="Z36" s="1035"/>
      <c r="AA36" s="1035"/>
      <c r="AB36" s="1035"/>
      <c r="AC36" s="1035"/>
      <c r="AD36" s="1035" t="s">
        <v>655</v>
      </c>
      <c r="AE36" s="1035"/>
      <c r="AF36" s="1093"/>
      <c r="AG36" s="1094"/>
      <c r="AH36" s="1094"/>
      <c r="AI36" s="1094"/>
      <c r="AJ36" s="1096"/>
      <c r="AK36" s="1093"/>
      <c r="AL36" s="1094"/>
      <c r="AM36" s="1094"/>
      <c r="AN36" s="1094"/>
      <c r="AO36" s="1096"/>
      <c r="AP36" s="1081"/>
      <c r="AQ36" s="1082"/>
      <c r="AR36" s="1082"/>
      <c r="AS36" s="1082"/>
      <c r="AT36" s="1083"/>
      <c r="AU36" s="1073"/>
      <c r="AV36" s="1073"/>
      <c r="AW36" s="1073"/>
      <c r="AX36" s="1073"/>
      <c r="AY36" s="1073"/>
      <c r="AZ36" s="1073"/>
      <c r="BA36" s="1073"/>
      <c r="BB36" s="1073"/>
      <c r="BC36" s="1073"/>
      <c r="BD36" s="1073"/>
      <c r="BE36" s="1073"/>
      <c r="BF36" s="1073"/>
      <c r="BG36" s="1073"/>
      <c r="BH36" s="1073"/>
      <c r="BI36" s="1087"/>
      <c r="BJ36" s="1087"/>
      <c r="BK36" s="1073"/>
      <c r="BL36" s="1073"/>
      <c r="BM36" s="1087"/>
      <c r="BN36" s="1087"/>
      <c r="BO36" s="1089"/>
    </row>
    <row r="37" spans="1:67" ht="18.75" customHeight="1">
      <c r="A37" s="423" t="s">
        <v>703</v>
      </c>
      <c r="B37" s="424" t="str">
        <f>IF(ISERROR(VLOOKUP(G37,'審判員'!$A:$C,2,FALSE))=TRUE,"",VLOOKUP(G37,'審判員'!$A:$C,2,FALSE))</f>
        <v>安倍　和広</v>
      </c>
      <c r="C37" s="425">
        <f>IF(ISERROR(VLOOKUP(G37,'審判員'!$A:$C,3,FALSE))=TRUE,"",VLOOKUP(G37,'審判員'!$A:$C,3,FALSE))</f>
        <v>3</v>
      </c>
      <c r="D37" s="426" t="s">
        <v>699</v>
      </c>
      <c r="E37" s="1035" t="s">
        <v>700</v>
      </c>
      <c r="F37" s="1035"/>
      <c r="G37" s="1035" t="s">
        <v>809</v>
      </c>
      <c r="H37" s="1035"/>
      <c r="I37" s="1035"/>
      <c r="J37" s="1071" t="str">
        <f>N30</f>
        <v>東陽フットボールクラブ</v>
      </c>
      <c r="K37" s="1072"/>
      <c r="L37" s="408"/>
      <c r="M37" s="423" t="s">
        <v>703</v>
      </c>
      <c r="N37" s="424" t="str">
        <f>IF(ISERROR(VLOOKUP(S37,'審判員'!$A:$C,2,FALSE))=TRUE,"",VLOOKUP(S37,'審判員'!$A:$C,2,FALSE))</f>
        <v>小石川　悟</v>
      </c>
      <c r="O37" s="425">
        <f>IF(ISERROR(VLOOKUP(S37,'審判員'!$A:$C,3,FALSE))=TRUE,"",VLOOKUP(S37,'審判員'!$A:$C,3,FALSE))</f>
        <v>3</v>
      </c>
      <c r="P37" s="426" t="s">
        <v>699</v>
      </c>
      <c r="Q37" s="1035" t="s">
        <v>700</v>
      </c>
      <c r="R37" s="1035"/>
      <c r="S37" s="1035" t="s">
        <v>701</v>
      </c>
      <c r="T37" s="1035"/>
      <c r="U37" s="1035"/>
      <c r="V37" s="1071" t="str">
        <f>B30</f>
        <v>寒田．敷戸ＦＣ</v>
      </c>
      <c r="W37" s="1072"/>
      <c r="Y37" s="1053"/>
      <c r="Z37" s="1035"/>
      <c r="AA37" s="1035"/>
      <c r="AB37" s="1035"/>
      <c r="AC37" s="1035"/>
      <c r="AD37" s="1035"/>
      <c r="AE37" s="1035"/>
      <c r="AF37" s="1091">
        <f>AS25</f>
        <v>0</v>
      </c>
      <c r="AG37" s="1092"/>
      <c r="AH37" s="1092" t="s">
        <v>712</v>
      </c>
      <c r="AI37" s="1092">
        <f>AP25</f>
        <v>9</v>
      </c>
      <c r="AJ37" s="1095"/>
      <c r="AK37" s="1091">
        <f>AS31</f>
        <v>2</v>
      </c>
      <c r="AL37" s="1092"/>
      <c r="AM37" s="1092" t="s">
        <v>712</v>
      </c>
      <c r="AN37" s="1092">
        <f>AP31</f>
        <v>0</v>
      </c>
      <c r="AO37" s="1095"/>
      <c r="AP37" s="1081"/>
      <c r="AQ37" s="1082"/>
      <c r="AR37" s="1082"/>
      <c r="AS37" s="1082"/>
      <c r="AT37" s="1083"/>
      <c r="AU37" s="1073"/>
      <c r="AV37" s="1073"/>
      <c r="AW37" s="1073"/>
      <c r="AX37" s="1073"/>
      <c r="AY37" s="1073"/>
      <c r="AZ37" s="1073"/>
      <c r="BA37" s="1073"/>
      <c r="BB37" s="1073"/>
      <c r="BC37" s="1073"/>
      <c r="BD37" s="1073"/>
      <c r="BE37" s="1073"/>
      <c r="BF37" s="1073"/>
      <c r="BG37" s="1073"/>
      <c r="BH37" s="1073"/>
      <c r="BI37" s="1087"/>
      <c r="BJ37" s="1087"/>
      <c r="BK37" s="1073"/>
      <c r="BL37" s="1073"/>
      <c r="BM37" s="1087"/>
      <c r="BN37" s="1087"/>
      <c r="BO37" s="1089"/>
    </row>
    <row r="38" spans="1:67" ht="19.5" customHeight="1">
      <c r="A38" s="423" t="s">
        <v>706</v>
      </c>
      <c r="B38" s="424" t="str">
        <f>IF(ISERROR(VLOOKUP(G38,'審判員'!$A:$C,2,FALSE))=TRUE,"",VLOOKUP(G38,'審判員'!$A:$C,2,FALSE))</f>
        <v>柾木　洋平</v>
      </c>
      <c r="C38" s="425">
        <f>IF(ISERROR(VLOOKUP(G38,'審判員'!$A:$C,3,FALSE))=TRUE,"",VLOOKUP(G38,'審判員'!$A:$C,3,FALSE))</f>
        <v>3</v>
      </c>
      <c r="D38" s="426" t="s">
        <v>699</v>
      </c>
      <c r="E38" s="1035" t="s">
        <v>700</v>
      </c>
      <c r="F38" s="1035"/>
      <c r="G38" s="1035" t="s">
        <v>739</v>
      </c>
      <c r="H38" s="1035"/>
      <c r="I38" s="1035"/>
      <c r="J38" s="1071" t="str">
        <f>V30</f>
        <v>ＦＣ　ＪＵＮＩＯＲＳ</v>
      </c>
      <c r="K38" s="1072"/>
      <c r="L38" s="408"/>
      <c r="M38" s="423" t="s">
        <v>706</v>
      </c>
      <c r="N38" s="424" t="str">
        <f>IF(ISERROR(VLOOKUP(S38,'審判員'!$A:$C,2,FALSE))=TRUE,"",VLOOKUP(S38,'審判員'!$A:$C,2,FALSE))</f>
        <v>箕迫　雄介</v>
      </c>
      <c r="O38" s="425">
        <f>IF(ISERROR(VLOOKUP(S38,'審判員'!$A:$C,3,FALSE))=TRUE,"",VLOOKUP(S38,'審判員'!$A:$C,3,FALSE))</f>
        <v>3</v>
      </c>
      <c r="P38" s="426" t="s">
        <v>699</v>
      </c>
      <c r="Q38" s="1035" t="s">
        <v>700</v>
      </c>
      <c r="R38" s="1035"/>
      <c r="S38" s="1035" t="s">
        <v>815</v>
      </c>
      <c r="T38" s="1035"/>
      <c r="U38" s="1035"/>
      <c r="V38" s="1071" t="str">
        <f>J30</f>
        <v>国東ジュニアサッカークラブ</v>
      </c>
      <c r="W38" s="1072"/>
      <c r="Y38" s="1103"/>
      <c r="Z38" s="1046"/>
      <c r="AA38" s="1046"/>
      <c r="AB38" s="1046"/>
      <c r="AC38" s="1046"/>
      <c r="AD38" s="1046"/>
      <c r="AE38" s="1046"/>
      <c r="AF38" s="1104"/>
      <c r="AG38" s="685"/>
      <c r="AH38" s="685"/>
      <c r="AI38" s="685"/>
      <c r="AJ38" s="1105"/>
      <c r="AK38" s="1104"/>
      <c r="AL38" s="685"/>
      <c r="AM38" s="685"/>
      <c r="AN38" s="685"/>
      <c r="AO38" s="1105"/>
      <c r="AP38" s="1109"/>
      <c r="AQ38" s="1110"/>
      <c r="AR38" s="1110"/>
      <c r="AS38" s="1110"/>
      <c r="AT38" s="1111"/>
      <c r="AU38" s="1112"/>
      <c r="AV38" s="1112"/>
      <c r="AW38" s="1112"/>
      <c r="AX38" s="1112"/>
      <c r="AY38" s="1112"/>
      <c r="AZ38" s="1112"/>
      <c r="BA38" s="1112"/>
      <c r="BB38" s="1112"/>
      <c r="BC38" s="1112"/>
      <c r="BD38" s="1112"/>
      <c r="BE38" s="1112"/>
      <c r="BF38" s="1112"/>
      <c r="BG38" s="1112"/>
      <c r="BH38" s="1112"/>
      <c r="BI38" s="1115"/>
      <c r="BJ38" s="1115"/>
      <c r="BK38" s="1112"/>
      <c r="BL38" s="1112"/>
      <c r="BM38" s="1115"/>
      <c r="BN38" s="1115"/>
      <c r="BO38" s="1116"/>
    </row>
    <row r="39" spans="1:23" ht="20.25">
      <c r="A39" s="427" t="s">
        <v>709</v>
      </c>
      <c r="B39" s="428" t="str">
        <f>IF(ISERROR(VLOOKUP(G39,'審判員'!$A:$C,2,FALSE))=TRUE,"",VLOOKUP(G39,'審判員'!$A:$C,2,FALSE))</f>
        <v>佐藤　慎二</v>
      </c>
      <c r="C39" s="429">
        <f>IF(ISERROR(VLOOKUP(G39,'審判員'!$A:$C,3,FALSE))=TRUE,"",VLOOKUP(G39,'審判員'!$A:$C,3,FALSE))</f>
        <v>3</v>
      </c>
      <c r="D39" s="430" t="s">
        <v>699</v>
      </c>
      <c r="E39" s="1074" t="s">
        <v>700</v>
      </c>
      <c r="F39" s="1074"/>
      <c r="G39" s="1074" t="s">
        <v>816</v>
      </c>
      <c r="H39" s="1074"/>
      <c r="I39" s="1074"/>
      <c r="J39" s="1075" t="s">
        <v>212</v>
      </c>
      <c r="K39" s="1076"/>
      <c r="L39" s="408"/>
      <c r="M39" s="427" t="s">
        <v>709</v>
      </c>
      <c r="N39" s="428" t="str">
        <f>IF(ISERROR(VLOOKUP(S39,'審判員'!$A:$C,2,FALSE))=TRUE,"",VLOOKUP(S39,'審判員'!$A:$C,2,FALSE))</f>
        <v>菊地　玄</v>
      </c>
      <c r="O39" s="429">
        <f>IF(ISERROR(VLOOKUP(S39,'審判員'!$A:$C,3,FALSE))=TRUE,"",VLOOKUP(S39,'審判員'!$A:$C,3,FALSE))</f>
        <v>3</v>
      </c>
      <c r="P39" s="430" t="s">
        <v>699</v>
      </c>
      <c r="Q39" s="1074" t="s">
        <v>700</v>
      </c>
      <c r="R39" s="1074"/>
      <c r="S39" s="1074" t="s">
        <v>806</v>
      </c>
      <c r="T39" s="1074"/>
      <c r="U39" s="1074"/>
      <c r="V39" s="1075" t="s">
        <v>212</v>
      </c>
      <c r="W39" s="1076"/>
    </row>
    <row r="40" spans="1:58" ht="20.25">
      <c r="A40" s="431" t="s">
        <v>406</v>
      </c>
      <c r="B40" s="432" t="s">
        <v>420</v>
      </c>
      <c r="C40" s="432" t="s">
        <v>419</v>
      </c>
      <c r="D40" s="432" t="s">
        <v>595</v>
      </c>
      <c r="E40" s="432" t="s">
        <v>421</v>
      </c>
      <c r="F40" s="433"/>
      <c r="G40" s="432" t="s">
        <v>421</v>
      </c>
      <c r="H40" s="432" t="s">
        <v>595</v>
      </c>
      <c r="I40" s="432" t="s">
        <v>419</v>
      </c>
      <c r="J40" s="432" t="s">
        <v>420</v>
      </c>
      <c r="K40" s="434" t="s">
        <v>406</v>
      </c>
      <c r="L40" s="408"/>
      <c r="M40" s="431" t="s">
        <v>406</v>
      </c>
      <c r="N40" s="432" t="s">
        <v>420</v>
      </c>
      <c r="O40" s="432" t="s">
        <v>419</v>
      </c>
      <c r="P40" s="432" t="s">
        <v>595</v>
      </c>
      <c r="Q40" s="432" t="s">
        <v>421</v>
      </c>
      <c r="R40" s="433"/>
      <c r="S40" s="432" t="s">
        <v>421</v>
      </c>
      <c r="T40" s="432" t="s">
        <v>595</v>
      </c>
      <c r="U40" s="432" t="s">
        <v>419</v>
      </c>
      <c r="V40" s="432" t="s">
        <v>420</v>
      </c>
      <c r="W40" s="434" t="s">
        <v>406</v>
      </c>
      <c r="Y40" s="1071" t="s">
        <v>721</v>
      </c>
      <c r="Z40" s="1071"/>
      <c r="AA40" s="1071"/>
      <c r="AB40" s="1071"/>
      <c r="AC40" s="1071"/>
      <c r="AD40" s="1071"/>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1"/>
      <c r="BB40" s="1071"/>
      <c r="BC40" s="1071"/>
      <c r="BD40" s="1071"/>
      <c r="BE40" s="1071"/>
      <c r="BF40" s="1071"/>
    </row>
    <row r="41" spans="1:58" ht="20.25">
      <c r="A41" s="435"/>
      <c r="B41" s="436" t="str">
        <f>IF(ISERROR(VLOOKUP(CONCATENATE($B$30,"_",C41),'選手名簿'!$A:$E,5,FALSE))=TRUE,"",VLOOKUP(CONCATENATE($B$30,"_",C41),'選手名簿'!$A:$E,5,FALSE))</f>
        <v/>
      </c>
      <c r="C41" s="437"/>
      <c r="D41" s="437"/>
      <c r="E41" s="438"/>
      <c r="F41" s="433"/>
      <c r="G41" s="438"/>
      <c r="H41" s="437"/>
      <c r="I41" s="437"/>
      <c r="J41" s="436" t="str">
        <f>IF(ISERROR(VLOOKUP(CONCATENATE($J$30,"_",I41),'選手名簿'!$A:$E,5,FALSE))=TRUE,"",VLOOKUP(CONCATENATE($J$30,"_",I41),'選手名簿'!$A:$E,5,FALSE))</f>
        <v/>
      </c>
      <c r="K41" s="439"/>
      <c r="L41" s="408"/>
      <c r="M41" s="435" t="s">
        <v>408</v>
      </c>
      <c r="N41" s="436" t="str">
        <f>IF(ISERROR(VLOOKUP(CONCATENATE($N$30,"_",O41),'選手名簿'!$A:$E,5,FALSE))=TRUE,"",VLOOKUP(CONCATENATE($N$30,"_",O41),'選手名簿'!$A:$E,5,FALSE))</f>
        <v>鶴原　瑞葵</v>
      </c>
      <c r="O41" s="437">
        <v>8</v>
      </c>
      <c r="P41" s="437">
        <v>21</v>
      </c>
      <c r="Q41" s="438" t="s">
        <v>417</v>
      </c>
      <c r="R41" s="433"/>
      <c r="S41" s="438"/>
      <c r="T41" s="437"/>
      <c r="U41" s="437"/>
      <c r="V41" s="424" t="str">
        <f>IF(ISERROR(VLOOKUP(CONCATENATE($V$30,"_",U41),'選手名簿'!$A:$E,5,FALSE))=TRUE,"",VLOOKUP(CONCATENATE($V$30,"_",U41),'選手名簿'!$A:$E,5,FALSE))</f>
        <v/>
      </c>
      <c r="W41" s="439"/>
      <c r="Y41" s="1071"/>
      <c r="Z41" s="1071"/>
      <c r="AA41" s="1071"/>
      <c r="AB41" s="1071"/>
      <c r="AC41" s="1071"/>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71"/>
      <c r="AY41" s="1071"/>
      <c r="AZ41" s="1071"/>
      <c r="BA41" s="1071"/>
      <c r="BB41" s="1071"/>
      <c r="BC41" s="1071"/>
      <c r="BD41" s="1071"/>
      <c r="BE41" s="1071"/>
      <c r="BF41" s="1071"/>
    </row>
    <row r="42" spans="1:37" ht="18.75" customHeight="1">
      <c r="A42" s="435"/>
      <c r="B42" s="436" t="str">
        <f>IF(ISERROR(VLOOKUP(CONCATENATE($B$30,"_",C42),'選手名簿'!$A:$E,5,FALSE))=TRUE,"",VLOOKUP(CONCATENATE($B$30,"_",C42),'選手名簿'!$A:$E,5,FALSE))</f>
        <v/>
      </c>
      <c r="C42" s="437"/>
      <c r="D42" s="437"/>
      <c r="E42" s="438"/>
      <c r="F42" s="433"/>
      <c r="G42" s="438"/>
      <c r="H42" s="437"/>
      <c r="I42" s="437"/>
      <c r="J42" s="436" t="str">
        <f>IF(ISERROR(VLOOKUP(CONCATENATE($J$30,"_",I42),'選手名簿'!$A:$E,5,FALSE))=TRUE,"",VLOOKUP(CONCATENATE($J$30,"_",I42),'選手名簿'!$A:$E,5,FALSE))</f>
        <v/>
      </c>
      <c r="K42" s="439"/>
      <c r="L42" s="408"/>
      <c r="M42" s="435"/>
      <c r="N42" s="436" t="str">
        <f>IF(ISERROR(VLOOKUP(CONCATENATE($N$30,"_",O42),'選手名簿'!$A:$E,5,FALSE))=TRUE,"",VLOOKUP(CONCATENATE($N$30,"_",O42),'選手名簿'!$A:$E,5,FALSE))</f>
        <v/>
      </c>
      <c r="O42" s="437"/>
      <c r="P42" s="437"/>
      <c r="Q42" s="438"/>
      <c r="R42" s="433"/>
      <c r="S42" s="438"/>
      <c r="T42" s="437"/>
      <c r="U42" s="437"/>
      <c r="V42" s="436" t="str">
        <f>IF(ISERROR(VLOOKUP(CONCATENATE($V$30,"_",U42),'選手名簿'!$A:$E,5,FALSE))=TRUE,"",VLOOKUP(CONCATENATE($V$30,"_",U42),'選手名簿'!$A:$E,5,FALSE))</f>
        <v/>
      </c>
      <c r="W42" s="439"/>
      <c r="Y42" s="1117" t="s">
        <v>656</v>
      </c>
      <c r="Z42" s="1118"/>
      <c r="AA42" s="1121" t="s">
        <v>657</v>
      </c>
      <c r="AB42" s="447" t="s">
        <v>16</v>
      </c>
      <c r="AC42" s="446"/>
      <c r="AD42" s="1123" t="s">
        <v>688</v>
      </c>
      <c r="AE42" s="447" t="s">
        <v>722</v>
      </c>
      <c r="AF42" s="446"/>
      <c r="AG42" s="1123" t="s">
        <v>689</v>
      </c>
      <c r="AH42" s="447" t="s">
        <v>723</v>
      </c>
      <c r="AI42" s="446"/>
      <c r="AJ42" s="1125" t="s">
        <v>659</v>
      </c>
      <c r="AK42" s="448" t="s">
        <v>724</v>
      </c>
    </row>
    <row r="43" spans="1:37" ht="19.5" customHeight="1">
      <c r="A43" s="435"/>
      <c r="B43" s="436" t="str">
        <f>IF(ISERROR(VLOOKUP(CONCATENATE($B$30,"_",C43),'選手名簿'!$A:$E,5,FALSE))=TRUE,"",VLOOKUP(CONCATENATE($B$30,"_",C43),'選手名簿'!$A:$E,5,FALSE))</f>
        <v/>
      </c>
      <c r="C43" s="437"/>
      <c r="D43" s="437"/>
      <c r="E43" s="438"/>
      <c r="F43" s="433"/>
      <c r="G43" s="438"/>
      <c r="H43" s="437"/>
      <c r="I43" s="437"/>
      <c r="J43" s="436" t="str">
        <f>IF(ISERROR(VLOOKUP(CONCATENATE($J$30,"_",I43),'選手名簿'!$A:$E,5,FALSE))=TRUE,"",VLOOKUP(CONCATENATE($J$30,"_",I43),'選手名簿'!$A:$E,5,FALSE))</f>
        <v/>
      </c>
      <c r="K43" s="439"/>
      <c r="L43" s="408"/>
      <c r="M43" s="435"/>
      <c r="N43" s="436" t="str">
        <f>IF(ISERROR(VLOOKUP(CONCATENATE($N$30,"_",O43),'選手名簿'!$A:$E,5,FALSE))=TRUE,"",VLOOKUP(CONCATENATE($N$30,"_",O43),'選手名簿'!$A:$E,5,FALSE))</f>
        <v/>
      </c>
      <c r="O43" s="437"/>
      <c r="P43" s="437"/>
      <c r="Q43" s="438"/>
      <c r="R43" s="433"/>
      <c r="S43" s="438"/>
      <c r="T43" s="437"/>
      <c r="U43" s="437"/>
      <c r="V43" s="436" t="str">
        <f>IF(ISERROR(VLOOKUP(CONCATENATE($V$30,"_",U43),'選手名簿'!$A:$E,5,FALSE))=TRUE,"",VLOOKUP(CONCATENATE($V$30,"_",U43),'選手名簿'!$A:$E,5,FALSE))</f>
        <v/>
      </c>
      <c r="W43" s="439"/>
      <c r="Y43" s="1119"/>
      <c r="Z43" s="1120"/>
      <c r="AA43" s="1122"/>
      <c r="AB43" s="449">
        <v>3</v>
      </c>
      <c r="AC43" s="415"/>
      <c r="AD43" s="1124"/>
      <c r="AE43" s="449">
        <v>2</v>
      </c>
      <c r="AF43" s="415"/>
      <c r="AG43" s="1124"/>
      <c r="AH43" s="449">
        <v>1</v>
      </c>
      <c r="AI43" s="415"/>
      <c r="AJ43" s="1126"/>
      <c r="AK43" s="450">
        <v>0</v>
      </c>
    </row>
    <row r="44" spans="1:23" ht="19.5" customHeight="1">
      <c r="A44" s="435"/>
      <c r="B44" s="436" t="str">
        <f>IF(ISERROR(VLOOKUP(CONCATENATE($B$30,"_",C44),'選手名簿'!$A:$E,5,FALSE))=TRUE,"",VLOOKUP(CONCATENATE($B$30,"_",C44),'選手名簿'!$A:$E,5,FALSE))</f>
        <v/>
      </c>
      <c r="C44" s="437"/>
      <c r="D44" s="437"/>
      <c r="E44" s="438"/>
      <c r="F44" s="433"/>
      <c r="G44" s="438"/>
      <c r="H44" s="437"/>
      <c r="I44" s="437"/>
      <c r="J44" s="436" t="str">
        <f>IF(ISERROR(VLOOKUP(CONCATENATE($J$30,"_",I44),'選手名簿'!$A:$E,5,FALSE))=TRUE,"",VLOOKUP(CONCATENATE($J$30,"_",I44),'選手名簿'!$A:$E,5,FALSE))</f>
        <v/>
      </c>
      <c r="K44" s="439"/>
      <c r="L44" s="408"/>
      <c r="M44" s="435"/>
      <c r="N44" s="436" t="str">
        <f>IF(ISERROR(VLOOKUP(CONCATENATE($N$30,"_",O44),'選手名簿'!$A:$E,5,FALSE))=TRUE,"",VLOOKUP(CONCATENATE($N$30,"_",O44),'選手名簿'!$A:$E,5,FALSE))</f>
        <v/>
      </c>
      <c r="O44" s="437"/>
      <c r="P44" s="437"/>
      <c r="Q44" s="438"/>
      <c r="R44" s="433"/>
      <c r="S44" s="438"/>
      <c r="T44" s="437"/>
      <c r="U44" s="437"/>
      <c r="V44" s="436" t="str">
        <f>IF(ISERROR(VLOOKUP(CONCATENATE($V$30,"_",U44),'選手名簿'!$A:$E,5,FALSE))=TRUE,"",VLOOKUP(CONCATENATE($V$30,"_",U44),'選手名簿'!$A:$E,5,FALSE))</f>
        <v/>
      </c>
      <c r="W44" s="439"/>
    </row>
    <row r="45" spans="1:23" ht="20.25">
      <c r="A45" s="440"/>
      <c r="B45" s="441" t="str">
        <f>IF(ISERROR(VLOOKUP(CONCATENATE($B$30,"_",C45),'選手名簿'!$A:$E,5,FALSE))=TRUE,"",VLOOKUP(CONCATENATE($B$30,"_",C45),'選手名簿'!$A:$E,5,FALSE))</f>
        <v/>
      </c>
      <c r="C45" s="442"/>
      <c r="D45" s="442"/>
      <c r="E45" s="443"/>
      <c r="F45" s="444"/>
      <c r="G45" s="443"/>
      <c r="H45" s="442"/>
      <c r="I45" s="442"/>
      <c r="J45" s="441" t="str">
        <f>IF(ISERROR(VLOOKUP(CONCATENATE($J$30,"_",I45),'選手名簿'!$A:$E,5,FALSE))=TRUE,"",VLOOKUP(CONCATENATE($J$30,"_",I45),'選手名簿'!$A:$E,5,FALSE))</f>
        <v/>
      </c>
      <c r="K45" s="445"/>
      <c r="L45" s="408"/>
      <c r="M45" s="440"/>
      <c r="N45" s="441" t="str">
        <f>IF(ISERROR(VLOOKUP(CONCATENATE($N$30,"_",O45),'選手名簿'!$A:$E,5,FALSE))=TRUE,"",VLOOKUP(CONCATENATE($N$30,"_",O45),'選手名簿'!$A:$E,5,FALSE))</f>
        <v/>
      </c>
      <c r="O45" s="442"/>
      <c r="P45" s="442"/>
      <c r="Q45" s="443"/>
      <c r="R45" s="444"/>
      <c r="S45" s="443"/>
      <c r="T45" s="442"/>
      <c r="U45" s="442"/>
      <c r="V45" s="441" t="str">
        <f>IF(ISERROR(VLOOKUP(CONCATENATE($V$30,"_",U45),'選手名簿'!$A:$E,5,FALSE))=TRUE,"",VLOOKUP(CONCATENATE($V$30,"_",U45),'選手名簿'!$A:$E,5,FALSE))</f>
        <v/>
      </c>
      <c r="W45" s="445"/>
    </row>
    <row r="46" spans="1:22" ht="13.5">
      <c r="A46" s="408"/>
      <c r="B46" s="408"/>
      <c r="C46" s="408"/>
      <c r="D46" s="408"/>
      <c r="E46" s="408"/>
      <c r="F46" s="408"/>
      <c r="G46" s="408"/>
      <c r="H46" s="408"/>
      <c r="I46" s="408"/>
      <c r="J46" s="408"/>
      <c r="K46" s="408"/>
      <c r="L46" s="408"/>
      <c r="M46" s="408"/>
      <c r="N46" s="408"/>
      <c r="O46" s="408"/>
      <c r="P46" s="408"/>
      <c r="Q46" s="408"/>
      <c r="R46" s="408"/>
      <c r="S46" s="408"/>
      <c r="T46" s="408"/>
      <c r="U46" s="408"/>
      <c r="V46" s="408"/>
    </row>
    <row r="47" spans="1:22" ht="13.5">
      <c r="A47" s="408"/>
      <c r="B47" s="408"/>
      <c r="C47" s="408"/>
      <c r="D47" s="408"/>
      <c r="E47" s="408"/>
      <c r="F47" s="408"/>
      <c r="G47" s="408"/>
      <c r="H47" s="408"/>
      <c r="I47" s="408"/>
      <c r="J47" s="408"/>
      <c r="K47" s="408"/>
      <c r="L47" s="408"/>
      <c r="M47" s="408"/>
      <c r="N47" s="408"/>
      <c r="O47" s="408"/>
      <c r="P47" s="408"/>
      <c r="Q47" s="408"/>
      <c r="R47" s="408"/>
      <c r="S47" s="408"/>
      <c r="T47" s="408"/>
      <c r="U47" s="408"/>
      <c r="V47" s="408"/>
    </row>
    <row r="48" spans="1:67" ht="18.75" customHeight="1">
      <c r="A48" s="1027" t="s">
        <v>725</v>
      </c>
      <c r="B48" s="1029" t="str">
        <f>C9</f>
        <v>国東ジュニアサッカークラブ</v>
      </c>
      <c r="C48" s="1032">
        <f>IF(E48="","",SUM(E48:E49))</f>
        <v>0</v>
      </c>
      <c r="D48" s="1034" t="s">
        <v>103</v>
      </c>
      <c r="E48" s="414">
        <v>0</v>
      </c>
      <c r="F48" s="414" t="s">
        <v>266</v>
      </c>
      <c r="G48" s="414">
        <v>2</v>
      </c>
      <c r="H48" s="1034" t="s">
        <v>120</v>
      </c>
      <c r="I48" s="1032">
        <f>IF(G48="","",SUM(G48:G49))</f>
        <v>9</v>
      </c>
      <c r="J48" s="1036" t="str">
        <f>C7</f>
        <v>ドリームキッズフットボールクラブ</v>
      </c>
      <c r="K48" s="408"/>
      <c r="M48" s="1039" t="s">
        <v>726</v>
      </c>
      <c r="N48" s="1042" t="str">
        <f>O9</f>
        <v>ＦＣ　ＪＵＮＩＯＲＳ</v>
      </c>
      <c r="O48" s="1032">
        <f>IF(Q48="","",SUM(Q48:Q49))</f>
        <v>0</v>
      </c>
      <c r="P48" s="1034" t="s">
        <v>103</v>
      </c>
      <c r="Q48" s="414">
        <v>0</v>
      </c>
      <c r="R48" s="414" t="s">
        <v>266</v>
      </c>
      <c r="S48" s="414">
        <v>0</v>
      </c>
      <c r="T48" s="1034" t="s">
        <v>120</v>
      </c>
      <c r="U48" s="1032">
        <f>IF(S48="","",SUM(S48:S49))</f>
        <v>0</v>
      </c>
      <c r="V48" s="1036" t="str">
        <f>O7</f>
        <v>リノスフットボールクラブ　Ｕ－１２</v>
      </c>
      <c r="Y48" s="1018" t="str">
        <f>$Y$1</f>
        <v>OFA 第 55 回大分県U-12サッカー大会　兼　KYFA 九州U-12サッカー大会大分県大会</v>
      </c>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1018"/>
      <c r="AY48" s="1018"/>
      <c r="AZ48" s="1018"/>
      <c r="BA48" s="1018"/>
      <c r="BB48" s="1018"/>
      <c r="BC48" s="1018"/>
      <c r="BD48" s="1018"/>
      <c r="BE48" s="1018"/>
      <c r="BF48" s="1018"/>
      <c r="BG48" s="1018"/>
      <c r="BI48" s="1018" t="str">
        <f>$BI$1</f>
        <v>１次リーグ結果　報告用紙</v>
      </c>
      <c r="BJ48" s="1018"/>
      <c r="BK48" s="1018"/>
      <c r="BL48" s="1018"/>
      <c r="BM48" s="1018"/>
      <c r="BN48" s="1018"/>
      <c r="BO48" s="1018"/>
    </row>
    <row r="49" spans="1:67" ht="18.75" customHeight="1">
      <c r="A49" s="1028"/>
      <c r="B49" s="1030"/>
      <c r="C49" s="1033"/>
      <c r="D49" s="1035"/>
      <c r="E49" s="408">
        <v>0</v>
      </c>
      <c r="F49" s="408" t="s">
        <v>268</v>
      </c>
      <c r="G49" s="408">
        <v>7</v>
      </c>
      <c r="H49" s="1035"/>
      <c r="I49" s="1033"/>
      <c r="J49" s="1037"/>
      <c r="K49" s="408"/>
      <c r="M49" s="1040"/>
      <c r="N49" s="1043"/>
      <c r="O49" s="1033"/>
      <c r="P49" s="1035"/>
      <c r="Q49" s="408">
        <v>0</v>
      </c>
      <c r="R49" s="408" t="s">
        <v>268</v>
      </c>
      <c r="S49" s="408">
        <v>0</v>
      </c>
      <c r="T49" s="1035"/>
      <c r="U49" s="1033"/>
      <c r="V49" s="1037"/>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1018"/>
      <c r="AY49" s="1018"/>
      <c r="AZ49" s="1018"/>
      <c r="BA49" s="1018"/>
      <c r="BB49" s="1018"/>
      <c r="BC49" s="1018"/>
      <c r="BD49" s="1018"/>
      <c r="BE49" s="1018"/>
      <c r="BF49" s="1018"/>
      <c r="BG49" s="1018"/>
      <c r="BI49" s="1018"/>
      <c r="BJ49" s="1018"/>
      <c r="BK49" s="1018"/>
      <c r="BL49" s="1018"/>
      <c r="BM49" s="1018"/>
      <c r="BN49" s="1018"/>
      <c r="BO49" s="1018"/>
    </row>
    <row r="50" spans="1:59" ht="19.5" customHeight="1">
      <c r="A50" s="1028"/>
      <c r="B50" s="1030"/>
      <c r="C50" s="1033"/>
      <c r="D50" s="1035"/>
      <c r="E50" s="408"/>
      <c r="F50" s="408" t="s">
        <v>270</v>
      </c>
      <c r="G50" s="408"/>
      <c r="H50" s="1035"/>
      <c r="I50" s="1033"/>
      <c r="J50" s="1037"/>
      <c r="K50" s="408"/>
      <c r="M50" s="1041"/>
      <c r="N50" s="1044"/>
      <c r="O50" s="1045"/>
      <c r="P50" s="1046"/>
      <c r="Q50" s="408">
        <v>3</v>
      </c>
      <c r="R50" s="408" t="s">
        <v>270</v>
      </c>
      <c r="S50" s="408">
        <v>2</v>
      </c>
      <c r="T50" s="1046"/>
      <c r="U50" s="1045"/>
      <c r="V50" s="1047"/>
      <c r="Y50" s="1018" t="s">
        <v>676</v>
      </c>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1018"/>
      <c r="AY50" s="1018"/>
      <c r="AZ50" s="1018"/>
      <c r="BA50" s="1018"/>
      <c r="BB50" s="1018"/>
      <c r="BC50" s="1018"/>
      <c r="BD50" s="1018"/>
      <c r="BE50" s="1018"/>
      <c r="BF50" s="1018"/>
      <c r="BG50" s="1018"/>
    </row>
    <row r="51" spans="1:59" ht="18.75" customHeight="1">
      <c r="A51" s="416" t="s">
        <v>682</v>
      </c>
      <c r="B51" s="1048" t="s">
        <v>803</v>
      </c>
      <c r="C51" s="1048"/>
      <c r="D51" s="1048"/>
      <c r="E51" s="1048"/>
      <c r="F51" s="1048"/>
      <c r="G51" s="1049" t="s">
        <v>684</v>
      </c>
      <c r="H51" s="1049"/>
      <c r="I51" s="1049"/>
      <c r="J51" s="1050" t="s">
        <v>802</v>
      </c>
      <c r="K51" s="1050"/>
      <c r="M51" s="416" t="s">
        <v>682</v>
      </c>
      <c r="N51" s="1048" t="s">
        <v>812</v>
      </c>
      <c r="O51" s="1048"/>
      <c r="P51" s="1048"/>
      <c r="Q51" s="1048"/>
      <c r="R51" s="1048"/>
      <c r="S51" s="1049" t="s">
        <v>684</v>
      </c>
      <c r="T51" s="1049"/>
      <c r="U51" s="1049"/>
      <c r="V51" s="1050" t="s">
        <v>685</v>
      </c>
      <c r="W51" s="1050"/>
      <c r="Y51" s="1018"/>
      <c r="Z51" s="1018"/>
      <c r="AA51" s="1018"/>
      <c r="AB51" s="1018"/>
      <c r="AC51" s="1018"/>
      <c r="AD51" s="1018"/>
      <c r="AE51" s="1018"/>
      <c r="AF51" s="1018"/>
      <c r="AG51" s="1018"/>
      <c r="AH51" s="1018"/>
      <c r="AI51" s="1018"/>
      <c r="AJ51" s="1018"/>
      <c r="AK51" s="1018"/>
      <c r="AL51" s="1018"/>
      <c r="AM51" s="1018"/>
      <c r="AN51" s="1018"/>
      <c r="AO51" s="1018"/>
      <c r="AP51" s="1018"/>
      <c r="AQ51" s="1018"/>
      <c r="AR51" s="1018"/>
      <c r="AS51" s="1018"/>
      <c r="AT51" s="1018"/>
      <c r="AU51" s="1018"/>
      <c r="AV51" s="1018"/>
      <c r="AW51" s="1018"/>
      <c r="AX51" s="1018"/>
      <c r="AY51" s="1018"/>
      <c r="AZ51" s="1018"/>
      <c r="BA51" s="1018"/>
      <c r="BB51" s="1018"/>
      <c r="BC51" s="1018"/>
      <c r="BD51" s="1018"/>
      <c r="BE51" s="1018"/>
      <c r="BF51" s="1018"/>
      <c r="BG51" s="1018"/>
    </row>
    <row r="52" spans="1:59" ht="18.75" customHeight="1">
      <c r="A52" s="417" t="s">
        <v>694</v>
      </c>
      <c r="B52" s="1062" t="s">
        <v>803</v>
      </c>
      <c r="C52" s="1062"/>
      <c r="D52" s="1062"/>
      <c r="E52" s="1062"/>
      <c r="F52" s="1062"/>
      <c r="G52" s="1063" t="s">
        <v>684</v>
      </c>
      <c r="H52" s="1064"/>
      <c r="I52" s="1065"/>
      <c r="J52" s="1066" t="s">
        <v>802</v>
      </c>
      <c r="K52" s="1066"/>
      <c r="M52" s="417" t="s">
        <v>694</v>
      </c>
      <c r="N52" s="1062" t="s">
        <v>812</v>
      </c>
      <c r="O52" s="1062"/>
      <c r="P52" s="1062"/>
      <c r="Q52" s="1062"/>
      <c r="R52" s="1062"/>
      <c r="S52" s="1063" t="s">
        <v>684</v>
      </c>
      <c r="T52" s="1064"/>
      <c r="U52" s="1065"/>
      <c r="V52" s="1066" t="s">
        <v>685</v>
      </c>
      <c r="W52" s="1066"/>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row>
    <row r="53" spans="1:35" ht="18.75" customHeight="1">
      <c r="A53" s="418" t="s">
        <v>695</v>
      </c>
      <c r="B53" s="1067" t="s">
        <v>805</v>
      </c>
      <c r="C53" s="1067"/>
      <c r="D53" s="1067"/>
      <c r="E53" s="1067"/>
      <c r="F53" s="1067"/>
      <c r="G53" s="1063" t="s">
        <v>684</v>
      </c>
      <c r="H53" s="1064"/>
      <c r="I53" s="1065"/>
      <c r="J53" s="1068" t="s">
        <v>802</v>
      </c>
      <c r="K53" s="1068"/>
      <c r="M53" s="418" t="s">
        <v>695</v>
      </c>
      <c r="N53" s="1067" t="s">
        <v>813</v>
      </c>
      <c r="O53" s="1067"/>
      <c r="P53" s="1067"/>
      <c r="Q53" s="1067"/>
      <c r="R53" s="1067"/>
      <c r="S53" s="1063" t="s">
        <v>684</v>
      </c>
      <c r="T53" s="1064"/>
      <c r="U53" s="1065"/>
      <c r="V53" s="1068" t="s">
        <v>685</v>
      </c>
      <c r="W53" s="1068"/>
      <c r="Y53" s="404"/>
      <c r="Z53" s="404"/>
      <c r="AA53" s="404"/>
      <c r="AB53" s="404"/>
      <c r="AC53" s="404"/>
      <c r="AD53" s="404"/>
      <c r="AE53" s="404"/>
      <c r="AF53" s="404"/>
      <c r="AG53" s="404"/>
      <c r="AH53" s="404"/>
      <c r="AI53" s="404"/>
    </row>
    <row r="54" spans="1:49" ht="20.25">
      <c r="A54" s="419" t="s">
        <v>698</v>
      </c>
      <c r="B54" s="420" t="str">
        <f>IF(ISERROR(VLOOKUP(G54,'審判員'!$A:$C,2,FALSE))=TRUE,"",VLOOKUP(G54,'審判員'!$A:$C,2,FALSE))</f>
        <v>森　隆嗣</v>
      </c>
      <c r="C54" s="421">
        <f>IF(ISERROR(VLOOKUP(G54,'審判員'!$A:$C,3,FALSE))=TRUE,"",VLOOKUP(G54,'審判員'!$A:$C,3,FALSE))</f>
        <v>3</v>
      </c>
      <c r="D54" s="422" t="s">
        <v>699</v>
      </c>
      <c r="E54" s="1052" t="s">
        <v>700</v>
      </c>
      <c r="F54" s="1052"/>
      <c r="G54" s="1052" t="s">
        <v>811</v>
      </c>
      <c r="H54" s="1052"/>
      <c r="I54" s="1052"/>
      <c r="J54" s="1069" t="s">
        <v>212</v>
      </c>
      <c r="K54" s="1070"/>
      <c r="L54" s="408"/>
      <c r="M54" s="419" t="s">
        <v>698</v>
      </c>
      <c r="N54" s="420" t="str">
        <f>IF(ISERROR(VLOOKUP(S54,'審判員'!$A:$C,2,FALSE))=TRUE,"",VLOOKUP(S54,'審判員'!$A:$C,2,FALSE))</f>
        <v>佐藤　慎二</v>
      </c>
      <c r="O54" s="421">
        <f>IF(ISERROR(VLOOKUP(S54,'審判員'!$A:$C,3,FALSE))=TRUE,"",VLOOKUP(S54,'審判員'!$A:$C,3,FALSE))</f>
        <v>3</v>
      </c>
      <c r="P54" s="422" t="s">
        <v>699</v>
      </c>
      <c r="Q54" s="1052" t="s">
        <v>700</v>
      </c>
      <c r="R54" s="1052"/>
      <c r="S54" s="1052" t="s">
        <v>816</v>
      </c>
      <c r="T54" s="1052"/>
      <c r="U54" s="1052"/>
      <c r="V54" s="1069" t="s">
        <v>212</v>
      </c>
      <c r="W54" s="1070"/>
      <c r="Y54" s="588" t="s">
        <v>75</v>
      </c>
      <c r="Z54" s="588"/>
      <c r="AA54" s="588"/>
      <c r="AB54" s="1020" t="str">
        <f>$N$4</f>
        <v>大分</v>
      </c>
      <c r="AC54" s="1020"/>
      <c r="AD54" s="1020"/>
      <c r="AE54" s="1020"/>
      <c r="AF54" s="1020"/>
      <c r="AG54" s="1020"/>
      <c r="AH54" s="588" t="s">
        <v>677</v>
      </c>
      <c r="AI54" s="1019" t="str">
        <f>$P$4</f>
        <v>大分県サッカー協会人工芝グラウンド</v>
      </c>
      <c r="AJ54" s="1019"/>
      <c r="AK54" s="1019"/>
      <c r="AL54" s="1019"/>
      <c r="AM54" s="1019"/>
      <c r="AN54" s="1019"/>
      <c r="AO54" s="1019"/>
      <c r="AP54" s="1019"/>
      <c r="AQ54" s="1019"/>
      <c r="AR54" s="1019"/>
      <c r="AS54" s="1019"/>
      <c r="AT54" s="1019"/>
      <c r="AU54" s="1019"/>
      <c r="AV54" s="1019"/>
      <c r="AW54" s="1019"/>
    </row>
    <row r="55" spans="1:49" ht="20.25">
      <c r="A55" s="423" t="s">
        <v>703</v>
      </c>
      <c r="B55" s="424" t="str">
        <f>IF(ISERROR(VLOOKUP(G55,'審判員'!$A:$C,2,FALSE))=TRUE,"",VLOOKUP(G55,'審判員'!$A:$C,2,FALSE))</f>
        <v>柾木　洋平</v>
      </c>
      <c r="C55" s="425">
        <f>IF(ISERROR(VLOOKUP(G55,'審判員'!$A:$C,3,FALSE))=TRUE,"",VLOOKUP(G55,'審判員'!$A:$C,3,FALSE))</f>
        <v>3</v>
      </c>
      <c r="D55" s="426" t="s">
        <v>699</v>
      </c>
      <c r="E55" s="1035" t="s">
        <v>700</v>
      </c>
      <c r="F55" s="1035"/>
      <c r="G55" s="1035" t="s">
        <v>739</v>
      </c>
      <c r="H55" s="1035"/>
      <c r="I55" s="1035"/>
      <c r="J55" s="1071" t="str">
        <f>N48</f>
        <v>ＦＣ　ＪＵＮＩＯＲＳ</v>
      </c>
      <c r="K55" s="1072"/>
      <c r="L55" s="408"/>
      <c r="M55" s="423" t="s">
        <v>703</v>
      </c>
      <c r="N55" s="424" t="str">
        <f>IF(ISERROR(VLOOKUP(S55,'審判員'!$A:$C,2,FALSE))=TRUE,"",VLOOKUP(S55,'審判員'!$A:$C,2,FALSE))</f>
        <v>箕迫　雄介</v>
      </c>
      <c r="O55" s="425">
        <f>IF(ISERROR(VLOOKUP(S55,'審判員'!$A:$C,3,FALSE))=TRUE,"",VLOOKUP(S55,'審判員'!$A:$C,3,FALSE))</f>
        <v>3</v>
      </c>
      <c r="P55" s="426" t="s">
        <v>699</v>
      </c>
      <c r="Q55" s="1035" t="s">
        <v>700</v>
      </c>
      <c r="R55" s="1035"/>
      <c r="S55" s="1035" t="s">
        <v>815</v>
      </c>
      <c r="T55" s="1035"/>
      <c r="U55" s="1035"/>
      <c r="V55" s="1071" t="str">
        <f>B48</f>
        <v>国東ジュニアサッカークラブ</v>
      </c>
      <c r="W55" s="1072"/>
      <c r="Y55" s="588"/>
      <c r="Z55" s="588"/>
      <c r="AA55" s="588"/>
      <c r="AB55" s="1020"/>
      <c r="AC55" s="1020"/>
      <c r="AD55" s="1020"/>
      <c r="AE55" s="1020"/>
      <c r="AF55" s="1020"/>
      <c r="AG55" s="1020"/>
      <c r="AH55" s="588"/>
      <c r="AI55" s="1019"/>
      <c r="AJ55" s="1019"/>
      <c r="AK55" s="1019"/>
      <c r="AL55" s="1019"/>
      <c r="AM55" s="1019"/>
      <c r="AN55" s="1019"/>
      <c r="AO55" s="1019"/>
      <c r="AP55" s="1019"/>
      <c r="AQ55" s="1019"/>
      <c r="AR55" s="1019"/>
      <c r="AS55" s="1019"/>
      <c r="AT55" s="1019"/>
      <c r="AU55" s="1019"/>
      <c r="AV55" s="1019"/>
      <c r="AW55" s="1019"/>
    </row>
    <row r="56" spans="1:49" ht="20.25">
      <c r="A56" s="423" t="s">
        <v>706</v>
      </c>
      <c r="B56" s="424" t="str">
        <f>IF(ISERROR(VLOOKUP(G56,'審判員'!$A:$C,2,FALSE))=TRUE,"",VLOOKUP(G56,'審判員'!$A:$C,2,FALSE))</f>
        <v>西村　竜司</v>
      </c>
      <c r="C56" s="425">
        <f>IF(ISERROR(VLOOKUP(G56,'審判員'!$A:$C,3,FALSE))=TRUE,"",VLOOKUP(G56,'審判員'!$A:$C,3,FALSE))</f>
        <v>3</v>
      </c>
      <c r="D56" s="426" t="s">
        <v>699</v>
      </c>
      <c r="E56" s="1035" t="s">
        <v>700</v>
      </c>
      <c r="F56" s="1035"/>
      <c r="G56" s="1035" t="s">
        <v>808</v>
      </c>
      <c r="H56" s="1035"/>
      <c r="I56" s="1035"/>
      <c r="J56" s="1071" t="str">
        <f>V48</f>
        <v>リノスフットボールクラブ　Ｕ－１２</v>
      </c>
      <c r="K56" s="1072"/>
      <c r="L56" s="408"/>
      <c r="M56" s="423" t="s">
        <v>706</v>
      </c>
      <c r="N56" s="424" t="str">
        <f>IF(ISERROR(VLOOKUP(S56,'審判員'!$A:$C,2,FALSE))=TRUE,"",VLOOKUP(S56,'審判員'!$A:$C,2,FALSE))</f>
        <v>酒井　祐三</v>
      </c>
      <c r="O56" s="425">
        <f>IF(ISERROR(VLOOKUP(S56,'審判員'!$A:$C,3,FALSE))=TRUE,"",VLOOKUP(S56,'審判員'!$A:$C,3,FALSE))</f>
        <v>3</v>
      </c>
      <c r="P56" s="426" t="s">
        <v>699</v>
      </c>
      <c r="Q56" s="1035" t="s">
        <v>700</v>
      </c>
      <c r="R56" s="1035"/>
      <c r="S56" s="1035" t="s">
        <v>719</v>
      </c>
      <c r="T56" s="1035"/>
      <c r="U56" s="1035"/>
      <c r="V56" s="1071" t="str">
        <f>J48</f>
        <v>ドリームキッズフットボールクラブ</v>
      </c>
      <c r="W56" s="1072"/>
      <c r="Y56" s="132"/>
      <c r="Z56" s="132"/>
      <c r="AA56" s="132"/>
      <c r="AB56" s="132"/>
      <c r="AC56" s="132"/>
      <c r="AD56" s="132"/>
      <c r="AE56" s="132"/>
      <c r="AF56" s="132"/>
      <c r="AG56" s="132"/>
      <c r="AH56" s="132"/>
      <c r="AI56" s="407"/>
      <c r="AJ56" s="407"/>
      <c r="AK56" s="407"/>
      <c r="AL56" s="407"/>
      <c r="AM56" s="407"/>
      <c r="AN56" s="407"/>
      <c r="AO56" s="407"/>
      <c r="AP56" s="407"/>
      <c r="AQ56" s="407"/>
      <c r="AR56" s="407"/>
      <c r="AS56" s="407"/>
      <c r="AT56" s="407"/>
      <c r="AU56" s="407"/>
      <c r="AV56" s="407"/>
      <c r="AW56" s="407"/>
    </row>
    <row r="57" spans="1:27" ht="20.25">
      <c r="A57" s="427" t="s">
        <v>709</v>
      </c>
      <c r="B57" s="428" t="str">
        <f>IF(ISERROR(VLOOKUP(G57,'審判員'!$A:$C,2,FALSE))=TRUE,"",VLOOKUP(G57,'審判員'!$A:$C,2,FALSE))</f>
        <v>井上　直樹</v>
      </c>
      <c r="C57" s="429">
        <f>IF(ISERROR(VLOOKUP(G57,'審判員'!$A:$C,3,FALSE))=TRUE,"",VLOOKUP(G57,'審判員'!$A:$C,3,FALSE))</f>
        <v>3</v>
      </c>
      <c r="D57" s="430" t="s">
        <v>699</v>
      </c>
      <c r="E57" s="1074" t="s">
        <v>700</v>
      </c>
      <c r="F57" s="1074"/>
      <c r="G57" s="1074" t="s">
        <v>807</v>
      </c>
      <c r="H57" s="1074"/>
      <c r="I57" s="1074"/>
      <c r="J57" s="1075" t="s">
        <v>212</v>
      </c>
      <c r="K57" s="1076"/>
      <c r="L57" s="408"/>
      <c r="M57" s="427" t="s">
        <v>709</v>
      </c>
      <c r="N57" s="428" t="str">
        <f>IF(ISERROR(VLOOKUP(S57,'審判員'!$A:$C,2,FALSE))=TRUE,"",VLOOKUP(S57,'審判員'!$A:$C,2,FALSE))</f>
        <v>中倉　咲姫</v>
      </c>
      <c r="O57" s="429">
        <f>IF(ISERROR(VLOOKUP(S57,'審判員'!$A:$C,3,FALSE))=TRUE,"",VLOOKUP(S57,'審判員'!$A:$C,3,FALSE))</f>
        <v>3</v>
      </c>
      <c r="P57" s="430" t="s">
        <v>699</v>
      </c>
      <c r="Q57" s="1074" t="s">
        <v>700</v>
      </c>
      <c r="R57" s="1074"/>
      <c r="S57" s="1074" t="s">
        <v>814</v>
      </c>
      <c r="T57" s="1074"/>
      <c r="U57" s="1074"/>
      <c r="V57" s="1075" t="s">
        <v>212</v>
      </c>
      <c r="W57" s="1076"/>
      <c r="Y57" s="408"/>
      <c r="Z57" s="408"/>
      <c r="AA57" s="408"/>
    </row>
    <row r="58" spans="1:33" ht="20.25">
      <c r="A58" s="431" t="s">
        <v>406</v>
      </c>
      <c r="B58" s="432" t="s">
        <v>420</v>
      </c>
      <c r="C58" s="432" t="s">
        <v>419</v>
      </c>
      <c r="D58" s="432" t="s">
        <v>595</v>
      </c>
      <c r="E58" s="432" t="s">
        <v>421</v>
      </c>
      <c r="F58" s="433"/>
      <c r="G58" s="432" t="s">
        <v>421</v>
      </c>
      <c r="H58" s="432" t="s">
        <v>595</v>
      </c>
      <c r="I58" s="432" t="s">
        <v>419</v>
      </c>
      <c r="J58" s="432" t="s">
        <v>420</v>
      </c>
      <c r="K58" s="434" t="s">
        <v>406</v>
      </c>
      <c r="L58" s="408"/>
      <c r="M58" s="431" t="s">
        <v>406</v>
      </c>
      <c r="N58" s="432" t="s">
        <v>420</v>
      </c>
      <c r="O58" s="432" t="s">
        <v>419</v>
      </c>
      <c r="P58" s="432" t="s">
        <v>595</v>
      </c>
      <c r="Q58" s="432" t="s">
        <v>421</v>
      </c>
      <c r="R58" s="433"/>
      <c r="S58" s="432" t="s">
        <v>421</v>
      </c>
      <c r="T58" s="432" t="s">
        <v>595</v>
      </c>
      <c r="U58" s="432" t="s">
        <v>419</v>
      </c>
      <c r="V58" s="432" t="s">
        <v>420</v>
      </c>
      <c r="W58" s="434" t="s">
        <v>406</v>
      </c>
      <c r="Y58" s="588" t="s">
        <v>339</v>
      </c>
      <c r="Z58" s="588"/>
      <c r="AA58" s="588"/>
      <c r="AB58" s="1020" t="str">
        <f>$N$6</f>
        <v>J</v>
      </c>
      <c r="AC58" s="1020"/>
      <c r="AD58" s="1020"/>
      <c r="AE58" s="1020"/>
      <c r="AF58" s="1020"/>
      <c r="AG58" s="1020"/>
    </row>
    <row r="59" spans="1:33" ht="20.25">
      <c r="A59" s="435"/>
      <c r="B59" s="436" t="str">
        <f>IF(ISERROR(VLOOKUP(CONCATENATE($B$48,"_",C59),'選手名簿'!$A:$E,5,FALSE))=TRUE,"",VLOOKUP(CONCATENATE($B$48,"_",C59),'選手名簿'!$A:$E,5,FALSE))</f>
        <v/>
      </c>
      <c r="C59" s="437"/>
      <c r="D59" s="437"/>
      <c r="E59" s="438"/>
      <c r="F59" s="433"/>
      <c r="G59" s="438"/>
      <c r="H59" s="437"/>
      <c r="I59" s="437"/>
      <c r="J59" s="436" t="str">
        <f>IF(ISERROR(VLOOKUP(CONCATENATE($J$48,"_",I59),'選手名簿'!$A:$E,5,FALSE))=TRUE,"",VLOOKUP(CONCATENATE($J$48,"_",I59),'選手名簿'!$A:$E,5,FALSE))</f>
        <v/>
      </c>
      <c r="K59" s="439"/>
      <c r="L59" s="408"/>
      <c r="M59" s="435"/>
      <c r="N59" s="436" t="str">
        <f>IF(ISERROR(VLOOKUP(CONCATENATE($N$48,"_",O59),'選手名簿'!$A:$E,5,FALSE))=TRUE,"",VLOOKUP(CONCATENATE($N$48,"_",O59),'選手名簿'!$A:$E,5,FALSE))</f>
        <v/>
      </c>
      <c r="O59" s="437"/>
      <c r="P59" s="437"/>
      <c r="Q59" s="438"/>
      <c r="R59" s="433"/>
      <c r="S59" s="438"/>
      <c r="T59" s="437"/>
      <c r="U59" s="437"/>
      <c r="V59" s="424" t="str">
        <f>IF(ISERROR(VLOOKUP(CONCATENATE($V$48,"_",U59),'選手名簿'!$A:$E,5,FALSE))=TRUE,"",VLOOKUP(CONCATENATE($V$48,"_",U59),'選手名簿'!$A:$E,5,FALSE))</f>
        <v/>
      </c>
      <c r="W59" s="439"/>
      <c r="Y59" s="588"/>
      <c r="Z59" s="588"/>
      <c r="AA59" s="588"/>
      <c r="AB59" s="1021"/>
      <c r="AC59" s="1021"/>
      <c r="AD59" s="1021"/>
      <c r="AE59" s="1021"/>
      <c r="AF59" s="1021"/>
      <c r="AG59" s="1021"/>
    </row>
    <row r="60" spans="1:45" ht="20.25">
      <c r="A60" s="435"/>
      <c r="B60" s="436" t="str">
        <f>IF(ISERROR(VLOOKUP(CONCATENATE($B$48,"_",C60),'選手名簿'!$A:$E,5,FALSE))=TRUE,"",VLOOKUP(CONCATENATE($B$48,"_",C60),'選手名簿'!$A:$E,5,FALSE))</f>
        <v/>
      </c>
      <c r="C60" s="437"/>
      <c r="D60" s="437"/>
      <c r="E60" s="438"/>
      <c r="F60" s="433"/>
      <c r="G60" s="438"/>
      <c r="H60" s="437"/>
      <c r="I60" s="437"/>
      <c r="J60" s="436" t="str">
        <f>IF(ISERROR(VLOOKUP(CONCATENATE($J$48,"_",I60),'選手名簿'!$A:$E,5,FALSE))=TRUE,"",VLOOKUP(CONCATENATE($J$48,"_",I60),'選手名簿'!$A:$E,5,FALSE))</f>
        <v/>
      </c>
      <c r="K60" s="439"/>
      <c r="L60" s="408"/>
      <c r="M60" s="435"/>
      <c r="N60" s="436" t="str">
        <f>IF(ISERROR(VLOOKUP(CONCATENATE($N$48,"_",O60),'選手名簿'!$A:$E,5,FALSE))=TRUE,"",VLOOKUP(CONCATENATE($N$48,"_",O60),'選手名簿'!$A:$E,5,FALSE))</f>
        <v/>
      </c>
      <c r="O60" s="437"/>
      <c r="P60" s="437"/>
      <c r="Q60" s="438"/>
      <c r="R60" s="433"/>
      <c r="S60" s="438"/>
      <c r="T60" s="437"/>
      <c r="U60" s="437"/>
      <c r="V60" s="436" t="str">
        <f>IF(ISERROR(VLOOKUP(CONCATENATE($V$48,"_",U60),'選手名簿'!$A:$E,5,FALSE))=TRUE,"",VLOOKUP(CONCATENATE($V$48,"_",U60),'選手名簿'!$A:$E,5,FALSE))</f>
        <v/>
      </c>
      <c r="W60" s="439"/>
      <c r="Y60" s="132"/>
      <c r="Z60" s="844" t="str">
        <f>$N$7</f>
        <v>J1</v>
      </c>
      <c r="AA60" s="844"/>
      <c r="AB60" s="844"/>
      <c r="AC60" s="844" t="str">
        <f>$O$7</f>
        <v>リノスフットボールクラブ　Ｕ－１２</v>
      </c>
      <c r="AD60" s="844"/>
      <c r="AE60" s="844"/>
      <c r="AF60" s="844"/>
      <c r="AG60" s="844"/>
      <c r="AH60" s="844"/>
      <c r="AI60" s="844"/>
      <c r="AJ60" s="844"/>
      <c r="AK60" s="844"/>
      <c r="AL60" s="844"/>
      <c r="AM60" s="844"/>
      <c r="AN60" s="844"/>
      <c r="AO60" s="844"/>
      <c r="AP60" s="844" t="str">
        <f>$V$7</f>
        <v>大分</v>
      </c>
      <c r="AQ60" s="844"/>
      <c r="AR60" s="844"/>
      <c r="AS60" s="844"/>
    </row>
    <row r="61" spans="1:45" ht="20.25">
      <c r="A61" s="435"/>
      <c r="B61" s="436" t="str">
        <f>IF(ISERROR(VLOOKUP(CONCATENATE($B$48,"_",C61),'選手名簿'!$A:$E,5,FALSE))=TRUE,"",VLOOKUP(CONCATENATE($B$48,"_",C61),'選手名簿'!$A:$E,5,FALSE))</f>
        <v/>
      </c>
      <c r="C61" s="437"/>
      <c r="D61" s="437"/>
      <c r="E61" s="438"/>
      <c r="F61" s="433"/>
      <c r="G61" s="438"/>
      <c r="H61" s="437"/>
      <c r="I61" s="437"/>
      <c r="J61" s="436" t="str">
        <f>IF(ISERROR(VLOOKUP(CONCATENATE($J$48,"_",I61),'選手名簿'!$A:$E,5,FALSE))=TRUE,"",VLOOKUP(CONCATENATE($J$48,"_",I61),'選手名簿'!$A:$E,5,FALSE))</f>
        <v/>
      </c>
      <c r="K61" s="439"/>
      <c r="L61" s="408"/>
      <c r="M61" s="435"/>
      <c r="N61" s="436" t="str">
        <f>IF(ISERROR(VLOOKUP(CONCATENATE($N$48,"_",O61),'選手名簿'!$A:$E,5,FALSE))=TRUE,"",VLOOKUP(CONCATENATE($N$48,"_",O61),'選手名簿'!$A:$E,5,FALSE))</f>
        <v/>
      </c>
      <c r="O61" s="437"/>
      <c r="P61" s="437"/>
      <c r="Q61" s="438"/>
      <c r="R61" s="433"/>
      <c r="S61" s="438"/>
      <c r="T61" s="437"/>
      <c r="U61" s="437"/>
      <c r="V61" s="436" t="str">
        <f>IF(ISERROR(VLOOKUP(CONCATENATE($V$48,"_",U61),'選手名簿'!$A:$E,5,FALSE))=TRUE,"",VLOOKUP(CONCATENATE($V$48,"_",U61),'選手名簿'!$A:$E,5,FALSE))</f>
        <v/>
      </c>
      <c r="W61" s="439"/>
      <c r="Y61" s="132"/>
      <c r="Z61" s="844"/>
      <c r="AA61" s="844"/>
      <c r="AB61" s="844"/>
      <c r="AC61" s="844"/>
      <c r="AD61" s="844"/>
      <c r="AE61" s="844"/>
      <c r="AF61" s="844"/>
      <c r="AG61" s="844"/>
      <c r="AH61" s="844"/>
      <c r="AI61" s="844"/>
      <c r="AJ61" s="844"/>
      <c r="AK61" s="844"/>
      <c r="AL61" s="844"/>
      <c r="AM61" s="844"/>
      <c r="AN61" s="844"/>
      <c r="AO61" s="844"/>
      <c r="AP61" s="844"/>
      <c r="AQ61" s="844"/>
      <c r="AR61" s="844"/>
      <c r="AS61" s="844"/>
    </row>
    <row r="62" spans="1:45" ht="20.25">
      <c r="A62" s="435"/>
      <c r="B62" s="436" t="str">
        <f>IF(ISERROR(VLOOKUP(CONCATENATE($B$48,"_",C62),'選手名簿'!$A:$E,5,FALSE))=TRUE,"",VLOOKUP(CONCATENATE($B$48,"_",C62),'選手名簿'!$A:$E,5,FALSE))</f>
        <v/>
      </c>
      <c r="C62" s="437"/>
      <c r="D62" s="437"/>
      <c r="E62" s="438"/>
      <c r="F62" s="433"/>
      <c r="G62" s="438"/>
      <c r="H62" s="437"/>
      <c r="I62" s="437"/>
      <c r="J62" s="436" t="str">
        <f>IF(ISERROR(VLOOKUP(CONCATENATE($J$48,"_",I62),'選手名簿'!$A:$E,5,FALSE))=TRUE,"",VLOOKUP(CONCATENATE($J$48,"_",I62),'選手名簿'!$A:$E,5,FALSE))</f>
        <v/>
      </c>
      <c r="K62" s="439"/>
      <c r="L62" s="408"/>
      <c r="M62" s="435"/>
      <c r="N62" s="436" t="str">
        <f>IF(ISERROR(VLOOKUP(CONCATENATE($N$48,"_",O62),'選手名簿'!$A:$E,5,FALSE))=TRUE,"",VLOOKUP(CONCATENATE($N$48,"_",O62),'選手名簿'!$A:$E,5,FALSE))</f>
        <v/>
      </c>
      <c r="O62" s="437"/>
      <c r="P62" s="437"/>
      <c r="Q62" s="438"/>
      <c r="R62" s="433"/>
      <c r="S62" s="438"/>
      <c r="T62" s="437"/>
      <c r="U62" s="437"/>
      <c r="V62" s="436" t="str">
        <f>IF(ISERROR(VLOOKUP(CONCATENATE($V$48,"_",U62),'選手名簿'!$A:$E,5,FALSE))=TRUE,"",VLOOKUP(CONCATENATE($V$48,"_",U62),'選手名簿'!$A:$E,5,FALSE))</f>
        <v/>
      </c>
      <c r="W62" s="439"/>
      <c r="Y62" s="132"/>
      <c r="Z62" s="844" t="str">
        <f>$N$8</f>
        <v>J2</v>
      </c>
      <c r="AA62" s="844"/>
      <c r="AB62" s="844"/>
      <c r="AC62" s="844" t="str">
        <f>$O$8</f>
        <v>東陽フットボールクラブ</v>
      </c>
      <c r="AD62" s="844"/>
      <c r="AE62" s="844"/>
      <c r="AF62" s="844"/>
      <c r="AG62" s="844"/>
      <c r="AH62" s="844"/>
      <c r="AI62" s="844"/>
      <c r="AJ62" s="844"/>
      <c r="AK62" s="844"/>
      <c r="AL62" s="844"/>
      <c r="AM62" s="844"/>
      <c r="AN62" s="844"/>
      <c r="AO62" s="844"/>
      <c r="AP62" s="844" t="str">
        <f>$V$8</f>
        <v>大分</v>
      </c>
      <c r="AQ62" s="844"/>
      <c r="AR62" s="844"/>
      <c r="AS62" s="844"/>
    </row>
    <row r="63" spans="1:45" ht="20.25">
      <c r="A63" s="440"/>
      <c r="B63" s="441" t="str">
        <f>IF(ISERROR(VLOOKUP(CONCATENATE($B$48,"_",C63),'選手名簿'!$A:$E,5,FALSE))=TRUE,"",VLOOKUP(CONCATENATE($B$48,"_",C63),'選手名簿'!$A:$E,5,FALSE))</f>
        <v/>
      </c>
      <c r="C63" s="442"/>
      <c r="D63" s="442"/>
      <c r="E63" s="443"/>
      <c r="F63" s="444"/>
      <c r="G63" s="443"/>
      <c r="H63" s="442"/>
      <c r="I63" s="442"/>
      <c r="J63" s="441" t="str">
        <f>IF(ISERROR(VLOOKUP(CONCATENATE($J$48,"_",I63),'選手名簿'!$A:$E,5,FALSE))=TRUE,"",VLOOKUP(CONCATENATE($J$48,"_",I63),'選手名簿'!$A:$E,5,FALSE))</f>
        <v/>
      </c>
      <c r="K63" s="445"/>
      <c r="L63" s="408"/>
      <c r="M63" s="440"/>
      <c r="N63" s="441" t="str">
        <f>IF(ISERROR(VLOOKUP(CONCATENATE($N$48,"_",O63),'選手名簿'!$A:$E,5,FALSE))=TRUE,"",VLOOKUP(CONCATENATE($N$48,"_",O63),'選手名簿'!$A:$E,5,FALSE))</f>
        <v/>
      </c>
      <c r="O63" s="442"/>
      <c r="P63" s="442"/>
      <c r="Q63" s="443"/>
      <c r="R63" s="444"/>
      <c r="S63" s="443"/>
      <c r="T63" s="442"/>
      <c r="U63" s="442"/>
      <c r="V63" s="441" t="str">
        <f>IF(ISERROR(VLOOKUP(CONCATENATE($V$48,"_",U63),'選手名簿'!$A:$E,5,FALSE))=TRUE,"",VLOOKUP(CONCATENATE($V$48,"_",U63),'選手名簿'!$A:$E,5,FALSE))</f>
        <v/>
      </c>
      <c r="W63" s="445"/>
      <c r="Y63" s="132"/>
      <c r="Z63" s="844"/>
      <c r="AA63" s="844"/>
      <c r="AB63" s="844"/>
      <c r="AC63" s="844"/>
      <c r="AD63" s="844"/>
      <c r="AE63" s="844"/>
      <c r="AF63" s="844"/>
      <c r="AG63" s="844"/>
      <c r="AH63" s="844"/>
      <c r="AI63" s="844"/>
      <c r="AJ63" s="844"/>
      <c r="AK63" s="844"/>
      <c r="AL63" s="844"/>
      <c r="AM63" s="844"/>
      <c r="AN63" s="844"/>
      <c r="AO63" s="844"/>
      <c r="AP63" s="844"/>
      <c r="AQ63" s="844"/>
      <c r="AR63" s="844"/>
      <c r="AS63" s="844"/>
    </row>
    <row r="64" spans="1:45" ht="18.75" customHeight="1">
      <c r="A64" s="408"/>
      <c r="B64" s="408"/>
      <c r="C64" s="408"/>
      <c r="D64" s="408"/>
      <c r="E64" s="408"/>
      <c r="F64" s="408"/>
      <c r="G64" s="408"/>
      <c r="H64" s="408"/>
      <c r="I64" s="408"/>
      <c r="J64" s="408"/>
      <c r="K64" s="408"/>
      <c r="L64" s="408"/>
      <c r="M64" s="408"/>
      <c r="N64" s="408"/>
      <c r="O64" s="408"/>
      <c r="P64" s="408"/>
      <c r="Q64" s="408"/>
      <c r="R64" s="408"/>
      <c r="S64" s="408"/>
      <c r="T64" s="408"/>
      <c r="U64" s="408"/>
      <c r="V64" s="408"/>
      <c r="Y64" s="408"/>
      <c r="Z64" s="844" t="str">
        <f>$N$9</f>
        <v>J3</v>
      </c>
      <c r="AA64" s="844"/>
      <c r="AB64" s="844"/>
      <c r="AC64" s="844" t="str">
        <f>$O$9</f>
        <v>ＦＣ　ＪＵＮＩＯＲＳ</v>
      </c>
      <c r="AD64" s="844"/>
      <c r="AE64" s="844"/>
      <c r="AF64" s="844"/>
      <c r="AG64" s="844"/>
      <c r="AH64" s="844"/>
      <c r="AI64" s="844"/>
      <c r="AJ64" s="844"/>
      <c r="AK64" s="844"/>
      <c r="AL64" s="844"/>
      <c r="AM64" s="844"/>
      <c r="AN64" s="844"/>
      <c r="AO64" s="844"/>
      <c r="AP64" s="844" t="str">
        <f>$V$9</f>
        <v>中津</v>
      </c>
      <c r="AQ64" s="844"/>
      <c r="AR64" s="844"/>
      <c r="AS64" s="844"/>
    </row>
    <row r="65" spans="26:45" ht="13.5">
      <c r="Z65" s="844"/>
      <c r="AA65" s="844"/>
      <c r="AB65" s="844"/>
      <c r="AC65" s="844"/>
      <c r="AD65" s="844"/>
      <c r="AE65" s="844"/>
      <c r="AF65" s="844"/>
      <c r="AG65" s="844"/>
      <c r="AH65" s="844"/>
      <c r="AI65" s="844"/>
      <c r="AJ65" s="844"/>
      <c r="AK65" s="844"/>
      <c r="AL65" s="844"/>
      <c r="AM65" s="844"/>
      <c r="AN65" s="844"/>
      <c r="AO65" s="844"/>
      <c r="AP65" s="844"/>
      <c r="AQ65" s="844"/>
      <c r="AR65" s="844"/>
      <c r="AS65" s="844"/>
    </row>
    <row r="70" ht="18.75" customHeight="1"/>
    <row r="71" ht="18.75" customHeight="1"/>
    <row r="72" spans="25:67" ht="18.75" customHeight="1">
      <c r="Y72" s="1051" t="str">
        <f>$Y$6</f>
        <v>パート</v>
      </c>
      <c r="Z72" s="1052"/>
      <c r="AA72" s="1052"/>
      <c r="AB72" s="1052"/>
      <c r="AC72" s="1052" t="str">
        <f>$AB$58</f>
        <v>J</v>
      </c>
      <c r="AD72" s="1052"/>
      <c r="AE72" s="1056"/>
      <c r="AF72" s="1057" t="str">
        <f>$Y$78</f>
        <v>リノスフットボールクラブ　Ｕ－１２</v>
      </c>
      <c r="AG72" s="1057"/>
      <c r="AH72" s="1057"/>
      <c r="AI72" s="1057"/>
      <c r="AJ72" s="1057"/>
      <c r="AK72" s="1057" t="str">
        <f>$Y$84</f>
        <v>東陽フットボールクラブ</v>
      </c>
      <c r="AL72" s="1057"/>
      <c r="AM72" s="1057"/>
      <c r="AN72" s="1057"/>
      <c r="AO72" s="1057"/>
      <c r="AP72" s="1057" t="str">
        <f>$Y$90</f>
        <v>ＦＣ　ＪＵＮＩＯＲＳ</v>
      </c>
      <c r="AQ72" s="1057"/>
      <c r="AR72" s="1057"/>
      <c r="AS72" s="1057"/>
      <c r="AT72" s="1057"/>
      <c r="AU72" s="1057" t="s">
        <v>657</v>
      </c>
      <c r="AV72" s="1057"/>
      <c r="AW72" s="1058" t="s">
        <v>688</v>
      </c>
      <c r="AX72" s="1057"/>
      <c r="AY72" s="1058" t="s">
        <v>689</v>
      </c>
      <c r="AZ72" s="1057"/>
      <c r="BA72" s="1057" t="s">
        <v>659</v>
      </c>
      <c r="BB72" s="1057"/>
      <c r="BC72" s="1057" t="s">
        <v>690</v>
      </c>
      <c r="BD72" s="1057"/>
      <c r="BE72" s="1057" t="s">
        <v>691</v>
      </c>
      <c r="BF72" s="1057"/>
      <c r="BG72" s="1057" t="s">
        <v>692</v>
      </c>
      <c r="BH72" s="1057"/>
      <c r="BI72" s="1058" t="s">
        <v>665</v>
      </c>
      <c r="BJ72" s="1057"/>
      <c r="BK72" s="1058" t="s">
        <v>666</v>
      </c>
      <c r="BL72" s="1057"/>
      <c r="BM72" s="1058" t="s">
        <v>667</v>
      </c>
      <c r="BN72" s="1057"/>
      <c r="BO72" s="1059" t="s">
        <v>693</v>
      </c>
    </row>
    <row r="73" spans="25:67" ht="18.75" customHeight="1">
      <c r="Y73" s="1053"/>
      <c r="Z73" s="1035"/>
      <c r="AA73" s="1035"/>
      <c r="AB73" s="1035"/>
      <c r="AC73" s="1035"/>
      <c r="AD73" s="1035"/>
      <c r="AE73" s="1037"/>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8"/>
      <c r="BA73" s="1028"/>
      <c r="BB73" s="1028"/>
      <c r="BC73" s="1028"/>
      <c r="BD73" s="1028"/>
      <c r="BE73" s="1028"/>
      <c r="BF73" s="1028"/>
      <c r="BG73" s="1028"/>
      <c r="BH73" s="1028"/>
      <c r="BI73" s="1028"/>
      <c r="BJ73" s="1028"/>
      <c r="BK73" s="1028"/>
      <c r="BL73" s="1028"/>
      <c r="BM73" s="1028"/>
      <c r="BN73" s="1028"/>
      <c r="BO73" s="1060"/>
    </row>
    <row r="74" spans="25:67" ht="18.75" customHeight="1">
      <c r="Y74" s="1053"/>
      <c r="Z74" s="1035"/>
      <c r="AA74" s="1035"/>
      <c r="AB74" s="1035"/>
      <c r="AC74" s="1035"/>
      <c r="AD74" s="1035"/>
      <c r="AE74" s="1037"/>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8"/>
      <c r="BA74" s="1028"/>
      <c r="BB74" s="1028"/>
      <c r="BC74" s="1028"/>
      <c r="BD74" s="1028"/>
      <c r="BE74" s="1028"/>
      <c r="BF74" s="1028"/>
      <c r="BG74" s="1028"/>
      <c r="BH74" s="1028"/>
      <c r="BI74" s="1028"/>
      <c r="BJ74" s="1028"/>
      <c r="BK74" s="1028"/>
      <c r="BL74" s="1028"/>
      <c r="BM74" s="1028"/>
      <c r="BN74" s="1028"/>
      <c r="BO74" s="1060"/>
    </row>
    <row r="75" spans="25:67" ht="19.5" customHeight="1">
      <c r="Y75" s="1053"/>
      <c r="Z75" s="1035"/>
      <c r="AA75" s="1035"/>
      <c r="AB75" s="1035"/>
      <c r="AC75" s="1035"/>
      <c r="AD75" s="1035"/>
      <c r="AE75" s="1037"/>
      <c r="AF75" s="1028"/>
      <c r="AG75" s="1028"/>
      <c r="AH75" s="1028"/>
      <c r="AI75" s="1028"/>
      <c r="AJ75" s="1028"/>
      <c r="AK75" s="1028"/>
      <c r="AL75" s="1028"/>
      <c r="AM75" s="1028"/>
      <c r="AN75" s="1028"/>
      <c r="AO75" s="1028"/>
      <c r="AP75" s="1028"/>
      <c r="AQ75" s="1028"/>
      <c r="AR75" s="1028"/>
      <c r="AS75" s="1028"/>
      <c r="AT75" s="1028"/>
      <c r="AU75" s="1028"/>
      <c r="AV75" s="1028"/>
      <c r="AW75" s="1028"/>
      <c r="AX75" s="1028"/>
      <c r="AY75" s="1028"/>
      <c r="AZ75" s="1028"/>
      <c r="BA75" s="1028"/>
      <c r="BB75" s="1028"/>
      <c r="BC75" s="1028"/>
      <c r="BD75" s="1028"/>
      <c r="BE75" s="1028"/>
      <c r="BF75" s="1028"/>
      <c r="BG75" s="1028"/>
      <c r="BH75" s="1028"/>
      <c r="BI75" s="1028"/>
      <c r="BJ75" s="1028"/>
      <c r="BK75" s="1028"/>
      <c r="BL75" s="1028"/>
      <c r="BM75" s="1028"/>
      <c r="BN75" s="1028"/>
      <c r="BO75" s="1060"/>
    </row>
    <row r="76" spans="25:67" ht="19.5" customHeight="1">
      <c r="Y76" s="1053"/>
      <c r="Z76" s="1035"/>
      <c r="AA76" s="1035"/>
      <c r="AB76" s="1035"/>
      <c r="AC76" s="1035"/>
      <c r="AD76" s="1035"/>
      <c r="AE76" s="1037"/>
      <c r="AF76" s="1028"/>
      <c r="AG76" s="1028"/>
      <c r="AH76" s="1028"/>
      <c r="AI76" s="1028"/>
      <c r="AJ76" s="1028"/>
      <c r="AK76" s="1028"/>
      <c r="AL76" s="1028"/>
      <c r="AM76" s="1028"/>
      <c r="AN76" s="1028"/>
      <c r="AO76" s="1028"/>
      <c r="AP76" s="1028"/>
      <c r="AQ76" s="1028"/>
      <c r="AR76" s="1028"/>
      <c r="AS76" s="1028"/>
      <c r="AT76" s="1028"/>
      <c r="AU76" s="1028"/>
      <c r="AV76" s="1028"/>
      <c r="AW76" s="1028"/>
      <c r="AX76" s="1028"/>
      <c r="AY76" s="1028"/>
      <c r="AZ76" s="1028"/>
      <c r="BA76" s="1028"/>
      <c r="BB76" s="1028"/>
      <c r="BC76" s="1028"/>
      <c r="BD76" s="1028"/>
      <c r="BE76" s="1028"/>
      <c r="BF76" s="1028"/>
      <c r="BG76" s="1028"/>
      <c r="BH76" s="1028"/>
      <c r="BI76" s="1028"/>
      <c r="BJ76" s="1028"/>
      <c r="BK76" s="1028"/>
      <c r="BL76" s="1028"/>
      <c r="BM76" s="1028"/>
      <c r="BN76" s="1028"/>
      <c r="BO76" s="1060"/>
    </row>
    <row r="77" spans="25:67" ht="18.75" customHeight="1">
      <c r="Y77" s="1054"/>
      <c r="Z77" s="1055"/>
      <c r="AA77" s="1055"/>
      <c r="AB77" s="1055"/>
      <c r="AC77" s="1055"/>
      <c r="AD77" s="1055"/>
      <c r="AE77" s="1038"/>
      <c r="AF77" s="1028"/>
      <c r="AG77" s="1028"/>
      <c r="AH77" s="1028"/>
      <c r="AI77" s="1028"/>
      <c r="AJ77" s="1028"/>
      <c r="AK77" s="1028"/>
      <c r="AL77" s="1028"/>
      <c r="AM77" s="1028"/>
      <c r="AN77" s="1028"/>
      <c r="AO77" s="1028"/>
      <c r="AP77" s="1028"/>
      <c r="AQ77" s="1028"/>
      <c r="AR77" s="1028"/>
      <c r="AS77" s="1028"/>
      <c r="AT77" s="1028"/>
      <c r="AU77" s="1028"/>
      <c r="AV77" s="1028"/>
      <c r="AW77" s="1028"/>
      <c r="AX77" s="1028"/>
      <c r="AY77" s="1028"/>
      <c r="AZ77" s="1028"/>
      <c r="BA77" s="1028"/>
      <c r="BB77" s="1028"/>
      <c r="BC77" s="1028"/>
      <c r="BD77" s="1028"/>
      <c r="BE77" s="1028"/>
      <c r="BF77" s="1028"/>
      <c r="BG77" s="1028"/>
      <c r="BH77" s="1028"/>
      <c r="BI77" s="1028"/>
      <c r="BJ77" s="1028"/>
      <c r="BK77" s="1028"/>
      <c r="BL77" s="1028"/>
      <c r="BM77" s="1028"/>
      <c r="BN77" s="1028"/>
      <c r="BO77" s="1061"/>
    </row>
    <row r="78" spans="25:67" ht="18.75" customHeight="1">
      <c r="Y78" s="1077" t="str">
        <f>$AC$60</f>
        <v>リノスフットボールクラブ　Ｕ－１２</v>
      </c>
      <c r="Z78" s="1034"/>
      <c r="AA78" s="1034"/>
      <c r="AB78" s="1034"/>
      <c r="AC78" s="1034"/>
      <c r="AD78" s="1034" t="s">
        <v>669</v>
      </c>
      <c r="AE78" s="1034"/>
      <c r="AF78" s="1078"/>
      <c r="AG78" s="1079"/>
      <c r="AH78" s="1079"/>
      <c r="AI78" s="1079"/>
      <c r="AJ78" s="1080"/>
      <c r="AK78" s="1099" t="str">
        <f>IF(AK82="","",IF(AK82&gt;AN82,"○",IF(AK82&lt;AN82,"●",IF(AK80&gt;AN80,"△",IF(AK80&lt;AN80,"▲")))))</f>
        <v>○</v>
      </c>
      <c r="AL78" s="1100"/>
      <c r="AM78" s="1100"/>
      <c r="AN78" s="1100"/>
      <c r="AO78" s="1101"/>
      <c r="AP78" s="1099" t="str">
        <f>IF(AP82="","",IF(AP82&gt;AS82,"○",IF(AP82&lt;AS82,"●",IF(AP80&gt;AS80,"△",IF(AP80&lt;AS80,"▲")))))</f>
        <v>▲</v>
      </c>
      <c r="AQ78" s="1100"/>
      <c r="AR78" s="1100"/>
      <c r="AS78" s="1100"/>
      <c r="AT78" s="1101"/>
      <c r="AU78" s="1073">
        <f>COUNTIF($AF$78:$AT$79,"○")</f>
        <v>1</v>
      </c>
      <c r="AV78" s="1073"/>
      <c r="AW78" s="1073">
        <f>COUNTIF($AF$78:$AT$79,"△")</f>
        <v>0</v>
      </c>
      <c r="AX78" s="1073"/>
      <c r="AY78" s="1073">
        <f>COUNTIF($AF$78:$AT$79,"▲")</f>
        <v>1</v>
      </c>
      <c r="AZ78" s="1073"/>
      <c r="BA78" s="1073">
        <f>COUNTIF($AF$78:$AT$79,"●")</f>
        <v>0</v>
      </c>
      <c r="BB78" s="1073"/>
      <c r="BC78" s="1073">
        <f>SUM($AK$82,$AP$82)</f>
        <v>3</v>
      </c>
      <c r="BD78" s="1073"/>
      <c r="BE78" s="1073">
        <f>SUM($AN$82,$AS$82)</f>
        <v>0</v>
      </c>
      <c r="BF78" s="1073"/>
      <c r="BG78" s="1073">
        <f>($AU$78*3)+($AW$78*2)+($AY$78*1)</f>
        <v>4</v>
      </c>
      <c r="BH78" s="1073"/>
      <c r="BI78" s="1087">
        <f>RANK($BG$78,$BG$78:$BH$95)</f>
        <v>2</v>
      </c>
      <c r="BJ78" s="1087"/>
      <c r="BK78" s="1073">
        <f>$BC$78-$BE$78</f>
        <v>3</v>
      </c>
      <c r="BL78" s="1073"/>
      <c r="BM78" s="1087">
        <f>RANK($BK$78,$BK$78:$BL$95)</f>
        <v>2</v>
      </c>
      <c r="BN78" s="1087"/>
      <c r="BO78" s="1088"/>
    </row>
    <row r="79" spans="25:67" ht="18.75" customHeight="1">
      <c r="Y79" s="1053"/>
      <c r="Z79" s="1035"/>
      <c r="AA79" s="1035"/>
      <c r="AB79" s="1035"/>
      <c r="AC79" s="1035"/>
      <c r="AD79" s="1035"/>
      <c r="AE79" s="1035"/>
      <c r="AF79" s="1081"/>
      <c r="AG79" s="1082"/>
      <c r="AH79" s="1082"/>
      <c r="AI79" s="1082"/>
      <c r="AJ79" s="1083"/>
      <c r="AK79" s="1093"/>
      <c r="AL79" s="1094"/>
      <c r="AM79" s="1094"/>
      <c r="AN79" s="1094"/>
      <c r="AO79" s="1096"/>
      <c r="AP79" s="1093"/>
      <c r="AQ79" s="1094"/>
      <c r="AR79" s="1094"/>
      <c r="AS79" s="1094"/>
      <c r="AT79" s="1096"/>
      <c r="AU79" s="1073"/>
      <c r="AV79" s="1073"/>
      <c r="AW79" s="1073"/>
      <c r="AX79" s="1073"/>
      <c r="AY79" s="1073"/>
      <c r="AZ79" s="1073"/>
      <c r="BA79" s="1073"/>
      <c r="BB79" s="1073"/>
      <c r="BC79" s="1073"/>
      <c r="BD79" s="1073"/>
      <c r="BE79" s="1073"/>
      <c r="BF79" s="1073"/>
      <c r="BG79" s="1073"/>
      <c r="BH79" s="1073"/>
      <c r="BI79" s="1087"/>
      <c r="BJ79" s="1087"/>
      <c r="BK79" s="1073"/>
      <c r="BL79" s="1073"/>
      <c r="BM79" s="1087"/>
      <c r="BN79" s="1087"/>
      <c r="BO79" s="1089"/>
    </row>
    <row r="80" spans="25:67" ht="18.75" customHeight="1">
      <c r="Y80" s="1053"/>
      <c r="Z80" s="1035"/>
      <c r="AA80" s="1035"/>
      <c r="AB80" s="1035"/>
      <c r="AC80" s="1035"/>
      <c r="AD80" s="1035"/>
      <c r="AE80" s="1035"/>
      <c r="AF80" s="1081"/>
      <c r="AG80" s="1082"/>
      <c r="AH80" s="1082"/>
      <c r="AI80" s="1082"/>
      <c r="AJ80" s="1083"/>
      <c r="AK80" s="1091" t="str">
        <f>IF($Q$14="","",$Q$14)</f>
        <v/>
      </c>
      <c r="AL80" s="1092"/>
      <c r="AM80" s="1092" t="s">
        <v>712</v>
      </c>
      <c r="AN80" s="1092" t="str">
        <f>IF($S$14="","",$S$14)</f>
        <v/>
      </c>
      <c r="AO80" s="1095"/>
      <c r="AP80" s="1091">
        <f>IF($S$50="","",$S$50)</f>
        <v>2</v>
      </c>
      <c r="AQ80" s="1092"/>
      <c r="AR80" s="1092" t="s">
        <v>712</v>
      </c>
      <c r="AS80" s="1092">
        <f>IF($Q$50="","",$Q$50)</f>
        <v>3</v>
      </c>
      <c r="AT80" s="1095"/>
      <c r="AU80" s="1073"/>
      <c r="AV80" s="1073"/>
      <c r="AW80" s="1073"/>
      <c r="AX80" s="1073"/>
      <c r="AY80" s="1073"/>
      <c r="AZ80" s="1073"/>
      <c r="BA80" s="1073"/>
      <c r="BB80" s="1073"/>
      <c r="BC80" s="1073"/>
      <c r="BD80" s="1073"/>
      <c r="BE80" s="1073"/>
      <c r="BF80" s="1073"/>
      <c r="BG80" s="1073"/>
      <c r="BH80" s="1073"/>
      <c r="BI80" s="1087"/>
      <c r="BJ80" s="1087"/>
      <c r="BK80" s="1073"/>
      <c r="BL80" s="1073"/>
      <c r="BM80" s="1087"/>
      <c r="BN80" s="1087"/>
      <c r="BO80" s="1089"/>
    </row>
    <row r="81" spans="25:67" ht="19.5" customHeight="1">
      <c r="Y81" s="1053"/>
      <c r="Z81" s="1035"/>
      <c r="AA81" s="1035"/>
      <c r="AB81" s="1035"/>
      <c r="AC81" s="1035"/>
      <c r="AD81" s="1035" t="s">
        <v>655</v>
      </c>
      <c r="AE81" s="1035"/>
      <c r="AF81" s="1081"/>
      <c r="AG81" s="1082"/>
      <c r="AH81" s="1082"/>
      <c r="AI81" s="1082"/>
      <c r="AJ81" s="1083"/>
      <c r="AK81" s="1093"/>
      <c r="AL81" s="1094"/>
      <c r="AM81" s="1094"/>
      <c r="AN81" s="1094"/>
      <c r="AO81" s="1096"/>
      <c r="AP81" s="1093"/>
      <c r="AQ81" s="1094"/>
      <c r="AR81" s="1094"/>
      <c r="AS81" s="1094"/>
      <c r="AT81" s="1096"/>
      <c r="AU81" s="1073"/>
      <c r="AV81" s="1073"/>
      <c r="AW81" s="1073"/>
      <c r="AX81" s="1073"/>
      <c r="AY81" s="1073"/>
      <c r="AZ81" s="1073"/>
      <c r="BA81" s="1073"/>
      <c r="BB81" s="1073"/>
      <c r="BC81" s="1073"/>
      <c r="BD81" s="1073"/>
      <c r="BE81" s="1073"/>
      <c r="BF81" s="1073"/>
      <c r="BG81" s="1073"/>
      <c r="BH81" s="1073"/>
      <c r="BI81" s="1087"/>
      <c r="BJ81" s="1087"/>
      <c r="BK81" s="1073"/>
      <c r="BL81" s="1073"/>
      <c r="BM81" s="1087"/>
      <c r="BN81" s="1087"/>
      <c r="BO81" s="1089"/>
    </row>
    <row r="82" spans="25:67" ht="18.75" customHeight="1">
      <c r="Y82" s="1053"/>
      <c r="Z82" s="1035"/>
      <c r="AA82" s="1035"/>
      <c r="AB82" s="1035"/>
      <c r="AC82" s="1035"/>
      <c r="AD82" s="1035"/>
      <c r="AE82" s="1035"/>
      <c r="AF82" s="1081"/>
      <c r="AG82" s="1082"/>
      <c r="AH82" s="1082"/>
      <c r="AI82" s="1082"/>
      <c r="AJ82" s="1083"/>
      <c r="AK82" s="1091">
        <f>$O$12</f>
        <v>3</v>
      </c>
      <c r="AL82" s="1092"/>
      <c r="AM82" s="1092" t="s">
        <v>712</v>
      </c>
      <c r="AN82" s="1092">
        <f>$U$12</f>
        <v>0</v>
      </c>
      <c r="AO82" s="1095"/>
      <c r="AP82" s="1091">
        <f>$U$48</f>
        <v>0</v>
      </c>
      <c r="AQ82" s="1092"/>
      <c r="AR82" s="1092" t="s">
        <v>712</v>
      </c>
      <c r="AS82" s="1092">
        <f>$O$48</f>
        <v>0</v>
      </c>
      <c r="AT82" s="1095"/>
      <c r="AU82" s="1073"/>
      <c r="AV82" s="1073"/>
      <c r="AW82" s="1073"/>
      <c r="AX82" s="1073"/>
      <c r="AY82" s="1073"/>
      <c r="AZ82" s="1073"/>
      <c r="BA82" s="1073"/>
      <c r="BB82" s="1073"/>
      <c r="BC82" s="1073"/>
      <c r="BD82" s="1073"/>
      <c r="BE82" s="1073"/>
      <c r="BF82" s="1073"/>
      <c r="BG82" s="1073"/>
      <c r="BH82" s="1073"/>
      <c r="BI82" s="1087"/>
      <c r="BJ82" s="1087"/>
      <c r="BK82" s="1073"/>
      <c r="BL82" s="1073"/>
      <c r="BM82" s="1087"/>
      <c r="BN82" s="1087"/>
      <c r="BO82" s="1089"/>
    </row>
    <row r="83" spans="25:67" ht="18.75" customHeight="1">
      <c r="Y83" s="1054"/>
      <c r="Z83" s="1055"/>
      <c r="AA83" s="1055"/>
      <c r="AB83" s="1055"/>
      <c r="AC83" s="1055"/>
      <c r="AD83" s="1055"/>
      <c r="AE83" s="1055"/>
      <c r="AF83" s="1084"/>
      <c r="AG83" s="1085"/>
      <c r="AH83" s="1085"/>
      <c r="AI83" s="1085"/>
      <c r="AJ83" s="1086"/>
      <c r="AK83" s="1097"/>
      <c r="AL83" s="677"/>
      <c r="AM83" s="677"/>
      <c r="AN83" s="677"/>
      <c r="AO83" s="1098"/>
      <c r="AP83" s="1097"/>
      <c r="AQ83" s="677"/>
      <c r="AR83" s="677"/>
      <c r="AS83" s="677"/>
      <c r="AT83" s="1098"/>
      <c r="AU83" s="1073"/>
      <c r="AV83" s="1073"/>
      <c r="AW83" s="1073"/>
      <c r="AX83" s="1073"/>
      <c r="AY83" s="1073"/>
      <c r="AZ83" s="1073"/>
      <c r="BA83" s="1073"/>
      <c r="BB83" s="1073"/>
      <c r="BC83" s="1073"/>
      <c r="BD83" s="1073"/>
      <c r="BE83" s="1073"/>
      <c r="BF83" s="1073"/>
      <c r="BG83" s="1073"/>
      <c r="BH83" s="1073"/>
      <c r="BI83" s="1087"/>
      <c r="BJ83" s="1087"/>
      <c r="BK83" s="1073"/>
      <c r="BL83" s="1073"/>
      <c r="BM83" s="1087"/>
      <c r="BN83" s="1087"/>
      <c r="BO83" s="1090"/>
    </row>
    <row r="84" spans="25:67" ht="18.75" customHeight="1">
      <c r="Y84" s="1077" t="str">
        <f>$AC$62</f>
        <v>東陽フットボールクラブ</v>
      </c>
      <c r="Z84" s="1034"/>
      <c r="AA84" s="1034"/>
      <c r="AB84" s="1034"/>
      <c r="AC84" s="1034"/>
      <c r="AD84" s="1034" t="s">
        <v>669</v>
      </c>
      <c r="AE84" s="1034"/>
      <c r="AF84" s="1099" t="str">
        <f>IF(AF88="","",IF(AF88&gt;AI88,"○",IF(AF88&lt;AI88,"●",IF(AF86&gt;AI86,"△",IF(AF86&lt;AI86,"▲")))))</f>
        <v>●</v>
      </c>
      <c r="AG84" s="1100"/>
      <c r="AH84" s="1100"/>
      <c r="AI84" s="1100"/>
      <c r="AJ84" s="1101"/>
      <c r="AK84" s="1079"/>
      <c r="AL84" s="1079"/>
      <c r="AM84" s="1079"/>
      <c r="AN84" s="1079"/>
      <c r="AO84" s="1079"/>
      <c r="AP84" s="1099" t="str">
        <f>IF(AP88="","",IF(AP88&gt;AS88,"○",IF(AP88&lt;AS88,"●",IF(AP86&gt;AS86,"△",IF(AP86&lt;AS86,"▲")))))</f>
        <v>●</v>
      </c>
      <c r="AQ84" s="1100"/>
      <c r="AR84" s="1100"/>
      <c r="AS84" s="1100"/>
      <c r="AT84" s="1101"/>
      <c r="AU84" s="1073">
        <f>COUNTIF($AF$84:$AT$85,"○")</f>
        <v>0</v>
      </c>
      <c r="AV84" s="1073"/>
      <c r="AW84" s="1073">
        <f>COUNTIF($AF$84:$AT$85,"△")</f>
        <v>0</v>
      </c>
      <c r="AX84" s="1073"/>
      <c r="AY84" s="1073">
        <f>COUNTIF($AF$84:$AT$85,"▲")</f>
        <v>0</v>
      </c>
      <c r="AZ84" s="1073"/>
      <c r="BA84" s="1073">
        <f>COUNTIF($AF$84:$AT$85,"●")</f>
        <v>2</v>
      </c>
      <c r="BB84" s="1073"/>
      <c r="BC84" s="1073">
        <f>SUM($AF$88,$AP$88)</f>
        <v>0</v>
      </c>
      <c r="BD84" s="1073"/>
      <c r="BE84" s="1073">
        <f>SUM($AI$88,$AS$88)</f>
        <v>7</v>
      </c>
      <c r="BF84" s="1073"/>
      <c r="BG84" s="1073">
        <f>($AU$84*3)+($AW$84*2)+($AY$84*1)</f>
        <v>0</v>
      </c>
      <c r="BH84" s="1073"/>
      <c r="BI84" s="1087">
        <f>RANK($BG$84,$BG$78:$BH$95)</f>
        <v>3</v>
      </c>
      <c r="BJ84" s="1087"/>
      <c r="BK84" s="1073">
        <f>$BC$84-$BE$84</f>
        <v>-7</v>
      </c>
      <c r="BL84" s="1073"/>
      <c r="BM84" s="1087">
        <f>RANK($BK$84,$BK$78:$BL$95)</f>
        <v>3</v>
      </c>
      <c r="BN84" s="1087"/>
      <c r="BO84" s="1088"/>
    </row>
    <row r="85" spans="25:67" ht="18.75" customHeight="1">
      <c r="Y85" s="1053"/>
      <c r="Z85" s="1035"/>
      <c r="AA85" s="1035"/>
      <c r="AB85" s="1035"/>
      <c r="AC85" s="1035"/>
      <c r="AD85" s="1035"/>
      <c r="AE85" s="1035"/>
      <c r="AF85" s="1093"/>
      <c r="AG85" s="1094"/>
      <c r="AH85" s="1094"/>
      <c r="AI85" s="1094"/>
      <c r="AJ85" s="1096"/>
      <c r="AK85" s="1082"/>
      <c r="AL85" s="1082"/>
      <c r="AM85" s="1082"/>
      <c r="AN85" s="1082"/>
      <c r="AO85" s="1082"/>
      <c r="AP85" s="1093"/>
      <c r="AQ85" s="1094"/>
      <c r="AR85" s="1094"/>
      <c r="AS85" s="1094"/>
      <c r="AT85" s="1096"/>
      <c r="AU85" s="1073"/>
      <c r="AV85" s="1073"/>
      <c r="AW85" s="1073"/>
      <c r="AX85" s="1073"/>
      <c r="AY85" s="1073"/>
      <c r="AZ85" s="1073"/>
      <c r="BA85" s="1073"/>
      <c r="BB85" s="1073"/>
      <c r="BC85" s="1073"/>
      <c r="BD85" s="1073"/>
      <c r="BE85" s="1073"/>
      <c r="BF85" s="1073"/>
      <c r="BG85" s="1073"/>
      <c r="BH85" s="1073"/>
      <c r="BI85" s="1087"/>
      <c r="BJ85" s="1087"/>
      <c r="BK85" s="1073"/>
      <c r="BL85" s="1073"/>
      <c r="BM85" s="1087"/>
      <c r="BN85" s="1087"/>
      <c r="BO85" s="1089"/>
    </row>
    <row r="86" spans="25:67" ht="19.5" customHeight="1">
      <c r="Y86" s="1053"/>
      <c r="Z86" s="1035"/>
      <c r="AA86" s="1035"/>
      <c r="AB86" s="1035"/>
      <c r="AC86" s="1035"/>
      <c r="AD86" s="1035"/>
      <c r="AE86" s="1035"/>
      <c r="AF86" s="1091" t="str">
        <f>AN80</f>
        <v/>
      </c>
      <c r="AG86" s="1092"/>
      <c r="AH86" s="1092" t="s">
        <v>712</v>
      </c>
      <c r="AI86" s="1092" t="str">
        <f>AK80</f>
        <v/>
      </c>
      <c r="AJ86" s="1095"/>
      <c r="AK86" s="1082"/>
      <c r="AL86" s="1082"/>
      <c r="AM86" s="1082"/>
      <c r="AN86" s="1082"/>
      <c r="AO86" s="1082"/>
      <c r="AP86" s="1091" t="str">
        <f>IF($Q$32="","",$Q$32)</f>
        <v/>
      </c>
      <c r="AQ86" s="1092"/>
      <c r="AR86" s="1092" t="s">
        <v>712</v>
      </c>
      <c r="AS86" s="1092" t="str">
        <f>IF($S$32="","",$S$32)</f>
        <v/>
      </c>
      <c r="AT86" s="1095"/>
      <c r="AU86" s="1073"/>
      <c r="AV86" s="1073"/>
      <c r="AW86" s="1073"/>
      <c r="AX86" s="1073"/>
      <c r="AY86" s="1073"/>
      <c r="AZ86" s="1073"/>
      <c r="BA86" s="1073"/>
      <c r="BB86" s="1073"/>
      <c r="BC86" s="1073"/>
      <c r="BD86" s="1073"/>
      <c r="BE86" s="1073"/>
      <c r="BF86" s="1073"/>
      <c r="BG86" s="1073"/>
      <c r="BH86" s="1073"/>
      <c r="BI86" s="1087"/>
      <c r="BJ86" s="1087"/>
      <c r="BK86" s="1073"/>
      <c r="BL86" s="1073"/>
      <c r="BM86" s="1087"/>
      <c r="BN86" s="1087"/>
      <c r="BO86" s="1089"/>
    </row>
    <row r="87" spans="25:67" ht="19.5" customHeight="1">
      <c r="Y87" s="1053"/>
      <c r="Z87" s="1035"/>
      <c r="AA87" s="1035"/>
      <c r="AB87" s="1035"/>
      <c r="AC87" s="1035"/>
      <c r="AD87" s="1035" t="s">
        <v>655</v>
      </c>
      <c r="AE87" s="1035"/>
      <c r="AF87" s="1093"/>
      <c r="AG87" s="1094"/>
      <c r="AH87" s="1094"/>
      <c r="AI87" s="1094"/>
      <c r="AJ87" s="1096"/>
      <c r="AK87" s="1082"/>
      <c r="AL87" s="1082"/>
      <c r="AM87" s="1082"/>
      <c r="AN87" s="1082"/>
      <c r="AO87" s="1082"/>
      <c r="AP87" s="1093"/>
      <c r="AQ87" s="1094"/>
      <c r="AR87" s="1094"/>
      <c r="AS87" s="1094"/>
      <c r="AT87" s="1096"/>
      <c r="AU87" s="1073"/>
      <c r="AV87" s="1073"/>
      <c r="AW87" s="1073"/>
      <c r="AX87" s="1073"/>
      <c r="AY87" s="1073"/>
      <c r="AZ87" s="1073"/>
      <c r="BA87" s="1073"/>
      <c r="BB87" s="1073"/>
      <c r="BC87" s="1073"/>
      <c r="BD87" s="1073"/>
      <c r="BE87" s="1073"/>
      <c r="BF87" s="1073"/>
      <c r="BG87" s="1073"/>
      <c r="BH87" s="1073"/>
      <c r="BI87" s="1087"/>
      <c r="BJ87" s="1087"/>
      <c r="BK87" s="1073"/>
      <c r="BL87" s="1073"/>
      <c r="BM87" s="1087"/>
      <c r="BN87" s="1087"/>
      <c r="BO87" s="1089"/>
    </row>
    <row r="88" spans="25:67" ht="18.75" customHeight="1">
      <c r="Y88" s="1053"/>
      <c r="Z88" s="1035"/>
      <c r="AA88" s="1035"/>
      <c r="AB88" s="1035"/>
      <c r="AC88" s="1035"/>
      <c r="AD88" s="1035"/>
      <c r="AE88" s="1035"/>
      <c r="AF88" s="1091">
        <f>AN82</f>
        <v>0</v>
      </c>
      <c r="AG88" s="1092"/>
      <c r="AH88" s="1092" t="s">
        <v>712</v>
      </c>
      <c r="AI88" s="1092">
        <f>AK82</f>
        <v>3</v>
      </c>
      <c r="AJ88" s="1095"/>
      <c r="AK88" s="1082"/>
      <c r="AL88" s="1082"/>
      <c r="AM88" s="1082"/>
      <c r="AN88" s="1082"/>
      <c r="AO88" s="1082"/>
      <c r="AP88" s="1091">
        <f>$O$30</f>
        <v>0</v>
      </c>
      <c r="AQ88" s="1092"/>
      <c r="AR88" s="1092" t="s">
        <v>712</v>
      </c>
      <c r="AS88" s="1092">
        <f>$U$30</f>
        <v>4</v>
      </c>
      <c r="AT88" s="1095"/>
      <c r="AU88" s="1073"/>
      <c r="AV88" s="1073"/>
      <c r="AW88" s="1073"/>
      <c r="AX88" s="1073"/>
      <c r="AY88" s="1073"/>
      <c r="AZ88" s="1073"/>
      <c r="BA88" s="1073"/>
      <c r="BB88" s="1073"/>
      <c r="BC88" s="1073"/>
      <c r="BD88" s="1073"/>
      <c r="BE88" s="1073"/>
      <c r="BF88" s="1073"/>
      <c r="BG88" s="1073"/>
      <c r="BH88" s="1073"/>
      <c r="BI88" s="1087"/>
      <c r="BJ88" s="1087"/>
      <c r="BK88" s="1073"/>
      <c r="BL88" s="1073"/>
      <c r="BM88" s="1087"/>
      <c r="BN88" s="1087"/>
      <c r="BO88" s="1089"/>
    </row>
    <row r="89" spans="25:67" ht="18.75" customHeight="1">
      <c r="Y89" s="1054"/>
      <c r="Z89" s="1055"/>
      <c r="AA89" s="1055"/>
      <c r="AB89" s="1055"/>
      <c r="AC89" s="1055"/>
      <c r="AD89" s="1055"/>
      <c r="AE89" s="1055"/>
      <c r="AF89" s="1097"/>
      <c r="AG89" s="677"/>
      <c r="AH89" s="677"/>
      <c r="AI89" s="677"/>
      <c r="AJ89" s="1098"/>
      <c r="AK89" s="1085"/>
      <c r="AL89" s="1085"/>
      <c r="AM89" s="1085"/>
      <c r="AN89" s="1085"/>
      <c r="AO89" s="1085"/>
      <c r="AP89" s="1097"/>
      <c r="AQ89" s="677"/>
      <c r="AR89" s="677"/>
      <c r="AS89" s="677"/>
      <c r="AT89" s="1098"/>
      <c r="AU89" s="1073"/>
      <c r="AV89" s="1073"/>
      <c r="AW89" s="1073"/>
      <c r="AX89" s="1073"/>
      <c r="AY89" s="1073"/>
      <c r="AZ89" s="1073"/>
      <c r="BA89" s="1073"/>
      <c r="BB89" s="1073"/>
      <c r="BC89" s="1073"/>
      <c r="BD89" s="1073"/>
      <c r="BE89" s="1073"/>
      <c r="BF89" s="1073"/>
      <c r="BG89" s="1073"/>
      <c r="BH89" s="1073"/>
      <c r="BI89" s="1087"/>
      <c r="BJ89" s="1087"/>
      <c r="BK89" s="1073"/>
      <c r="BL89" s="1073"/>
      <c r="BM89" s="1087"/>
      <c r="BN89" s="1087"/>
      <c r="BO89" s="1090"/>
    </row>
    <row r="90" spans="25:67" ht="19.5" customHeight="1">
      <c r="Y90" s="1053" t="str">
        <f>$AC$64</f>
        <v>ＦＣ　ＪＵＮＩＯＲＳ</v>
      </c>
      <c r="Z90" s="1035"/>
      <c r="AA90" s="1035"/>
      <c r="AB90" s="1035"/>
      <c r="AC90" s="1035"/>
      <c r="AD90" s="1035" t="s">
        <v>669</v>
      </c>
      <c r="AE90" s="1035"/>
      <c r="AF90" s="1099" t="str">
        <f>IF(AF94="","",IF(AF94&gt;AI94,"○",IF(AF94&lt;AI94,"●",IF(AF92&gt;AI92,"△",IF(AF92&lt;AI92,"▲")))))</f>
        <v>△</v>
      </c>
      <c r="AG90" s="1100"/>
      <c r="AH90" s="1100"/>
      <c r="AI90" s="1100"/>
      <c r="AJ90" s="1101"/>
      <c r="AK90" s="1099" t="str">
        <f>IF(AK94="","",IF(AK94&gt;AN94,"○",IF(AK94&lt;AN94,"●",IF(AK92&gt;AN92,"△",IF(AK92&lt;AN92,"▲")))))</f>
        <v>○</v>
      </c>
      <c r="AL90" s="1100"/>
      <c r="AM90" s="1100"/>
      <c r="AN90" s="1100"/>
      <c r="AO90" s="1101"/>
      <c r="AP90" s="1106"/>
      <c r="AQ90" s="1107"/>
      <c r="AR90" s="1107"/>
      <c r="AS90" s="1107"/>
      <c r="AT90" s="1108"/>
      <c r="AU90" s="1073">
        <f>COUNTIF($AF$90:$AT$91,"○")</f>
        <v>1</v>
      </c>
      <c r="AV90" s="1073"/>
      <c r="AW90" s="1113">
        <f>COUNTIF($AF$90:$AT$91,"△")</f>
        <v>1</v>
      </c>
      <c r="AX90" s="1113"/>
      <c r="AY90" s="1113">
        <f>COUNTIF($AF$90:$AT$91,"▲")</f>
        <v>0</v>
      </c>
      <c r="AZ90" s="1113"/>
      <c r="BA90" s="1113">
        <f>COUNTIF($AF$90:$AT$91,"●")</f>
        <v>0</v>
      </c>
      <c r="BB90" s="1113"/>
      <c r="BC90" s="1113">
        <f>SUM($AF$94,$AK$94)</f>
        <v>4</v>
      </c>
      <c r="BD90" s="1113"/>
      <c r="BE90" s="1113">
        <f>SUM($AI$94,$AN$94)</f>
        <v>0</v>
      </c>
      <c r="BF90" s="1113"/>
      <c r="BG90" s="1113">
        <f>($AU$90*3)+($AW$90*2)+($AY$90*1)</f>
        <v>5</v>
      </c>
      <c r="BH90" s="1113"/>
      <c r="BI90" s="1114">
        <f>RANK($BG$90,$BG$78:$BH$95)</f>
        <v>1</v>
      </c>
      <c r="BJ90" s="1114"/>
      <c r="BK90" s="1113">
        <f>$BC$90-$BE$90</f>
        <v>4</v>
      </c>
      <c r="BL90" s="1113"/>
      <c r="BM90" s="1114">
        <f>RANK($BK$90,$BK$78:$BL$95)</f>
        <v>1</v>
      </c>
      <c r="BN90" s="1114"/>
      <c r="BO90" s="1088"/>
    </row>
    <row r="91" spans="25:67" ht="19.5" customHeight="1">
      <c r="Y91" s="1053"/>
      <c r="Z91" s="1035"/>
      <c r="AA91" s="1035"/>
      <c r="AB91" s="1035"/>
      <c r="AC91" s="1035"/>
      <c r="AD91" s="1035"/>
      <c r="AE91" s="1035"/>
      <c r="AF91" s="1093"/>
      <c r="AG91" s="1094"/>
      <c r="AH91" s="1094"/>
      <c r="AI91" s="1094"/>
      <c r="AJ91" s="1096"/>
      <c r="AK91" s="1093"/>
      <c r="AL91" s="1094"/>
      <c r="AM91" s="1094"/>
      <c r="AN91" s="1094"/>
      <c r="AO91" s="1096"/>
      <c r="AP91" s="1081"/>
      <c r="AQ91" s="1082"/>
      <c r="AR91" s="1082"/>
      <c r="AS91" s="1082"/>
      <c r="AT91" s="1083"/>
      <c r="AU91" s="1073"/>
      <c r="AV91" s="1073"/>
      <c r="AW91" s="1073"/>
      <c r="AX91" s="1073"/>
      <c r="AY91" s="1073"/>
      <c r="AZ91" s="1073"/>
      <c r="BA91" s="1073"/>
      <c r="BB91" s="1073"/>
      <c r="BC91" s="1073"/>
      <c r="BD91" s="1073"/>
      <c r="BE91" s="1073"/>
      <c r="BF91" s="1073"/>
      <c r="BG91" s="1073"/>
      <c r="BH91" s="1073"/>
      <c r="BI91" s="1087"/>
      <c r="BJ91" s="1087"/>
      <c r="BK91" s="1073"/>
      <c r="BL91" s="1073"/>
      <c r="BM91" s="1087"/>
      <c r="BN91" s="1087"/>
      <c r="BO91" s="1089"/>
    </row>
    <row r="92" spans="25:67" ht="18.75" customHeight="1">
      <c r="Y92" s="1053"/>
      <c r="Z92" s="1035"/>
      <c r="AA92" s="1035"/>
      <c r="AB92" s="1035"/>
      <c r="AC92" s="1035"/>
      <c r="AD92" s="1035"/>
      <c r="AE92" s="1035"/>
      <c r="AF92" s="1091">
        <f>AS80</f>
        <v>3</v>
      </c>
      <c r="AG92" s="1092"/>
      <c r="AH92" s="1092" t="s">
        <v>712</v>
      </c>
      <c r="AI92" s="1092">
        <f>AP80</f>
        <v>2</v>
      </c>
      <c r="AJ92" s="1095"/>
      <c r="AK92" s="1091" t="str">
        <f>AS86</f>
        <v/>
      </c>
      <c r="AL92" s="1092"/>
      <c r="AM92" s="1092" t="s">
        <v>712</v>
      </c>
      <c r="AN92" s="1092" t="str">
        <f>AP86</f>
        <v/>
      </c>
      <c r="AO92" s="1095"/>
      <c r="AP92" s="1081"/>
      <c r="AQ92" s="1082"/>
      <c r="AR92" s="1082"/>
      <c r="AS92" s="1082"/>
      <c r="AT92" s="1083"/>
      <c r="AU92" s="1073"/>
      <c r="AV92" s="1073"/>
      <c r="AW92" s="1073"/>
      <c r="AX92" s="1073"/>
      <c r="AY92" s="1073"/>
      <c r="AZ92" s="1073"/>
      <c r="BA92" s="1073"/>
      <c r="BB92" s="1073"/>
      <c r="BC92" s="1073"/>
      <c r="BD92" s="1073"/>
      <c r="BE92" s="1073"/>
      <c r="BF92" s="1073"/>
      <c r="BG92" s="1073"/>
      <c r="BH92" s="1073"/>
      <c r="BI92" s="1087"/>
      <c r="BJ92" s="1087"/>
      <c r="BK92" s="1073"/>
      <c r="BL92" s="1073"/>
      <c r="BM92" s="1087"/>
      <c r="BN92" s="1087"/>
      <c r="BO92" s="1089"/>
    </row>
    <row r="93" spans="25:67" ht="18.75" customHeight="1">
      <c r="Y93" s="1053"/>
      <c r="Z93" s="1035"/>
      <c r="AA93" s="1035"/>
      <c r="AB93" s="1035"/>
      <c r="AC93" s="1035"/>
      <c r="AD93" s="1035" t="s">
        <v>655</v>
      </c>
      <c r="AE93" s="1035"/>
      <c r="AF93" s="1093"/>
      <c r="AG93" s="1094"/>
      <c r="AH93" s="1094"/>
      <c r="AI93" s="1094"/>
      <c r="AJ93" s="1096"/>
      <c r="AK93" s="1093"/>
      <c r="AL93" s="1094"/>
      <c r="AM93" s="1094"/>
      <c r="AN93" s="1094"/>
      <c r="AO93" s="1096"/>
      <c r="AP93" s="1081"/>
      <c r="AQ93" s="1082"/>
      <c r="AR93" s="1082"/>
      <c r="AS93" s="1082"/>
      <c r="AT93" s="1083"/>
      <c r="AU93" s="1073"/>
      <c r="AV93" s="1073"/>
      <c r="AW93" s="1073"/>
      <c r="AX93" s="1073"/>
      <c r="AY93" s="1073"/>
      <c r="AZ93" s="1073"/>
      <c r="BA93" s="1073"/>
      <c r="BB93" s="1073"/>
      <c r="BC93" s="1073"/>
      <c r="BD93" s="1073"/>
      <c r="BE93" s="1073"/>
      <c r="BF93" s="1073"/>
      <c r="BG93" s="1073"/>
      <c r="BH93" s="1073"/>
      <c r="BI93" s="1087"/>
      <c r="BJ93" s="1087"/>
      <c r="BK93" s="1073"/>
      <c r="BL93" s="1073"/>
      <c r="BM93" s="1087"/>
      <c r="BN93" s="1087"/>
      <c r="BO93" s="1089"/>
    </row>
    <row r="94" spans="25:67" ht="18.75" customHeight="1">
      <c r="Y94" s="1053"/>
      <c r="Z94" s="1035"/>
      <c r="AA94" s="1035"/>
      <c r="AB94" s="1035"/>
      <c r="AC94" s="1035"/>
      <c r="AD94" s="1035"/>
      <c r="AE94" s="1035"/>
      <c r="AF94" s="1091">
        <f>AS82</f>
        <v>0</v>
      </c>
      <c r="AG94" s="1092"/>
      <c r="AH94" s="1092" t="s">
        <v>712</v>
      </c>
      <c r="AI94" s="1092">
        <f>AP82</f>
        <v>0</v>
      </c>
      <c r="AJ94" s="1095"/>
      <c r="AK94" s="1091">
        <f>AS88</f>
        <v>4</v>
      </c>
      <c r="AL94" s="1092"/>
      <c r="AM94" s="1092" t="s">
        <v>712</v>
      </c>
      <c r="AN94" s="1092">
        <f>AP88</f>
        <v>0</v>
      </c>
      <c r="AO94" s="1095"/>
      <c r="AP94" s="1081"/>
      <c r="AQ94" s="1082"/>
      <c r="AR94" s="1082"/>
      <c r="AS94" s="1082"/>
      <c r="AT94" s="1083"/>
      <c r="AU94" s="1073"/>
      <c r="AV94" s="1073"/>
      <c r="AW94" s="1073"/>
      <c r="AX94" s="1073"/>
      <c r="AY94" s="1073"/>
      <c r="AZ94" s="1073"/>
      <c r="BA94" s="1073"/>
      <c r="BB94" s="1073"/>
      <c r="BC94" s="1073"/>
      <c r="BD94" s="1073"/>
      <c r="BE94" s="1073"/>
      <c r="BF94" s="1073"/>
      <c r="BG94" s="1073"/>
      <c r="BH94" s="1073"/>
      <c r="BI94" s="1087"/>
      <c r="BJ94" s="1087"/>
      <c r="BK94" s="1073"/>
      <c r="BL94" s="1073"/>
      <c r="BM94" s="1087"/>
      <c r="BN94" s="1087"/>
      <c r="BO94" s="1089"/>
    </row>
    <row r="95" spans="25:67" ht="19.5" customHeight="1">
      <c r="Y95" s="1103"/>
      <c r="Z95" s="1046"/>
      <c r="AA95" s="1046"/>
      <c r="AB95" s="1046"/>
      <c r="AC95" s="1046"/>
      <c r="AD95" s="1046"/>
      <c r="AE95" s="1046"/>
      <c r="AF95" s="1104"/>
      <c r="AG95" s="685"/>
      <c r="AH95" s="685"/>
      <c r="AI95" s="685"/>
      <c r="AJ95" s="1105"/>
      <c r="AK95" s="1104"/>
      <c r="AL95" s="685"/>
      <c r="AM95" s="685"/>
      <c r="AN95" s="685"/>
      <c r="AO95" s="1105"/>
      <c r="AP95" s="1109"/>
      <c r="AQ95" s="1110"/>
      <c r="AR95" s="1110"/>
      <c r="AS95" s="1110"/>
      <c r="AT95" s="1111"/>
      <c r="AU95" s="1112"/>
      <c r="AV95" s="1112"/>
      <c r="AW95" s="1112"/>
      <c r="AX95" s="1112"/>
      <c r="AY95" s="1112"/>
      <c r="AZ95" s="1112"/>
      <c r="BA95" s="1112"/>
      <c r="BB95" s="1112"/>
      <c r="BC95" s="1112"/>
      <c r="BD95" s="1112"/>
      <c r="BE95" s="1112"/>
      <c r="BF95" s="1112"/>
      <c r="BG95" s="1112"/>
      <c r="BH95" s="1112"/>
      <c r="BI95" s="1115"/>
      <c r="BJ95" s="1115"/>
      <c r="BK95" s="1112"/>
      <c r="BL95" s="1112"/>
      <c r="BM95" s="1115"/>
      <c r="BN95" s="1115"/>
      <c r="BO95" s="1116"/>
    </row>
    <row r="97" spans="25:58" ht="13.5">
      <c r="Y97" s="1071" t="s">
        <v>721</v>
      </c>
      <c r="Z97" s="1071"/>
      <c r="AA97" s="1071"/>
      <c r="AB97" s="1071"/>
      <c r="AC97" s="1071"/>
      <c r="AD97" s="1071"/>
      <c r="AE97" s="1071"/>
      <c r="AF97" s="1071"/>
      <c r="AG97" s="1071"/>
      <c r="AH97" s="1071"/>
      <c r="AI97" s="1071"/>
      <c r="AJ97" s="1071"/>
      <c r="AK97" s="1071"/>
      <c r="AL97" s="1071"/>
      <c r="AM97" s="1071"/>
      <c r="AN97" s="1071"/>
      <c r="AO97" s="1071"/>
      <c r="AP97" s="1071"/>
      <c r="AQ97" s="1071"/>
      <c r="AR97" s="1071"/>
      <c r="AS97" s="1071"/>
      <c r="AT97" s="1071"/>
      <c r="AU97" s="1071"/>
      <c r="AV97" s="1071"/>
      <c r="AW97" s="1071"/>
      <c r="AX97" s="1071"/>
      <c r="AY97" s="1071"/>
      <c r="AZ97" s="1071"/>
      <c r="BA97" s="1071"/>
      <c r="BB97" s="1071"/>
      <c r="BC97" s="1071"/>
      <c r="BD97" s="1071"/>
      <c r="BE97" s="1071"/>
      <c r="BF97" s="1071"/>
    </row>
    <row r="98" spans="25:58" ht="13.5">
      <c r="Y98" s="1071"/>
      <c r="Z98" s="1071"/>
      <c r="AA98" s="1071"/>
      <c r="AB98" s="1071"/>
      <c r="AC98" s="1071"/>
      <c r="AD98" s="1071"/>
      <c r="AE98" s="1071"/>
      <c r="AF98" s="1071"/>
      <c r="AG98" s="1071"/>
      <c r="AH98" s="1071"/>
      <c r="AI98" s="1071"/>
      <c r="AJ98" s="1071"/>
      <c r="AK98" s="1071"/>
      <c r="AL98" s="1071"/>
      <c r="AM98" s="1071"/>
      <c r="AN98" s="1071"/>
      <c r="AO98" s="1071"/>
      <c r="AP98" s="1071"/>
      <c r="AQ98" s="1071"/>
      <c r="AR98" s="1071"/>
      <c r="AS98" s="1071"/>
      <c r="AT98" s="1071"/>
      <c r="AU98" s="1071"/>
      <c r="AV98" s="1071"/>
      <c r="AW98" s="1071"/>
      <c r="AX98" s="1071"/>
      <c r="AY98" s="1071"/>
      <c r="AZ98" s="1071"/>
      <c r="BA98" s="1071"/>
      <c r="BB98" s="1071"/>
      <c r="BC98" s="1071"/>
      <c r="BD98" s="1071"/>
      <c r="BE98" s="1071"/>
      <c r="BF98" s="1071"/>
    </row>
    <row r="99" spans="25:37" ht="13.5">
      <c r="Y99" s="1117" t="s">
        <v>656</v>
      </c>
      <c r="Z99" s="1118"/>
      <c r="AA99" s="1121" t="s">
        <v>657</v>
      </c>
      <c r="AB99" s="447" t="s">
        <v>16</v>
      </c>
      <c r="AC99" s="446"/>
      <c r="AD99" s="1123" t="s">
        <v>688</v>
      </c>
      <c r="AE99" s="447" t="s">
        <v>722</v>
      </c>
      <c r="AF99" s="446"/>
      <c r="AG99" s="1123" t="s">
        <v>689</v>
      </c>
      <c r="AH99" s="447" t="s">
        <v>723</v>
      </c>
      <c r="AI99" s="446"/>
      <c r="AJ99" s="1125" t="s">
        <v>659</v>
      </c>
      <c r="AK99" s="448" t="s">
        <v>724</v>
      </c>
    </row>
    <row r="100" spans="25:37" ht="13.5">
      <c r="Y100" s="1119"/>
      <c r="Z100" s="1120"/>
      <c r="AA100" s="1122"/>
      <c r="AB100" s="449">
        <v>3</v>
      </c>
      <c r="AC100" s="415"/>
      <c r="AD100" s="1124"/>
      <c r="AE100" s="449">
        <v>2</v>
      </c>
      <c r="AF100" s="415"/>
      <c r="AG100" s="1124"/>
      <c r="AH100" s="449">
        <v>1</v>
      </c>
      <c r="AI100" s="415"/>
      <c r="AJ100" s="1126"/>
      <c r="AK100" s="450">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dataValidations count="2">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pageMargins left="0" right="0" top="0" bottom="0" header="0.5118110236220472" footer="0.5118110236220472"/>
  <pageSetup fitToHeight="1" fitToWidth="1" horizontalDpi="600" verticalDpi="600" orientation="landscape" paperSize="9" scale="2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3"/>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139" customWidth="1"/>
    <col min="2" max="2" width="39.875" style="139" customWidth="1"/>
    <col min="3" max="3" width="10.75390625" style="139" customWidth="1"/>
    <col min="4" max="4" width="4.50390625" style="139" customWidth="1"/>
    <col min="5" max="5" width="10.375" style="139" customWidth="1"/>
    <col min="6" max="6" width="5.75390625" style="139" bestFit="1" customWidth="1"/>
    <col min="7" max="7" width="10.375" style="139" customWidth="1"/>
    <col min="8" max="8" width="4.50390625" style="139" customWidth="1"/>
    <col min="9" max="9" width="10.75390625" style="139" bestFit="1" customWidth="1"/>
    <col min="10" max="10" width="39.875" style="139" customWidth="1"/>
    <col min="11" max="11" width="15.75390625" style="139" customWidth="1"/>
    <col min="12" max="12" width="3.625" style="139" customWidth="1"/>
    <col min="13" max="13" width="19.50390625" style="139" customWidth="1"/>
    <col min="14" max="14" width="39.875" style="139" customWidth="1"/>
    <col min="15" max="15" width="10.75390625" style="139" customWidth="1"/>
    <col min="16" max="16" width="4.50390625" style="139" customWidth="1"/>
    <col min="17" max="17" width="10.375" style="139" customWidth="1"/>
    <col min="18" max="18" width="5.75390625" style="139" bestFit="1" customWidth="1"/>
    <col min="19" max="19" width="10.375" style="139" customWidth="1"/>
    <col min="20" max="20" width="4.50390625" style="139" customWidth="1"/>
    <col min="21" max="21" width="10.75390625" style="139" customWidth="1"/>
    <col min="22" max="22" width="39.875" style="139" customWidth="1"/>
    <col min="23" max="23" width="15.75390625" style="139" customWidth="1"/>
    <col min="24" max="24" width="9.00390625" style="139" customWidth="1"/>
    <col min="25" max="59" width="5.875" style="139" customWidth="1"/>
    <col min="60" max="16384" width="9.00390625" style="139" customWidth="1"/>
  </cols>
  <sheetData>
    <row r="1" spans="1:67" ht="28.25">
      <c r="A1" s="1018" t="str">
        <f>'抽選会資料'!A1</f>
        <v>OFA 第 55 回大分県U-12サッカー大会　兼　KYFA 九州U-12サッカー大会大分県大会</v>
      </c>
      <c r="B1" s="1018"/>
      <c r="C1" s="1018"/>
      <c r="D1" s="1018"/>
      <c r="E1" s="1018"/>
      <c r="F1" s="1018"/>
      <c r="G1" s="1018"/>
      <c r="H1" s="1018"/>
      <c r="I1" s="1018"/>
      <c r="J1" s="1018" t="s">
        <v>751</v>
      </c>
      <c r="K1" s="1018"/>
      <c r="L1" s="405"/>
      <c r="M1" s="1018" t="str">
        <f>'抽選会資料'!A1</f>
        <v>OFA 第 55 回大分県U-12サッカー大会　兼　KYFA 九州U-12サッカー大会大分県大会</v>
      </c>
      <c r="N1" s="1018"/>
      <c r="O1" s="1018"/>
      <c r="P1" s="1018"/>
      <c r="Q1" s="1018"/>
      <c r="R1" s="1018"/>
      <c r="S1" s="1018"/>
      <c r="T1" s="1018"/>
      <c r="U1" s="1018"/>
      <c r="V1" s="1018" t="s">
        <v>751</v>
      </c>
      <c r="W1" s="1018"/>
      <c r="Y1" s="1018" t="str">
        <f>$A$1</f>
        <v>OFA 第 55 回大分県U-12サッカー大会　兼　KYFA 九州U-12サッカー大会大分県大会</v>
      </c>
      <c r="Z1" s="1018"/>
      <c r="AA1" s="1018"/>
      <c r="AB1" s="1018"/>
      <c r="AC1" s="1018"/>
      <c r="AD1" s="1018"/>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c r="BE1" s="1018"/>
      <c r="BF1" s="1018"/>
      <c r="BG1" s="1018"/>
      <c r="BI1" s="1018" t="str">
        <f>$J$1</f>
        <v>１次リーグ結果　報告用紙</v>
      </c>
      <c r="BJ1" s="1018"/>
      <c r="BK1" s="1018"/>
      <c r="BL1" s="1018"/>
      <c r="BM1" s="1018"/>
      <c r="BN1" s="1018"/>
      <c r="BO1" s="1018"/>
    </row>
    <row r="2" spans="1:59" ht="37.5" customHeight="1">
      <c r="A2" s="1018" t="s">
        <v>676</v>
      </c>
      <c r="B2" s="1018"/>
      <c r="C2" s="1018"/>
      <c r="D2" s="1018"/>
      <c r="E2" s="1018"/>
      <c r="F2" s="1018"/>
      <c r="G2" s="1018"/>
      <c r="H2" s="1018"/>
      <c r="I2" s="1018"/>
      <c r="J2" s="1018"/>
      <c r="K2" s="1018"/>
      <c r="L2" s="404"/>
      <c r="M2" s="1018" t="s">
        <v>676</v>
      </c>
      <c r="N2" s="1018"/>
      <c r="O2" s="1018"/>
      <c r="P2" s="1018"/>
      <c r="Q2" s="1018"/>
      <c r="R2" s="1018"/>
      <c r="S2" s="1018"/>
      <c r="T2" s="1018"/>
      <c r="U2" s="1018"/>
      <c r="V2" s="1018"/>
      <c r="W2" s="1018"/>
      <c r="Y2" s="1018" t="s">
        <v>676</v>
      </c>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row>
    <row r="3" spans="1:35" ht="37.5" customHeight="1">
      <c r="A3" s="404"/>
      <c r="B3" s="404"/>
      <c r="C3" s="404"/>
      <c r="D3" s="404"/>
      <c r="E3" s="404"/>
      <c r="F3" s="404"/>
      <c r="G3" s="404"/>
      <c r="H3" s="404"/>
      <c r="I3" s="404"/>
      <c r="J3" s="404"/>
      <c r="K3" s="404"/>
      <c r="L3" s="404"/>
      <c r="M3" s="404"/>
      <c r="N3" s="404"/>
      <c r="O3" s="404"/>
      <c r="P3" s="404"/>
      <c r="Q3" s="404"/>
      <c r="R3" s="404"/>
      <c r="S3" s="404"/>
      <c r="T3" s="404"/>
      <c r="U3" s="404"/>
      <c r="V3" s="404"/>
      <c r="W3" s="404"/>
      <c r="Y3" s="404"/>
      <c r="Z3" s="404"/>
      <c r="AA3" s="404"/>
      <c r="AB3" s="404"/>
      <c r="AC3" s="404"/>
      <c r="AD3" s="404"/>
      <c r="AE3" s="404"/>
      <c r="AF3" s="404"/>
      <c r="AG3" s="404"/>
      <c r="AH3" s="404"/>
      <c r="AI3" s="404"/>
    </row>
    <row r="4" spans="1:49" ht="37.5" customHeight="1">
      <c r="A4" s="132" t="s">
        <v>75</v>
      </c>
      <c r="B4" s="406" t="str">
        <f>'組み合わせ'!DH7</f>
        <v>宇佐高田</v>
      </c>
      <c r="C4" s="132" t="s">
        <v>677</v>
      </c>
      <c r="D4" s="1019" t="str">
        <f>VLOOKUP(B4,'抽選会資料'!$B$52:$F$60,2,FALSE)</f>
        <v>宇佐市平成令和の森スポーツ公園</v>
      </c>
      <c r="E4" s="1019"/>
      <c r="F4" s="1019"/>
      <c r="G4" s="1019"/>
      <c r="H4" s="1019"/>
      <c r="I4" s="1019"/>
      <c r="J4" s="1019"/>
      <c r="K4" s="1019"/>
      <c r="L4" s="131"/>
      <c r="M4" s="132" t="s">
        <v>75</v>
      </c>
      <c r="N4" s="406" t="str">
        <f>'組み合わせ'!DH7</f>
        <v>宇佐高田</v>
      </c>
      <c r="O4" s="132" t="s">
        <v>677</v>
      </c>
      <c r="P4" s="1019" t="str">
        <f>VLOOKUP(N4,'抽選会資料'!$B$52:$F$60,2,FALSE)</f>
        <v>宇佐市平成令和の森スポーツ公園</v>
      </c>
      <c r="Q4" s="1019"/>
      <c r="R4" s="1019"/>
      <c r="S4" s="1019"/>
      <c r="T4" s="1019"/>
      <c r="U4" s="1019"/>
      <c r="V4" s="1019"/>
      <c r="W4" s="1019"/>
      <c r="X4" s="18"/>
      <c r="Y4" s="588" t="s">
        <v>75</v>
      </c>
      <c r="Z4" s="588"/>
      <c r="AA4" s="588"/>
      <c r="AB4" s="1020" t="str">
        <f>$B$4</f>
        <v>宇佐高田</v>
      </c>
      <c r="AC4" s="1020"/>
      <c r="AD4" s="1020"/>
      <c r="AE4" s="1020"/>
      <c r="AF4" s="1020"/>
      <c r="AG4" s="1020"/>
      <c r="AH4" s="132" t="s">
        <v>677</v>
      </c>
      <c r="AI4" s="1019" t="str">
        <f>$D$4</f>
        <v>宇佐市平成令和の森スポーツ公園</v>
      </c>
      <c r="AJ4" s="1019"/>
      <c r="AK4" s="1019"/>
      <c r="AL4" s="1019"/>
      <c r="AM4" s="1019"/>
      <c r="AN4" s="1019"/>
      <c r="AO4" s="1019"/>
      <c r="AP4" s="1019"/>
      <c r="AQ4" s="1019"/>
      <c r="AR4" s="1019"/>
      <c r="AS4" s="1019"/>
      <c r="AT4" s="1019"/>
      <c r="AU4" s="1019"/>
      <c r="AV4" s="1019"/>
      <c r="AW4" s="1019"/>
    </row>
    <row r="5" spans="1:27" ht="37.5" customHeight="1">
      <c r="A5" s="408"/>
      <c r="B5" s="408"/>
      <c r="C5" s="408"/>
      <c r="D5" s="408"/>
      <c r="E5" s="408"/>
      <c r="F5" s="408"/>
      <c r="G5" s="408"/>
      <c r="H5" s="408"/>
      <c r="I5" s="408"/>
      <c r="J5" s="408"/>
      <c r="K5" s="408"/>
      <c r="L5" s="408"/>
      <c r="M5" s="408"/>
      <c r="N5" s="408"/>
      <c r="O5" s="408"/>
      <c r="P5" s="408"/>
      <c r="Q5" s="408"/>
      <c r="R5" s="408"/>
      <c r="S5" s="408"/>
      <c r="T5" s="408"/>
      <c r="U5" s="408"/>
      <c r="V5" s="408"/>
      <c r="W5" s="408"/>
      <c r="Y5" s="408"/>
      <c r="Z5" s="408"/>
      <c r="AA5" s="408"/>
    </row>
    <row r="6" spans="1:33" ht="37.5" customHeight="1">
      <c r="A6" s="132" t="s">
        <v>339</v>
      </c>
      <c r="B6" s="451" t="str">
        <f>VLOOKUP(B4,'組み合わせ'!$AL$95:$BU$112,13,FALSE)</f>
        <v>F</v>
      </c>
      <c r="C6" s="132"/>
      <c r="D6" s="132"/>
      <c r="M6" s="132" t="s">
        <v>339</v>
      </c>
      <c r="N6" s="451" t="str">
        <f>VLOOKUP(N4,'組み合わせ'!$AL$95:$BU$112,25,FALSE)</f>
        <v>H</v>
      </c>
      <c r="O6" s="409"/>
      <c r="P6" s="409"/>
      <c r="Y6" s="588" t="s">
        <v>339</v>
      </c>
      <c r="Z6" s="588"/>
      <c r="AA6" s="588"/>
      <c r="AB6" s="1021" t="str">
        <f>$B$6</f>
        <v>F</v>
      </c>
      <c r="AC6" s="1021"/>
      <c r="AD6" s="1021"/>
      <c r="AE6" s="1021"/>
      <c r="AF6" s="1021"/>
      <c r="AG6" s="1021"/>
    </row>
    <row r="7" spans="1:45" ht="37.5" customHeight="1">
      <c r="A7" s="132"/>
      <c r="B7" s="410" t="str">
        <f>CONCATENATE($B$6,1)</f>
        <v>F1</v>
      </c>
      <c r="C7" s="1022" t="str">
        <f>HLOOKUP(B7,'組み合わせ'!$B$48:$EO$86,2,FALSE)</f>
        <v>四日市南ＳＳＣ</v>
      </c>
      <c r="D7" s="1022"/>
      <c r="E7" s="1022"/>
      <c r="F7" s="1022"/>
      <c r="G7" s="1022"/>
      <c r="H7" s="1022"/>
      <c r="I7" s="1022"/>
      <c r="J7" s="1022" t="str">
        <f>HLOOKUP(B7,'組み合わせ'!$B$48:$EO$86,32,FALSE)</f>
        <v>宇佐高田</v>
      </c>
      <c r="K7" s="1023"/>
      <c r="M7" s="409"/>
      <c r="N7" s="410" t="str">
        <f>CONCATENATE($N$6,1)</f>
        <v>H1</v>
      </c>
      <c r="O7" s="1022" t="str">
        <f>HLOOKUP(N7,'組み合わせ'!$B$48:$EO$86,2,FALSE)</f>
        <v>ＦＣ　ＷＡＹＳ</v>
      </c>
      <c r="P7" s="1022"/>
      <c r="Q7" s="1022"/>
      <c r="R7" s="1022"/>
      <c r="S7" s="1022"/>
      <c r="T7" s="1022"/>
      <c r="U7" s="1022"/>
      <c r="V7" s="1022" t="str">
        <f>HLOOKUP(N7,'組み合わせ'!$B$48:$EO$86,32,FALSE)</f>
        <v>宇佐高田</v>
      </c>
      <c r="W7" s="1023"/>
      <c r="Y7" s="132"/>
      <c r="Z7" s="844" t="str">
        <f aca="true" t="shared" si="0" ref="Z7:Z9">+B7</f>
        <v>F1</v>
      </c>
      <c r="AA7" s="844"/>
      <c r="AB7" s="844"/>
      <c r="AC7" s="844" t="str">
        <f>$C$7</f>
        <v>四日市南ＳＳＣ</v>
      </c>
      <c r="AD7" s="844"/>
      <c r="AE7" s="844"/>
      <c r="AF7" s="844"/>
      <c r="AG7" s="844"/>
      <c r="AH7" s="844"/>
      <c r="AI7" s="844"/>
      <c r="AJ7" s="844"/>
      <c r="AK7" s="844"/>
      <c r="AL7" s="844"/>
      <c r="AM7" s="844"/>
      <c r="AN7" s="844"/>
      <c r="AO7" s="844"/>
      <c r="AP7" s="844" t="str">
        <f>$J$7</f>
        <v>宇佐高田</v>
      </c>
      <c r="AQ7" s="844"/>
      <c r="AR7" s="844"/>
      <c r="AS7" s="844"/>
    </row>
    <row r="8" spans="1:45" ht="37.5" customHeight="1">
      <c r="A8" s="132"/>
      <c r="B8" s="411" t="str">
        <f>CONCATENATE($B$6,2)</f>
        <v>F2</v>
      </c>
      <c r="C8" s="602" t="str">
        <f>HLOOKUP(B8,'組み合わせ'!$B$48:$EO$86,2,FALSE)</f>
        <v>豊府サッカースポーツ少年団</v>
      </c>
      <c r="D8" s="602"/>
      <c r="E8" s="602"/>
      <c r="F8" s="602"/>
      <c r="G8" s="602"/>
      <c r="H8" s="602"/>
      <c r="I8" s="602"/>
      <c r="J8" s="602" t="str">
        <f>HLOOKUP(B8,'組み合わせ'!$B$48:$EO$86,32,FALSE)</f>
        <v>大分</v>
      </c>
      <c r="K8" s="1024"/>
      <c r="M8" s="409"/>
      <c r="N8" s="411" t="str">
        <f>CONCATENATE($N$6,2)</f>
        <v>H2</v>
      </c>
      <c r="O8" s="602" t="str">
        <f>HLOOKUP(N8,'組み合わせ'!$B$48:$EO$86,2,FALSE)</f>
        <v>ＫＩＮＧＳ　ＦＯＯＴＢＡＬＬＣＬＵＢ　Ｕ－１２</v>
      </c>
      <c r="P8" s="602"/>
      <c r="Q8" s="602"/>
      <c r="R8" s="602"/>
      <c r="S8" s="602"/>
      <c r="T8" s="602"/>
      <c r="U8" s="602"/>
      <c r="V8" s="602" t="str">
        <f>HLOOKUP(N8,'組み合わせ'!$B$48:$EO$86,32,FALSE)</f>
        <v>大分</v>
      </c>
      <c r="W8" s="1024"/>
      <c r="Y8" s="132"/>
      <c r="Z8" s="844" t="str">
        <f t="shared" si="0"/>
        <v>F2</v>
      </c>
      <c r="AA8" s="844"/>
      <c r="AB8" s="844"/>
      <c r="AC8" s="844" t="str">
        <f>$C$8</f>
        <v>豊府サッカースポーツ少年団</v>
      </c>
      <c r="AD8" s="844"/>
      <c r="AE8" s="844"/>
      <c r="AF8" s="844"/>
      <c r="AG8" s="844"/>
      <c r="AH8" s="844"/>
      <c r="AI8" s="844"/>
      <c r="AJ8" s="844"/>
      <c r="AK8" s="844"/>
      <c r="AL8" s="844"/>
      <c r="AM8" s="844"/>
      <c r="AN8" s="844"/>
      <c r="AO8" s="844"/>
      <c r="AP8" s="844" t="str">
        <f>$J$8</f>
        <v>大分</v>
      </c>
      <c r="AQ8" s="844"/>
      <c r="AR8" s="844"/>
      <c r="AS8" s="844"/>
    </row>
    <row r="9" spans="1:45" ht="37.5" customHeight="1">
      <c r="A9" s="408"/>
      <c r="B9" s="412" t="str">
        <f>CONCATENATE($B$6,3)</f>
        <v>F3</v>
      </c>
      <c r="C9" s="1025" t="str">
        <f>HLOOKUP(B9,'組み合わせ'!$B$48:$EO$86,2,FALSE)</f>
        <v>北郡坂ノ市サッカースポーツ少年団</v>
      </c>
      <c r="D9" s="1025"/>
      <c r="E9" s="1025"/>
      <c r="F9" s="1025"/>
      <c r="G9" s="1025"/>
      <c r="H9" s="1025"/>
      <c r="I9" s="1025"/>
      <c r="J9" s="1025" t="str">
        <f>HLOOKUP(B9,'組み合わせ'!$B$48:$EO$86,32,FALSE)</f>
        <v>大分</v>
      </c>
      <c r="K9" s="1026"/>
      <c r="L9" s="408"/>
      <c r="M9" s="408"/>
      <c r="N9" s="412" t="str">
        <f>CONCATENATE($N$6,3)</f>
        <v>H3</v>
      </c>
      <c r="O9" s="1025" t="str">
        <f>HLOOKUP(N9,'組み合わせ'!$B$48:$EO$86,2,FALSE)</f>
        <v>鶴見ジュニアサッカークラブ</v>
      </c>
      <c r="P9" s="1025"/>
      <c r="Q9" s="1025"/>
      <c r="R9" s="1025"/>
      <c r="S9" s="1025"/>
      <c r="T9" s="1025"/>
      <c r="U9" s="1025"/>
      <c r="V9" s="1025" t="str">
        <f>HLOOKUP(N9,'組み合わせ'!$B$48:$EO$86,32,FALSE)</f>
        <v>別府</v>
      </c>
      <c r="W9" s="1026"/>
      <c r="Y9" s="408"/>
      <c r="Z9" s="844" t="str">
        <f t="shared" si="0"/>
        <v>F3</v>
      </c>
      <c r="AA9" s="844"/>
      <c r="AB9" s="844"/>
      <c r="AC9" s="844" t="str">
        <f>$C$9</f>
        <v>北郡坂ノ市サッカースポーツ少年団</v>
      </c>
      <c r="AD9" s="844"/>
      <c r="AE9" s="844"/>
      <c r="AF9" s="844"/>
      <c r="AG9" s="844"/>
      <c r="AH9" s="844"/>
      <c r="AI9" s="844"/>
      <c r="AJ9" s="844"/>
      <c r="AK9" s="844"/>
      <c r="AL9" s="844"/>
      <c r="AM9" s="844"/>
      <c r="AN9" s="844"/>
      <c r="AO9" s="844"/>
      <c r="AP9" s="844" t="str">
        <f>$J$9</f>
        <v>大分</v>
      </c>
      <c r="AQ9" s="844"/>
      <c r="AR9" s="844"/>
      <c r="AS9" s="844"/>
    </row>
    <row r="10" spans="1:23" ht="37.5" customHeight="1">
      <c r="A10" s="413" t="s">
        <v>678</v>
      </c>
      <c r="B10" s="404"/>
      <c r="C10" s="404"/>
      <c r="D10" s="404"/>
      <c r="E10" s="404"/>
      <c r="F10" s="404"/>
      <c r="G10" s="404"/>
      <c r="H10" s="404"/>
      <c r="I10" s="404"/>
      <c r="J10" s="404"/>
      <c r="K10" s="404"/>
      <c r="L10" s="404"/>
      <c r="M10" s="413" t="s">
        <v>679</v>
      </c>
      <c r="N10" s="404"/>
      <c r="O10" s="404"/>
      <c r="P10" s="404"/>
      <c r="Q10" s="404"/>
      <c r="R10" s="404"/>
      <c r="S10" s="404"/>
      <c r="T10" s="404"/>
      <c r="U10" s="404"/>
      <c r="V10" s="404"/>
      <c r="W10" s="404"/>
    </row>
    <row r="12" spans="1:22" ht="18.75" customHeight="1">
      <c r="A12" s="1027" t="s">
        <v>680</v>
      </c>
      <c r="B12" s="1029" t="str">
        <f>C7</f>
        <v>四日市南ＳＳＣ</v>
      </c>
      <c r="C12" s="1032">
        <f>IF(E12="","",SUM(E12:E13))</f>
        <v>1</v>
      </c>
      <c r="D12" s="1034" t="s">
        <v>103</v>
      </c>
      <c r="E12" s="414">
        <v>1</v>
      </c>
      <c r="F12" s="414" t="s">
        <v>266</v>
      </c>
      <c r="G12" s="414">
        <v>0</v>
      </c>
      <c r="H12" s="1034" t="s">
        <v>120</v>
      </c>
      <c r="I12" s="1032">
        <f>IF(G12="","",SUM(G12:G13))</f>
        <v>1</v>
      </c>
      <c r="J12" s="1036" t="str">
        <f>C8</f>
        <v>豊府サッカースポーツ少年団</v>
      </c>
      <c r="K12" s="408"/>
      <c r="L12" s="408"/>
      <c r="M12" s="1039" t="s">
        <v>681</v>
      </c>
      <c r="N12" s="1042" t="str">
        <f>O7</f>
        <v>ＦＣ　ＷＡＹＳ</v>
      </c>
      <c r="O12" s="1032">
        <f>IF(Q12="","",SUM(Q12:Q13))</f>
        <v>0</v>
      </c>
      <c r="P12" s="1034" t="s">
        <v>103</v>
      </c>
      <c r="Q12" s="414">
        <v>0</v>
      </c>
      <c r="R12" s="414" t="s">
        <v>266</v>
      </c>
      <c r="S12" s="414">
        <v>0</v>
      </c>
      <c r="T12" s="1034" t="s">
        <v>120</v>
      </c>
      <c r="U12" s="1032">
        <f>IF(S12="","",SUM(S12:S13))</f>
        <v>0</v>
      </c>
      <c r="V12" s="1036" t="str">
        <f>O8</f>
        <v>ＫＩＮＧＳ　ＦＯＯＴＢＡＬＬＣＬＵＢ　Ｕ－１２</v>
      </c>
    </row>
    <row r="13" spans="1:22" ht="18.75" customHeight="1">
      <c r="A13" s="1028"/>
      <c r="B13" s="1030"/>
      <c r="C13" s="1033"/>
      <c r="D13" s="1035"/>
      <c r="E13" s="408">
        <v>0</v>
      </c>
      <c r="F13" s="408" t="s">
        <v>268</v>
      </c>
      <c r="G13" s="408">
        <v>1</v>
      </c>
      <c r="H13" s="1035"/>
      <c r="I13" s="1033"/>
      <c r="J13" s="1037"/>
      <c r="K13" s="408"/>
      <c r="L13" s="408"/>
      <c r="M13" s="1040"/>
      <c r="N13" s="1043"/>
      <c r="O13" s="1033"/>
      <c r="P13" s="1035"/>
      <c r="Q13" s="408">
        <v>0</v>
      </c>
      <c r="R13" s="408" t="s">
        <v>268</v>
      </c>
      <c r="S13" s="408">
        <v>0</v>
      </c>
      <c r="T13" s="1035"/>
      <c r="U13" s="1033"/>
      <c r="V13" s="1037"/>
    </row>
    <row r="14" spans="1:22" ht="19.5" customHeight="1">
      <c r="A14" s="1028"/>
      <c r="B14" s="1031"/>
      <c r="C14" s="1033"/>
      <c r="D14" s="1035"/>
      <c r="E14" s="408"/>
      <c r="F14" s="408" t="s">
        <v>270</v>
      </c>
      <c r="G14" s="408"/>
      <c r="H14" s="1035"/>
      <c r="I14" s="1033"/>
      <c r="J14" s="1038"/>
      <c r="K14" s="408"/>
      <c r="L14" s="408"/>
      <c r="M14" s="1041"/>
      <c r="N14" s="1044"/>
      <c r="O14" s="1045"/>
      <c r="P14" s="1046"/>
      <c r="Q14" s="408">
        <v>3</v>
      </c>
      <c r="R14" s="408" t="s">
        <v>270</v>
      </c>
      <c r="S14" s="408">
        <v>2</v>
      </c>
      <c r="T14" s="1046"/>
      <c r="U14" s="1045"/>
      <c r="V14" s="1047"/>
    </row>
    <row r="15" spans="1:67" ht="18.75" customHeight="1">
      <c r="A15" s="416" t="s">
        <v>682</v>
      </c>
      <c r="B15" s="1048" t="s">
        <v>817</v>
      </c>
      <c r="C15" s="1048"/>
      <c r="D15" s="1048"/>
      <c r="E15" s="1048"/>
      <c r="F15" s="1048"/>
      <c r="G15" s="1049" t="s">
        <v>684</v>
      </c>
      <c r="H15" s="1049"/>
      <c r="I15" s="1049"/>
      <c r="J15" s="1050" t="s">
        <v>818</v>
      </c>
      <c r="K15" s="1050"/>
      <c r="L15" s="408"/>
      <c r="M15" s="416" t="s">
        <v>682</v>
      </c>
      <c r="N15" s="1048" t="s">
        <v>819</v>
      </c>
      <c r="O15" s="1048"/>
      <c r="P15" s="1048"/>
      <c r="Q15" s="1048"/>
      <c r="R15" s="1048"/>
      <c r="S15" s="1049" t="s">
        <v>684</v>
      </c>
      <c r="T15" s="1049"/>
      <c r="U15" s="1049"/>
      <c r="V15" s="1050" t="s">
        <v>818</v>
      </c>
      <c r="W15" s="1050"/>
      <c r="Y15" s="1051" t="str">
        <f>$Y$6</f>
        <v>パート</v>
      </c>
      <c r="Z15" s="1052"/>
      <c r="AA15" s="1052"/>
      <c r="AB15" s="1052"/>
      <c r="AC15" s="1052" t="str">
        <f>$AB$6</f>
        <v>F</v>
      </c>
      <c r="AD15" s="1052"/>
      <c r="AE15" s="1056"/>
      <c r="AF15" s="1057" t="str">
        <f>$Y$21</f>
        <v>四日市南ＳＳＣ</v>
      </c>
      <c r="AG15" s="1057"/>
      <c r="AH15" s="1057"/>
      <c r="AI15" s="1057"/>
      <c r="AJ15" s="1057"/>
      <c r="AK15" s="1057" t="str">
        <f>$Y$27</f>
        <v>豊府サッカースポーツ少年団</v>
      </c>
      <c r="AL15" s="1057"/>
      <c r="AM15" s="1057"/>
      <c r="AN15" s="1057"/>
      <c r="AO15" s="1057"/>
      <c r="AP15" s="1057" t="str">
        <f>$Y$33</f>
        <v>北郡坂ノ市サッカースポーツ少年団</v>
      </c>
      <c r="AQ15" s="1057"/>
      <c r="AR15" s="1057"/>
      <c r="AS15" s="1057"/>
      <c r="AT15" s="1057"/>
      <c r="AU15" s="1057" t="s">
        <v>657</v>
      </c>
      <c r="AV15" s="1057"/>
      <c r="AW15" s="1058" t="s">
        <v>688</v>
      </c>
      <c r="AX15" s="1057"/>
      <c r="AY15" s="1058" t="s">
        <v>689</v>
      </c>
      <c r="AZ15" s="1057"/>
      <c r="BA15" s="1057" t="s">
        <v>659</v>
      </c>
      <c r="BB15" s="1057"/>
      <c r="BC15" s="1057" t="s">
        <v>690</v>
      </c>
      <c r="BD15" s="1057"/>
      <c r="BE15" s="1057" t="s">
        <v>691</v>
      </c>
      <c r="BF15" s="1057"/>
      <c r="BG15" s="1057" t="s">
        <v>692</v>
      </c>
      <c r="BH15" s="1057"/>
      <c r="BI15" s="1058" t="s">
        <v>665</v>
      </c>
      <c r="BJ15" s="1057"/>
      <c r="BK15" s="1058" t="s">
        <v>666</v>
      </c>
      <c r="BL15" s="1057"/>
      <c r="BM15" s="1058" t="s">
        <v>667</v>
      </c>
      <c r="BN15" s="1057"/>
      <c r="BO15" s="1059" t="s">
        <v>693</v>
      </c>
    </row>
    <row r="16" spans="1:67" ht="13.5">
      <c r="A16" s="417" t="s">
        <v>694</v>
      </c>
      <c r="B16" s="1062" t="s">
        <v>817</v>
      </c>
      <c r="C16" s="1062"/>
      <c r="D16" s="1062"/>
      <c r="E16" s="1062"/>
      <c r="F16" s="1062"/>
      <c r="G16" s="1063" t="s">
        <v>684</v>
      </c>
      <c r="H16" s="1064"/>
      <c r="I16" s="1065"/>
      <c r="J16" s="1066" t="s">
        <v>818</v>
      </c>
      <c r="K16" s="1066"/>
      <c r="L16" s="408"/>
      <c r="M16" s="417" t="s">
        <v>694</v>
      </c>
      <c r="N16" s="1062" t="s">
        <v>819</v>
      </c>
      <c r="O16" s="1062"/>
      <c r="P16" s="1062"/>
      <c r="Q16" s="1062"/>
      <c r="R16" s="1062"/>
      <c r="S16" s="1063" t="s">
        <v>684</v>
      </c>
      <c r="T16" s="1064"/>
      <c r="U16" s="1065"/>
      <c r="V16" s="1066" t="s">
        <v>818</v>
      </c>
      <c r="W16" s="1066"/>
      <c r="Y16" s="1053"/>
      <c r="Z16" s="1035"/>
      <c r="AA16" s="1035"/>
      <c r="AB16" s="1035"/>
      <c r="AC16" s="1035"/>
      <c r="AD16" s="1035"/>
      <c r="AE16" s="1037"/>
      <c r="AF16" s="1028"/>
      <c r="AG16" s="1028"/>
      <c r="AH16" s="1028"/>
      <c r="AI16" s="1028"/>
      <c r="AJ16" s="1028"/>
      <c r="AK16" s="1028"/>
      <c r="AL16" s="1028"/>
      <c r="AM16" s="1028"/>
      <c r="AN16" s="1028"/>
      <c r="AO16" s="1028"/>
      <c r="AP16" s="1028"/>
      <c r="AQ16" s="1028"/>
      <c r="AR16" s="1028"/>
      <c r="AS16" s="1028"/>
      <c r="AT16" s="1028"/>
      <c r="AU16" s="1028"/>
      <c r="AV16" s="1028"/>
      <c r="AW16" s="1028"/>
      <c r="AX16" s="1028"/>
      <c r="AY16" s="1028"/>
      <c r="AZ16" s="1028"/>
      <c r="BA16" s="1028"/>
      <c r="BB16" s="1028"/>
      <c r="BC16" s="1028"/>
      <c r="BD16" s="1028"/>
      <c r="BE16" s="1028"/>
      <c r="BF16" s="1028"/>
      <c r="BG16" s="1028"/>
      <c r="BH16" s="1028"/>
      <c r="BI16" s="1028"/>
      <c r="BJ16" s="1028"/>
      <c r="BK16" s="1028"/>
      <c r="BL16" s="1028"/>
      <c r="BM16" s="1028"/>
      <c r="BN16" s="1028"/>
      <c r="BO16" s="1060"/>
    </row>
    <row r="17" spans="1:67" ht="13.5">
      <c r="A17" s="418" t="s">
        <v>695</v>
      </c>
      <c r="B17" s="1067" t="s">
        <v>820</v>
      </c>
      <c r="C17" s="1067"/>
      <c r="D17" s="1067"/>
      <c r="E17" s="1067"/>
      <c r="F17" s="1067"/>
      <c r="G17" s="1063" t="s">
        <v>684</v>
      </c>
      <c r="H17" s="1064"/>
      <c r="I17" s="1065"/>
      <c r="J17" s="1068" t="s">
        <v>818</v>
      </c>
      <c r="K17" s="1068"/>
      <c r="L17" s="408"/>
      <c r="M17" s="418" t="s">
        <v>695</v>
      </c>
      <c r="N17" s="1067" t="s">
        <v>821</v>
      </c>
      <c r="O17" s="1067"/>
      <c r="P17" s="1067"/>
      <c r="Q17" s="1067"/>
      <c r="R17" s="1067"/>
      <c r="S17" s="1063" t="s">
        <v>684</v>
      </c>
      <c r="T17" s="1064"/>
      <c r="U17" s="1065"/>
      <c r="V17" s="1068" t="s">
        <v>818</v>
      </c>
      <c r="W17" s="1068"/>
      <c r="Y17" s="1053"/>
      <c r="Z17" s="1035"/>
      <c r="AA17" s="1035"/>
      <c r="AB17" s="1035"/>
      <c r="AC17" s="1035"/>
      <c r="AD17" s="1035"/>
      <c r="AE17" s="1037"/>
      <c r="AF17" s="1028"/>
      <c r="AG17" s="1028"/>
      <c r="AH17" s="1028"/>
      <c r="AI17" s="1028"/>
      <c r="AJ17" s="1028"/>
      <c r="AK17" s="1028"/>
      <c r="AL17" s="1028"/>
      <c r="AM17" s="1028"/>
      <c r="AN17" s="1028"/>
      <c r="AO17" s="1028"/>
      <c r="AP17" s="1028"/>
      <c r="AQ17" s="1028"/>
      <c r="AR17" s="1028"/>
      <c r="AS17" s="1028"/>
      <c r="AT17" s="1028"/>
      <c r="AU17" s="1028"/>
      <c r="AV17" s="1028"/>
      <c r="AW17" s="1028"/>
      <c r="AX17" s="1028"/>
      <c r="AY17" s="1028"/>
      <c r="AZ17" s="1028"/>
      <c r="BA17" s="1028"/>
      <c r="BB17" s="1028"/>
      <c r="BC17" s="1028"/>
      <c r="BD17" s="1028"/>
      <c r="BE17" s="1028"/>
      <c r="BF17" s="1028"/>
      <c r="BG17" s="1028"/>
      <c r="BH17" s="1028"/>
      <c r="BI17" s="1028"/>
      <c r="BJ17" s="1028"/>
      <c r="BK17" s="1028"/>
      <c r="BL17" s="1028"/>
      <c r="BM17" s="1028"/>
      <c r="BN17" s="1028"/>
      <c r="BO17" s="1060"/>
    </row>
    <row r="18" spans="1:67" ht="20.25">
      <c r="A18" s="419" t="s">
        <v>698</v>
      </c>
      <c r="B18" s="420" t="str">
        <f>IF(ISERROR(VLOOKUP(G18,'審判員'!$A:$C,2,FALSE))=TRUE,"",VLOOKUP(G18,'審判員'!$A:$C,2,FALSE))</f>
        <v>笹原　年浩</v>
      </c>
      <c r="C18" s="421">
        <f>IF(ISERROR(VLOOKUP(G18,'審判員'!$A:$C,3,FALSE))=TRUE,"",VLOOKUP(G18,'審判員'!$A:$C,3,FALSE))</f>
        <v>2</v>
      </c>
      <c r="D18" s="422" t="s">
        <v>699</v>
      </c>
      <c r="E18" s="1052" t="s">
        <v>700</v>
      </c>
      <c r="F18" s="1052"/>
      <c r="G18" s="1052" t="s">
        <v>822</v>
      </c>
      <c r="H18" s="1052"/>
      <c r="I18" s="1052"/>
      <c r="J18" s="1069" t="s">
        <v>212</v>
      </c>
      <c r="K18" s="1070"/>
      <c r="L18" s="408"/>
      <c r="M18" s="419" t="s">
        <v>698</v>
      </c>
      <c r="N18" s="420" t="str">
        <f>IF(ISERROR(VLOOKUP(S18,'審判員'!$A:$C,2,FALSE))=TRUE,"",VLOOKUP(S18,'審判員'!$A:$C,2,FALSE))</f>
        <v>水江　真太郎</v>
      </c>
      <c r="O18" s="421">
        <f>IF(ISERROR(VLOOKUP(S18,'審判員'!$A:$C,3,FALSE))=TRUE,"",VLOOKUP(S18,'審判員'!$A:$C,3,FALSE))</f>
        <v>2</v>
      </c>
      <c r="P18" s="422" t="s">
        <v>699</v>
      </c>
      <c r="Q18" s="1052" t="s">
        <v>700</v>
      </c>
      <c r="R18" s="1052"/>
      <c r="S18" s="1052" t="s">
        <v>823</v>
      </c>
      <c r="T18" s="1052"/>
      <c r="U18" s="1052"/>
      <c r="V18" s="1069" t="s">
        <v>212</v>
      </c>
      <c r="W18" s="1070"/>
      <c r="Y18" s="1053"/>
      <c r="Z18" s="1035"/>
      <c r="AA18" s="1035"/>
      <c r="AB18" s="1035"/>
      <c r="AC18" s="1035"/>
      <c r="AD18" s="1035"/>
      <c r="AE18" s="1037"/>
      <c r="AF18" s="1028"/>
      <c r="AG18" s="1028"/>
      <c r="AH18" s="1028"/>
      <c r="AI18" s="1028"/>
      <c r="AJ18" s="1028"/>
      <c r="AK18" s="1028"/>
      <c r="AL18" s="1028"/>
      <c r="AM18" s="1028"/>
      <c r="AN18" s="1028"/>
      <c r="AO18" s="1028"/>
      <c r="AP18" s="1028"/>
      <c r="AQ18" s="1028"/>
      <c r="AR18" s="1028"/>
      <c r="AS18" s="1028"/>
      <c r="AT18" s="1028"/>
      <c r="AU18" s="1028"/>
      <c r="AV18" s="1028"/>
      <c r="AW18" s="1028"/>
      <c r="AX18" s="1028"/>
      <c r="AY18" s="1028"/>
      <c r="AZ18" s="1028"/>
      <c r="BA18" s="1028"/>
      <c r="BB18" s="1028"/>
      <c r="BC18" s="1028"/>
      <c r="BD18" s="1028"/>
      <c r="BE18" s="1028"/>
      <c r="BF18" s="1028"/>
      <c r="BG18" s="1028"/>
      <c r="BH18" s="1028"/>
      <c r="BI18" s="1028"/>
      <c r="BJ18" s="1028"/>
      <c r="BK18" s="1028"/>
      <c r="BL18" s="1028"/>
      <c r="BM18" s="1028"/>
      <c r="BN18" s="1028"/>
      <c r="BO18" s="1060"/>
    </row>
    <row r="19" spans="1:67" ht="20.25">
      <c r="A19" s="423" t="s">
        <v>703</v>
      </c>
      <c r="B19" s="424" t="str">
        <f>IF(ISERROR(VLOOKUP(G19,'審判員'!$A:$C,2,FALSE))=TRUE,"",VLOOKUP(G19,'審判員'!$A:$C,2,FALSE))</f>
        <v>荒牧　聡</v>
      </c>
      <c r="C19" s="425">
        <f>IF(ISERROR(VLOOKUP(G19,'審判員'!$A:$C,3,FALSE))=TRUE,"",VLOOKUP(G19,'審判員'!$A:$C,3,FALSE))</f>
        <v>3</v>
      </c>
      <c r="D19" s="426" t="s">
        <v>699</v>
      </c>
      <c r="E19" s="1035" t="s">
        <v>700</v>
      </c>
      <c r="F19" s="1035"/>
      <c r="G19" s="1035" t="s">
        <v>716</v>
      </c>
      <c r="H19" s="1035"/>
      <c r="I19" s="1035"/>
      <c r="J19" s="1071" t="str">
        <f>N12</f>
        <v>ＦＣ　ＷＡＹＳ</v>
      </c>
      <c r="K19" s="1072"/>
      <c r="L19" s="408"/>
      <c r="M19" s="423" t="s">
        <v>703</v>
      </c>
      <c r="N19" s="424" t="str">
        <f>IF(ISERROR(VLOOKUP(S19,'審判員'!$A:$C,2,FALSE))=TRUE,"",VLOOKUP(S19,'審判員'!$A:$C,2,FALSE))</f>
        <v>山田　将来</v>
      </c>
      <c r="O19" s="425">
        <f>IF(ISERROR(VLOOKUP(S19,'審判員'!$A:$C,3,FALSE))=TRUE,"",VLOOKUP(S19,'審判員'!$A:$C,3,FALSE))</f>
        <v>3</v>
      </c>
      <c r="P19" s="426" t="s">
        <v>699</v>
      </c>
      <c r="Q19" s="1035" t="s">
        <v>700</v>
      </c>
      <c r="R19" s="1035"/>
      <c r="S19" s="1035" t="s">
        <v>824</v>
      </c>
      <c r="T19" s="1035"/>
      <c r="U19" s="1035"/>
      <c r="V19" s="1071" t="str">
        <f>B12</f>
        <v>四日市南ＳＳＣ</v>
      </c>
      <c r="W19" s="1072"/>
      <c r="Y19" s="1053"/>
      <c r="Z19" s="1035"/>
      <c r="AA19" s="1035"/>
      <c r="AB19" s="1035"/>
      <c r="AC19" s="1035"/>
      <c r="AD19" s="1035"/>
      <c r="AE19" s="1037"/>
      <c r="AF19" s="1028"/>
      <c r="AG19" s="1028"/>
      <c r="AH19" s="1028"/>
      <c r="AI19" s="1028"/>
      <c r="AJ19" s="1028"/>
      <c r="AK19" s="1028"/>
      <c r="AL19" s="1028"/>
      <c r="AM19" s="1028"/>
      <c r="AN19" s="1028"/>
      <c r="AO19" s="1028"/>
      <c r="AP19" s="1028"/>
      <c r="AQ19" s="1028"/>
      <c r="AR19" s="1028"/>
      <c r="AS19" s="1028"/>
      <c r="AT19" s="1028"/>
      <c r="AU19" s="1028"/>
      <c r="AV19" s="1028"/>
      <c r="AW19" s="1028"/>
      <c r="AX19" s="1028"/>
      <c r="AY19" s="1028"/>
      <c r="AZ19" s="1028"/>
      <c r="BA19" s="1028"/>
      <c r="BB19" s="1028"/>
      <c r="BC19" s="1028"/>
      <c r="BD19" s="1028"/>
      <c r="BE19" s="1028"/>
      <c r="BF19" s="1028"/>
      <c r="BG19" s="1028"/>
      <c r="BH19" s="1028"/>
      <c r="BI19" s="1028"/>
      <c r="BJ19" s="1028"/>
      <c r="BK19" s="1028"/>
      <c r="BL19" s="1028"/>
      <c r="BM19" s="1028"/>
      <c r="BN19" s="1028"/>
      <c r="BO19" s="1060"/>
    </row>
    <row r="20" spans="1:67" ht="20.25">
      <c r="A20" s="423" t="s">
        <v>706</v>
      </c>
      <c r="B20" s="424" t="str">
        <f>IF(ISERROR(VLOOKUP(G20,'審判員'!$A:$C,2,FALSE))=TRUE,"",VLOOKUP(G20,'審判員'!$A:$C,2,FALSE))</f>
        <v>花崎　宏</v>
      </c>
      <c r="C20" s="425">
        <f>IF(ISERROR(VLOOKUP(G20,'審判員'!$A:$C,3,FALSE))=TRUE,"",VLOOKUP(G20,'審判員'!$A:$C,3,FALSE))</f>
        <v>3</v>
      </c>
      <c r="D20" s="426" t="s">
        <v>699</v>
      </c>
      <c r="E20" s="1035" t="s">
        <v>700</v>
      </c>
      <c r="F20" s="1035"/>
      <c r="G20" s="1035" t="s">
        <v>825</v>
      </c>
      <c r="H20" s="1035"/>
      <c r="I20" s="1035"/>
      <c r="J20" s="1071" t="str">
        <f>V12</f>
        <v>ＫＩＮＧＳ　ＦＯＯＴＢＡＬＬＣＬＵＢ　Ｕ－１２</v>
      </c>
      <c r="K20" s="1072"/>
      <c r="L20" s="408"/>
      <c r="M20" s="423" t="s">
        <v>706</v>
      </c>
      <c r="N20" s="424" t="str">
        <f>IF(ISERROR(VLOOKUP(S20,'審判員'!$A:$C,2,FALSE))=TRUE,"",VLOOKUP(S20,'審判員'!$A:$C,2,FALSE))</f>
        <v>佐藤　誠</v>
      </c>
      <c r="O20" s="425">
        <f>IF(ISERROR(VLOOKUP(S20,'審判員'!$A:$C,3,FALSE))=TRUE,"",VLOOKUP(S20,'審判員'!$A:$C,3,FALSE))</f>
        <v>3</v>
      </c>
      <c r="P20" s="426" t="s">
        <v>699</v>
      </c>
      <c r="Q20" s="1035" t="s">
        <v>700</v>
      </c>
      <c r="R20" s="1035"/>
      <c r="S20" s="1035" t="s">
        <v>826</v>
      </c>
      <c r="T20" s="1035"/>
      <c r="U20" s="1035"/>
      <c r="V20" s="1071" t="str">
        <f>J12</f>
        <v>豊府サッカースポーツ少年団</v>
      </c>
      <c r="W20" s="1072"/>
      <c r="Y20" s="1054"/>
      <c r="Z20" s="1055"/>
      <c r="AA20" s="1055"/>
      <c r="AB20" s="1055"/>
      <c r="AC20" s="1055"/>
      <c r="AD20" s="1055"/>
      <c r="AE20" s="1038"/>
      <c r="AF20" s="1028"/>
      <c r="AG20" s="1028"/>
      <c r="AH20" s="1028"/>
      <c r="AI20" s="1028"/>
      <c r="AJ20" s="1028"/>
      <c r="AK20" s="1028"/>
      <c r="AL20" s="1028"/>
      <c r="AM20" s="1028"/>
      <c r="AN20" s="1028"/>
      <c r="AO20" s="1028"/>
      <c r="AP20" s="1028"/>
      <c r="AQ20" s="1028"/>
      <c r="AR20" s="1028"/>
      <c r="AS20" s="1028"/>
      <c r="AT20" s="1028"/>
      <c r="AU20" s="1028"/>
      <c r="AV20" s="1028"/>
      <c r="AW20" s="1028"/>
      <c r="AX20" s="1028"/>
      <c r="AY20" s="1028"/>
      <c r="AZ20" s="1028"/>
      <c r="BA20" s="1028"/>
      <c r="BB20" s="1028"/>
      <c r="BC20" s="1028"/>
      <c r="BD20" s="1028"/>
      <c r="BE20" s="1028"/>
      <c r="BF20" s="1028"/>
      <c r="BG20" s="1028"/>
      <c r="BH20" s="1028"/>
      <c r="BI20" s="1028"/>
      <c r="BJ20" s="1028"/>
      <c r="BK20" s="1028"/>
      <c r="BL20" s="1028"/>
      <c r="BM20" s="1028"/>
      <c r="BN20" s="1028"/>
      <c r="BO20" s="1061"/>
    </row>
    <row r="21" spans="1:67" ht="18.75" customHeight="1">
      <c r="A21" s="427" t="s">
        <v>709</v>
      </c>
      <c r="B21" s="428" t="str">
        <f>IF(ISERROR(VLOOKUP(G21,'審判員'!$A:$C,2,FALSE))=TRUE,"",VLOOKUP(G21,'審判員'!$A:$C,2,FALSE))</f>
        <v>礒辺　宏基</v>
      </c>
      <c r="C21" s="429">
        <f>IF(ISERROR(VLOOKUP(G21,'審判員'!$A:$C,3,FALSE))=TRUE,"",VLOOKUP(G21,'審判員'!$A:$C,3,FALSE))</f>
        <v>3</v>
      </c>
      <c r="D21" s="430" t="s">
        <v>699</v>
      </c>
      <c r="E21" s="1074" t="s">
        <v>700</v>
      </c>
      <c r="F21" s="1074"/>
      <c r="G21" s="1074" t="s">
        <v>827</v>
      </c>
      <c r="H21" s="1074"/>
      <c r="I21" s="1074"/>
      <c r="J21" s="1075" t="s">
        <v>212</v>
      </c>
      <c r="K21" s="1076"/>
      <c r="L21" s="408"/>
      <c r="M21" s="427" t="s">
        <v>709</v>
      </c>
      <c r="N21" s="428" t="str">
        <f>IF(ISERROR(VLOOKUP(S21,'審判員'!$A:$C,2,FALSE))=TRUE,"",VLOOKUP(S21,'審判員'!$A:$C,2,FALSE))</f>
        <v>相良　章成</v>
      </c>
      <c r="O21" s="429">
        <f>IF(ISERROR(VLOOKUP(S21,'審判員'!$A:$C,3,FALSE))=TRUE,"",VLOOKUP(S21,'審判員'!$A:$C,3,FALSE))</f>
        <v>3</v>
      </c>
      <c r="P21" s="430" t="s">
        <v>699</v>
      </c>
      <c r="Q21" s="1074" t="s">
        <v>700</v>
      </c>
      <c r="R21" s="1074"/>
      <c r="S21" s="1074" t="s">
        <v>828</v>
      </c>
      <c r="T21" s="1074"/>
      <c r="U21" s="1074"/>
      <c r="V21" s="1075" t="s">
        <v>212</v>
      </c>
      <c r="W21" s="1076"/>
      <c r="Y21" s="1077" t="str">
        <f>$AC$7</f>
        <v>四日市南ＳＳＣ</v>
      </c>
      <c r="Z21" s="1034"/>
      <c r="AA21" s="1034"/>
      <c r="AB21" s="1034"/>
      <c r="AC21" s="1034"/>
      <c r="AD21" s="1034" t="s">
        <v>669</v>
      </c>
      <c r="AE21" s="1034"/>
      <c r="AF21" s="1078"/>
      <c r="AG21" s="1079"/>
      <c r="AH21" s="1079"/>
      <c r="AI21" s="1079"/>
      <c r="AJ21" s="1080"/>
      <c r="AK21" s="1099" t="b">
        <f>IF(AK25="","",IF(AK25&gt;AN25,"○",IF(AK25&lt;AN25,"●",IF(AK23&gt;AN23,"△",IF(AK23&lt;AN23,"▲")))))</f>
        <v>0</v>
      </c>
      <c r="AL21" s="1100"/>
      <c r="AM21" s="1100"/>
      <c r="AN21" s="1100"/>
      <c r="AO21" s="1101"/>
      <c r="AP21" s="1099" t="str">
        <f>IF(AP25="","",IF(AP25&gt;AS25,"○",IF(AP25&lt;AS25,"●",IF(AP23&gt;AS23,"△",IF(AP23&lt;AS23,"▲")))))</f>
        <v>●</v>
      </c>
      <c r="AQ21" s="1100"/>
      <c r="AR21" s="1100"/>
      <c r="AS21" s="1100"/>
      <c r="AT21" s="1101"/>
      <c r="AU21" s="1073">
        <f>COUNTIF($AF$21:$AT$22,"○")</f>
        <v>0</v>
      </c>
      <c r="AV21" s="1073"/>
      <c r="AW21" s="1073">
        <f>COUNTIF($AF$21:$AT$22,"△")</f>
        <v>0</v>
      </c>
      <c r="AX21" s="1073"/>
      <c r="AY21" s="1073">
        <f>COUNTIF($AF$21:$AT$22,"▲")</f>
        <v>0</v>
      </c>
      <c r="AZ21" s="1073"/>
      <c r="BA21" s="1073">
        <f>COUNTIF($AF$21:$AT$22,"●")</f>
        <v>1</v>
      </c>
      <c r="BB21" s="1073"/>
      <c r="BC21" s="1073">
        <f>SUM($AK$25,$AP$25)</f>
        <v>2</v>
      </c>
      <c r="BD21" s="1073"/>
      <c r="BE21" s="1073">
        <f>SUM($AN$25,$AS$25)</f>
        <v>8</v>
      </c>
      <c r="BF21" s="1073"/>
      <c r="BG21" s="1073">
        <f>($AU$21*3)+($AW$21*2)+($AY$21*1)</f>
        <v>0</v>
      </c>
      <c r="BH21" s="1073"/>
      <c r="BI21" s="1087">
        <f>RANK($BG$21,$BG$21:$BH$38)</f>
        <v>2</v>
      </c>
      <c r="BJ21" s="1087"/>
      <c r="BK21" s="1073">
        <f>$BC$21-$BE$21</f>
        <v>-6</v>
      </c>
      <c r="BL21" s="1073"/>
      <c r="BM21" s="1087">
        <f>RANK($BK$21,$BK$21:$BL$38)</f>
        <v>3</v>
      </c>
      <c r="BN21" s="1087"/>
      <c r="BO21" s="1088"/>
    </row>
    <row r="22" spans="1:67" ht="18.75" customHeight="1">
      <c r="A22" s="431" t="s">
        <v>406</v>
      </c>
      <c r="B22" s="432" t="s">
        <v>420</v>
      </c>
      <c r="C22" s="432" t="s">
        <v>419</v>
      </c>
      <c r="D22" s="432" t="s">
        <v>595</v>
      </c>
      <c r="E22" s="432" t="s">
        <v>421</v>
      </c>
      <c r="F22" s="433"/>
      <c r="G22" s="432" t="s">
        <v>421</v>
      </c>
      <c r="H22" s="432" t="s">
        <v>595</v>
      </c>
      <c r="I22" s="432" t="s">
        <v>419</v>
      </c>
      <c r="J22" s="432" t="s">
        <v>420</v>
      </c>
      <c r="K22" s="434" t="s">
        <v>406</v>
      </c>
      <c r="L22" s="408"/>
      <c r="M22" s="431" t="s">
        <v>406</v>
      </c>
      <c r="N22" s="432" t="s">
        <v>420</v>
      </c>
      <c r="O22" s="432" t="s">
        <v>419</v>
      </c>
      <c r="P22" s="432" t="s">
        <v>595</v>
      </c>
      <c r="Q22" s="432" t="s">
        <v>421</v>
      </c>
      <c r="R22" s="433"/>
      <c r="S22" s="432" t="s">
        <v>421</v>
      </c>
      <c r="T22" s="432" t="s">
        <v>595</v>
      </c>
      <c r="U22" s="432" t="s">
        <v>419</v>
      </c>
      <c r="V22" s="432" t="s">
        <v>420</v>
      </c>
      <c r="W22" s="434" t="s">
        <v>406</v>
      </c>
      <c r="Y22" s="1053"/>
      <c r="Z22" s="1035"/>
      <c r="AA22" s="1035"/>
      <c r="AB22" s="1035"/>
      <c r="AC22" s="1035"/>
      <c r="AD22" s="1035"/>
      <c r="AE22" s="1035"/>
      <c r="AF22" s="1081"/>
      <c r="AG22" s="1082"/>
      <c r="AH22" s="1082"/>
      <c r="AI22" s="1082"/>
      <c r="AJ22" s="1083"/>
      <c r="AK22" s="1093"/>
      <c r="AL22" s="1094"/>
      <c r="AM22" s="1094"/>
      <c r="AN22" s="1094"/>
      <c r="AO22" s="1096"/>
      <c r="AP22" s="1093"/>
      <c r="AQ22" s="1094"/>
      <c r="AR22" s="1094"/>
      <c r="AS22" s="1094"/>
      <c r="AT22" s="1096"/>
      <c r="AU22" s="1073"/>
      <c r="AV22" s="1073"/>
      <c r="AW22" s="1073"/>
      <c r="AX22" s="1073"/>
      <c r="AY22" s="1073"/>
      <c r="AZ22" s="1073"/>
      <c r="BA22" s="1073"/>
      <c r="BB22" s="1073"/>
      <c r="BC22" s="1073"/>
      <c r="BD22" s="1073"/>
      <c r="BE22" s="1073"/>
      <c r="BF22" s="1073"/>
      <c r="BG22" s="1073"/>
      <c r="BH22" s="1073"/>
      <c r="BI22" s="1087"/>
      <c r="BJ22" s="1087"/>
      <c r="BK22" s="1073"/>
      <c r="BL22" s="1073"/>
      <c r="BM22" s="1087"/>
      <c r="BN22" s="1087"/>
      <c r="BO22" s="1089"/>
    </row>
    <row r="23" spans="1:67" ht="18.75" customHeight="1">
      <c r="A23" s="435"/>
      <c r="B23" s="436" t="str">
        <f>IF(ISERROR(VLOOKUP(CONCATENATE($B$12,"_",C23),'選手名簿'!$A:$E,5,FALSE))=TRUE,"",VLOOKUP(CONCATENATE($B$12,"_",C23),'選手名簿'!$A:$E,5,FALSE))</f>
        <v/>
      </c>
      <c r="C23" s="437"/>
      <c r="D23" s="437"/>
      <c r="E23" s="438"/>
      <c r="F23" s="433"/>
      <c r="G23" s="438"/>
      <c r="H23" s="437"/>
      <c r="I23" s="437"/>
      <c r="J23" s="424" t="str">
        <f>IF(ISERROR(VLOOKUP(CONCATENATE($J$12,"_",I23),'選手名簿'!$A:$E,5,FALSE))=TRUE,"",VLOOKUP(CONCATENATE($J$12,"_",I23),'選手名簿'!$A:$E,5,FALSE))</f>
        <v/>
      </c>
      <c r="K23" s="439"/>
      <c r="L23" s="408"/>
      <c r="M23" s="435"/>
      <c r="N23" s="436" t="str">
        <f>IF(ISERROR(VLOOKUP(CONCATENATE($N$12,"_",O23),'選手名簿'!$A:$E,5,FALSE))=TRUE,"",VLOOKUP(CONCATENATE($N$12,"_",O23),'選手名簿'!$A:$E,5,FALSE))</f>
        <v/>
      </c>
      <c r="O23" s="437"/>
      <c r="P23" s="437"/>
      <c r="Q23" s="438"/>
      <c r="R23" s="433"/>
      <c r="S23" s="438"/>
      <c r="T23" s="437"/>
      <c r="U23" s="437"/>
      <c r="V23" s="424" t="str">
        <f>IF(ISERROR(VLOOKUP(CONCATENATE($V$12,"_",U23),'選手名簿'!$A:$E,5,FALSE))=TRUE,"",VLOOKUP(CONCATENATE($V$12,"_",U23),'選手名簿'!$A:$E,5,FALSE))</f>
        <v/>
      </c>
      <c r="W23" s="439"/>
      <c r="Y23" s="1053"/>
      <c r="Z23" s="1035"/>
      <c r="AA23" s="1035"/>
      <c r="AB23" s="1035"/>
      <c r="AC23" s="1035"/>
      <c r="AD23" s="1035"/>
      <c r="AE23" s="1035"/>
      <c r="AF23" s="1081"/>
      <c r="AG23" s="1082"/>
      <c r="AH23" s="1082"/>
      <c r="AI23" s="1082"/>
      <c r="AJ23" s="1083"/>
      <c r="AK23" s="1091" t="str">
        <f>IF($E$14="","",$E$14)</f>
        <v/>
      </c>
      <c r="AL23" s="1092"/>
      <c r="AM23" s="1092" t="s">
        <v>712</v>
      </c>
      <c r="AN23" s="1092" t="str">
        <f>IF($G$14="","",$G$14)</f>
        <v/>
      </c>
      <c r="AO23" s="1095"/>
      <c r="AP23" s="1091" t="str">
        <f>IF($G$50="","",$G$50)</f>
        <v/>
      </c>
      <c r="AQ23" s="1092"/>
      <c r="AR23" s="1092" t="s">
        <v>712</v>
      </c>
      <c r="AS23" s="1092" t="str">
        <f>IF($E$50="","",$E$50)</f>
        <v/>
      </c>
      <c r="AT23" s="1095"/>
      <c r="AU23" s="1073"/>
      <c r="AV23" s="1073"/>
      <c r="AW23" s="1073"/>
      <c r="AX23" s="1073"/>
      <c r="AY23" s="1073"/>
      <c r="AZ23" s="1073"/>
      <c r="BA23" s="1073"/>
      <c r="BB23" s="1073"/>
      <c r="BC23" s="1073"/>
      <c r="BD23" s="1073"/>
      <c r="BE23" s="1073"/>
      <c r="BF23" s="1073"/>
      <c r="BG23" s="1073"/>
      <c r="BH23" s="1073"/>
      <c r="BI23" s="1087"/>
      <c r="BJ23" s="1087"/>
      <c r="BK23" s="1073"/>
      <c r="BL23" s="1073"/>
      <c r="BM23" s="1087"/>
      <c r="BN23" s="1087"/>
      <c r="BO23" s="1089"/>
    </row>
    <row r="24" spans="1:67" ht="18.75" customHeight="1">
      <c r="A24" s="435"/>
      <c r="B24" s="436" t="str">
        <f>IF(ISERROR(VLOOKUP(CONCATENATE($B$12,"_",C24),'選手名簿'!$A:$E,5,FALSE))=TRUE,"",VLOOKUP(CONCATENATE($B$12,"_",C24),'選手名簿'!$A:$E,5,FALSE))</f>
        <v/>
      </c>
      <c r="C24" s="437"/>
      <c r="D24" s="437"/>
      <c r="E24" s="438"/>
      <c r="F24" s="433"/>
      <c r="G24" s="438"/>
      <c r="H24" s="437"/>
      <c r="I24" s="437"/>
      <c r="J24" s="436" t="str">
        <f>IF(ISERROR(VLOOKUP(CONCATENATE($J$12,"_",I24),'選手名簿'!$A:$E,5,FALSE))=TRUE,"",VLOOKUP(CONCATENATE($J$12,"_",I24),'選手名簿'!$A:$E,5,FALSE))</f>
        <v/>
      </c>
      <c r="K24" s="439"/>
      <c r="L24" s="408"/>
      <c r="M24" s="435"/>
      <c r="N24" s="436" t="str">
        <f>IF(ISERROR(VLOOKUP(CONCATENATE($N$12,"_",O24),'選手名簿'!$A:$E,5,FALSE))=TRUE,"",VLOOKUP(CONCATENATE($N$12,"_",O24),'選手名簿'!$A:$E,5,FALSE))</f>
        <v/>
      </c>
      <c r="O24" s="437"/>
      <c r="P24" s="437"/>
      <c r="Q24" s="438"/>
      <c r="R24" s="433"/>
      <c r="S24" s="438"/>
      <c r="T24" s="437"/>
      <c r="U24" s="437"/>
      <c r="V24" s="436" t="str">
        <f>IF(ISERROR(VLOOKUP(CONCATENATE($V$12,"_",U24),'選手名簿'!$A:$E,5,FALSE))=TRUE,"",VLOOKUP(CONCATENATE($V$12,"_",U24),'選手名簿'!$A:$E,5,FALSE))</f>
        <v/>
      </c>
      <c r="W24" s="439"/>
      <c r="Y24" s="1053"/>
      <c r="Z24" s="1035"/>
      <c r="AA24" s="1035"/>
      <c r="AB24" s="1035"/>
      <c r="AC24" s="1035"/>
      <c r="AD24" s="1035" t="s">
        <v>655</v>
      </c>
      <c r="AE24" s="1035"/>
      <c r="AF24" s="1081"/>
      <c r="AG24" s="1082"/>
      <c r="AH24" s="1082"/>
      <c r="AI24" s="1082"/>
      <c r="AJ24" s="1083"/>
      <c r="AK24" s="1093"/>
      <c r="AL24" s="1094"/>
      <c r="AM24" s="1094"/>
      <c r="AN24" s="1094"/>
      <c r="AO24" s="1096"/>
      <c r="AP24" s="1093"/>
      <c r="AQ24" s="1094"/>
      <c r="AR24" s="1094"/>
      <c r="AS24" s="1094"/>
      <c r="AT24" s="1096"/>
      <c r="AU24" s="1073"/>
      <c r="AV24" s="1073"/>
      <c r="AW24" s="1073"/>
      <c r="AX24" s="1073"/>
      <c r="AY24" s="1073"/>
      <c r="AZ24" s="1073"/>
      <c r="BA24" s="1073"/>
      <c r="BB24" s="1073"/>
      <c r="BC24" s="1073"/>
      <c r="BD24" s="1073"/>
      <c r="BE24" s="1073"/>
      <c r="BF24" s="1073"/>
      <c r="BG24" s="1073"/>
      <c r="BH24" s="1073"/>
      <c r="BI24" s="1087"/>
      <c r="BJ24" s="1087"/>
      <c r="BK24" s="1073"/>
      <c r="BL24" s="1073"/>
      <c r="BM24" s="1087"/>
      <c r="BN24" s="1087"/>
      <c r="BO24" s="1089"/>
    </row>
    <row r="25" spans="1:67" ht="18.75" customHeight="1">
      <c r="A25" s="435"/>
      <c r="B25" s="436" t="str">
        <f>IF(ISERROR(VLOOKUP(CONCATENATE($B$12,"_",C25),'選手名簿'!$A:$E,5,FALSE))=TRUE,"",VLOOKUP(CONCATENATE($B$12,"_",C25),'選手名簿'!$A:$E,5,FALSE))</f>
        <v/>
      </c>
      <c r="C25" s="437"/>
      <c r="D25" s="437"/>
      <c r="E25" s="438"/>
      <c r="F25" s="433"/>
      <c r="G25" s="438"/>
      <c r="H25" s="437"/>
      <c r="I25" s="437"/>
      <c r="J25" s="436" t="str">
        <f>IF(ISERROR(VLOOKUP(CONCATENATE($J$12,"_",I25),'選手名簿'!$A:$E,5,FALSE))=TRUE,"",VLOOKUP(CONCATENATE($J$12,"_",I25),'選手名簿'!$A:$E,5,FALSE))</f>
        <v/>
      </c>
      <c r="K25" s="439"/>
      <c r="L25" s="408"/>
      <c r="M25" s="435"/>
      <c r="N25" s="436" t="str">
        <f>IF(ISERROR(VLOOKUP(CONCATENATE($N$12,"_",O25),'選手名簿'!$A:$E,5,FALSE))=TRUE,"",VLOOKUP(CONCATENATE($N$12,"_",O25),'選手名簿'!$A:$E,5,FALSE))</f>
        <v/>
      </c>
      <c r="O25" s="437"/>
      <c r="P25" s="437"/>
      <c r="Q25" s="438"/>
      <c r="R25" s="433"/>
      <c r="S25" s="438"/>
      <c r="T25" s="437"/>
      <c r="U25" s="437"/>
      <c r="V25" s="436" t="str">
        <f>IF(ISERROR(VLOOKUP(CONCATENATE($V$12,"_",U25),'選手名簿'!$A:$E,5,FALSE))=TRUE,"",VLOOKUP(CONCATENATE($V$12,"_",U25),'選手名簿'!$A:$E,5,FALSE))</f>
        <v/>
      </c>
      <c r="W25" s="439"/>
      <c r="Y25" s="1053"/>
      <c r="Z25" s="1035"/>
      <c r="AA25" s="1035"/>
      <c r="AB25" s="1035"/>
      <c r="AC25" s="1035"/>
      <c r="AD25" s="1035"/>
      <c r="AE25" s="1035"/>
      <c r="AF25" s="1081"/>
      <c r="AG25" s="1082"/>
      <c r="AH25" s="1082"/>
      <c r="AI25" s="1082"/>
      <c r="AJ25" s="1083"/>
      <c r="AK25" s="1091">
        <f>$C$12</f>
        <v>1</v>
      </c>
      <c r="AL25" s="1092"/>
      <c r="AM25" s="1092" t="s">
        <v>712</v>
      </c>
      <c r="AN25" s="1092">
        <f>$I$12</f>
        <v>1</v>
      </c>
      <c r="AO25" s="1095"/>
      <c r="AP25" s="1091">
        <f>$I$48</f>
        <v>1</v>
      </c>
      <c r="AQ25" s="1092"/>
      <c r="AR25" s="1092" t="s">
        <v>712</v>
      </c>
      <c r="AS25" s="1092">
        <f>$C$48</f>
        <v>7</v>
      </c>
      <c r="AT25" s="1095"/>
      <c r="AU25" s="1073"/>
      <c r="AV25" s="1073"/>
      <c r="AW25" s="1073"/>
      <c r="AX25" s="1073"/>
      <c r="AY25" s="1073"/>
      <c r="AZ25" s="1073"/>
      <c r="BA25" s="1073"/>
      <c r="BB25" s="1073"/>
      <c r="BC25" s="1073"/>
      <c r="BD25" s="1073"/>
      <c r="BE25" s="1073"/>
      <c r="BF25" s="1073"/>
      <c r="BG25" s="1073"/>
      <c r="BH25" s="1073"/>
      <c r="BI25" s="1087"/>
      <c r="BJ25" s="1087"/>
      <c r="BK25" s="1073"/>
      <c r="BL25" s="1073"/>
      <c r="BM25" s="1087"/>
      <c r="BN25" s="1087"/>
      <c r="BO25" s="1089"/>
    </row>
    <row r="26" spans="1:67" ht="18.75" customHeight="1">
      <c r="A26" s="435"/>
      <c r="B26" s="436" t="str">
        <f>IF(ISERROR(VLOOKUP(CONCATENATE($B$12,"_",C26),'選手名簿'!$A:$E,5,FALSE))=TRUE,"",VLOOKUP(CONCATENATE($B$12,"_",C26),'選手名簿'!$A:$E,5,FALSE))</f>
        <v/>
      </c>
      <c r="C26" s="437"/>
      <c r="D26" s="437"/>
      <c r="E26" s="438"/>
      <c r="F26" s="433"/>
      <c r="G26" s="438"/>
      <c r="H26" s="437"/>
      <c r="I26" s="437"/>
      <c r="J26" s="436" t="str">
        <f>IF(ISERROR(VLOOKUP(CONCATENATE($J$12,"_",I26),'選手名簿'!$A:$E,5,FALSE))=TRUE,"",VLOOKUP(CONCATENATE($J$12,"_",I26),'選手名簿'!$A:$E,5,FALSE))</f>
        <v/>
      </c>
      <c r="K26" s="439"/>
      <c r="L26" s="408"/>
      <c r="M26" s="435"/>
      <c r="N26" s="436" t="str">
        <f>IF(ISERROR(VLOOKUP(CONCATENATE($N$12,"_",O26),'選手名簿'!$A:$E,5,FALSE))=TRUE,"",VLOOKUP(CONCATENATE($N$12,"_",O26),'選手名簿'!$A:$E,5,FALSE))</f>
        <v/>
      </c>
      <c r="O26" s="437"/>
      <c r="P26" s="437"/>
      <c r="Q26" s="438"/>
      <c r="R26" s="433"/>
      <c r="S26" s="438"/>
      <c r="T26" s="437"/>
      <c r="U26" s="437"/>
      <c r="V26" s="436" t="str">
        <f>IF(ISERROR(VLOOKUP(CONCATENATE($V$12,"_",U26),'選手名簿'!$A:$E,5,FALSE))=TRUE,"",VLOOKUP(CONCATENATE($V$12,"_",U26),'選手名簿'!$A:$E,5,FALSE))</f>
        <v/>
      </c>
      <c r="W26" s="439"/>
      <c r="Y26" s="1054"/>
      <c r="Z26" s="1055"/>
      <c r="AA26" s="1055"/>
      <c r="AB26" s="1055"/>
      <c r="AC26" s="1055"/>
      <c r="AD26" s="1055"/>
      <c r="AE26" s="1055"/>
      <c r="AF26" s="1084"/>
      <c r="AG26" s="1085"/>
      <c r="AH26" s="1085"/>
      <c r="AI26" s="1085"/>
      <c r="AJ26" s="1086"/>
      <c r="AK26" s="1097"/>
      <c r="AL26" s="677"/>
      <c r="AM26" s="677"/>
      <c r="AN26" s="677"/>
      <c r="AO26" s="1098"/>
      <c r="AP26" s="1097"/>
      <c r="AQ26" s="677"/>
      <c r="AR26" s="677"/>
      <c r="AS26" s="677"/>
      <c r="AT26" s="1098"/>
      <c r="AU26" s="1073"/>
      <c r="AV26" s="1073"/>
      <c r="AW26" s="1073"/>
      <c r="AX26" s="1073"/>
      <c r="AY26" s="1073"/>
      <c r="AZ26" s="1073"/>
      <c r="BA26" s="1073"/>
      <c r="BB26" s="1073"/>
      <c r="BC26" s="1073"/>
      <c r="BD26" s="1073"/>
      <c r="BE26" s="1073"/>
      <c r="BF26" s="1073"/>
      <c r="BG26" s="1073"/>
      <c r="BH26" s="1073"/>
      <c r="BI26" s="1087"/>
      <c r="BJ26" s="1087"/>
      <c r="BK26" s="1073"/>
      <c r="BL26" s="1073"/>
      <c r="BM26" s="1087"/>
      <c r="BN26" s="1087"/>
      <c r="BO26" s="1090"/>
    </row>
    <row r="27" spans="1:67" ht="18.75" customHeight="1">
      <c r="A27" s="440"/>
      <c r="B27" s="441" t="str">
        <f>IF(ISERROR(VLOOKUP(CONCATENATE($B$12,"_",C27),'選手名簿'!$A:$E,5,FALSE))=TRUE,"",VLOOKUP(CONCATENATE($B$12,"_",C27),'選手名簿'!$A:$E,5,FALSE))</f>
        <v/>
      </c>
      <c r="C27" s="442"/>
      <c r="D27" s="442"/>
      <c r="E27" s="443"/>
      <c r="F27" s="444"/>
      <c r="G27" s="443"/>
      <c r="H27" s="442"/>
      <c r="I27" s="442"/>
      <c r="J27" s="441" t="str">
        <f>IF(ISERROR(VLOOKUP(CONCATENATE($J$12,"_",I27),'選手名簿'!$A:$E,5,FALSE))=TRUE,"",VLOOKUP(CONCATENATE($J$12,"_",I27),'選手名簿'!$A:$E,5,FALSE))</f>
        <v/>
      </c>
      <c r="K27" s="445"/>
      <c r="L27" s="408"/>
      <c r="M27" s="440"/>
      <c r="N27" s="441" t="str">
        <f>IF(ISERROR(VLOOKUP(CONCATENATE($N$12,"_",O27),'選手名簿'!$A:$E,5,FALSE))=TRUE,"",VLOOKUP(CONCATENATE($N$12,"_",O27),'選手名簿'!$A:$E,5,FALSE))</f>
        <v/>
      </c>
      <c r="O27" s="442"/>
      <c r="P27" s="442"/>
      <c r="Q27" s="443"/>
      <c r="R27" s="444"/>
      <c r="S27" s="443"/>
      <c r="T27" s="442"/>
      <c r="U27" s="442"/>
      <c r="V27" s="441" t="str">
        <f>IF(ISERROR(VLOOKUP(CONCATENATE($V$12,"_",U27),'選手名簿'!$A:$E,5,FALSE))=TRUE,"",VLOOKUP(CONCATENATE($V$12,"_",U27),'選手名簿'!$A:$E,5,FALSE))</f>
        <v/>
      </c>
      <c r="W27" s="445"/>
      <c r="Y27" s="1077" t="str">
        <f>$AC$8</f>
        <v>豊府サッカースポーツ少年団</v>
      </c>
      <c r="Z27" s="1034"/>
      <c r="AA27" s="1034"/>
      <c r="AB27" s="1034"/>
      <c r="AC27" s="1034"/>
      <c r="AD27" s="1034" t="s">
        <v>669</v>
      </c>
      <c r="AE27" s="1034"/>
      <c r="AF27" s="1099" t="b">
        <f>IF(AF31="","",IF(AF31&gt;AI31,"○",IF(AF31&lt;AI31,"●",IF(AF29&gt;AI29,"△",IF(AF29&lt;AI29,"▲")))))</f>
        <v>0</v>
      </c>
      <c r="AG27" s="1100"/>
      <c r="AH27" s="1100"/>
      <c r="AI27" s="1100"/>
      <c r="AJ27" s="1101"/>
      <c r="AK27" s="1079"/>
      <c r="AL27" s="1079"/>
      <c r="AM27" s="1079"/>
      <c r="AN27" s="1079"/>
      <c r="AO27" s="1079"/>
      <c r="AP27" s="1099" t="str">
        <f>IF(AP31="","",IF(AP31&gt;AS31,"○",IF(AP31&lt;AS31,"●",IF(AP29&gt;AS29,"△",IF(AP29&lt;AS29,"▲")))))</f>
        <v>●</v>
      </c>
      <c r="AQ27" s="1100"/>
      <c r="AR27" s="1100"/>
      <c r="AS27" s="1100"/>
      <c r="AT27" s="1101"/>
      <c r="AU27" s="1073">
        <f>COUNTIF($AF$27:$AT$28,"○")</f>
        <v>0</v>
      </c>
      <c r="AV27" s="1073"/>
      <c r="AW27" s="1073">
        <f>COUNTIF($AF$27:$AT$28,"△")</f>
        <v>0</v>
      </c>
      <c r="AX27" s="1073"/>
      <c r="AY27" s="1073">
        <f>COUNTIF($AF$27:$AT$28,"▲")</f>
        <v>0</v>
      </c>
      <c r="AZ27" s="1073"/>
      <c r="BA27" s="1073">
        <f>COUNTIF($AF$27:$AT$28,"●")</f>
        <v>1</v>
      </c>
      <c r="BB27" s="1073"/>
      <c r="BC27" s="1073">
        <f>SUM($AF$31,$AP$31)</f>
        <v>1</v>
      </c>
      <c r="BD27" s="1073"/>
      <c r="BE27" s="1073">
        <f>SUM($AI$31,$AS$31)</f>
        <v>3</v>
      </c>
      <c r="BF27" s="1073"/>
      <c r="BG27" s="1073">
        <f>($AU$27*3)+($AW$27*2)+($AY$27*1)</f>
        <v>0</v>
      </c>
      <c r="BH27" s="1073"/>
      <c r="BI27" s="1087">
        <f>RANK($BG$27,$BG$21:$BH$38)</f>
        <v>2</v>
      </c>
      <c r="BJ27" s="1087"/>
      <c r="BK27" s="1073">
        <f>$BC$27-$BE$27</f>
        <v>-2</v>
      </c>
      <c r="BL27" s="1073"/>
      <c r="BM27" s="1087">
        <f>RANK($BK$27,$BK$21:$BL$38)</f>
        <v>2</v>
      </c>
      <c r="BN27" s="1087"/>
      <c r="BO27" s="1088"/>
    </row>
    <row r="28" spans="1:67" ht="18.75" customHeight="1">
      <c r="A28" s="408"/>
      <c r="B28" s="408"/>
      <c r="C28" s="408"/>
      <c r="D28" s="408"/>
      <c r="E28" s="408"/>
      <c r="F28" s="408"/>
      <c r="G28" s="408"/>
      <c r="H28" s="408"/>
      <c r="I28" s="408"/>
      <c r="J28" s="408"/>
      <c r="K28" s="408"/>
      <c r="L28" s="408"/>
      <c r="M28" s="408"/>
      <c r="N28" s="408"/>
      <c r="O28" s="408"/>
      <c r="P28" s="408"/>
      <c r="Q28" s="408"/>
      <c r="R28" s="408"/>
      <c r="S28" s="408"/>
      <c r="T28" s="408"/>
      <c r="U28" s="408"/>
      <c r="V28" s="408"/>
      <c r="Y28" s="1053"/>
      <c r="Z28" s="1035"/>
      <c r="AA28" s="1035"/>
      <c r="AB28" s="1035"/>
      <c r="AC28" s="1035"/>
      <c r="AD28" s="1035"/>
      <c r="AE28" s="1035"/>
      <c r="AF28" s="1093"/>
      <c r="AG28" s="1094"/>
      <c r="AH28" s="1094"/>
      <c r="AI28" s="1094"/>
      <c r="AJ28" s="1096"/>
      <c r="AK28" s="1082"/>
      <c r="AL28" s="1082"/>
      <c r="AM28" s="1082"/>
      <c r="AN28" s="1082"/>
      <c r="AO28" s="1082"/>
      <c r="AP28" s="1093"/>
      <c r="AQ28" s="1094"/>
      <c r="AR28" s="1094"/>
      <c r="AS28" s="1094"/>
      <c r="AT28" s="1096"/>
      <c r="AU28" s="1073"/>
      <c r="AV28" s="1073"/>
      <c r="AW28" s="1073"/>
      <c r="AX28" s="1073"/>
      <c r="AY28" s="1073"/>
      <c r="AZ28" s="1073"/>
      <c r="BA28" s="1073"/>
      <c r="BB28" s="1073"/>
      <c r="BC28" s="1073"/>
      <c r="BD28" s="1073"/>
      <c r="BE28" s="1073"/>
      <c r="BF28" s="1073"/>
      <c r="BG28" s="1073"/>
      <c r="BH28" s="1073"/>
      <c r="BI28" s="1087"/>
      <c r="BJ28" s="1087"/>
      <c r="BK28" s="1073"/>
      <c r="BL28" s="1073"/>
      <c r="BM28" s="1087"/>
      <c r="BN28" s="1087"/>
      <c r="BO28" s="1089"/>
    </row>
    <row r="29" spans="1:67" ht="18.75" customHeight="1">
      <c r="A29" s="408"/>
      <c r="B29" s="408"/>
      <c r="C29" s="408"/>
      <c r="D29" s="408"/>
      <c r="E29" s="408"/>
      <c r="F29" s="408"/>
      <c r="G29" s="408"/>
      <c r="H29" s="408"/>
      <c r="I29" s="408"/>
      <c r="J29" s="408"/>
      <c r="K29" s="408"/>
      <c r="L29" s="408"/>
      <c r="M29" s="408"/>
      <c r="N29" s="408"/>
      <c r="O29" s="408"/>
      <c r="P29" s="408"/>
      <c r="Q29" s="408"/>
      <c r="R29" s="408"/>
      <c r="S29" s="408"/>
      <c r="T29" s="408"/>
      <c r="U29" s="408"/>
      <c r="V29" s="408"/>
      <c r="Y29" s="1053"/>
      <c r="Z29" s="1035"/>
      <c r="AA29" s="1035"/>
      <c r="AB29" s="1035"/>
      <c r="AC29" s="1035"/>
      <c r="AD29" s="1035"/>
      <c r="AE29" s="1035"/>
      <c r="AF29" s="1091" t="str">
        <f>AN23</f>
        <v/>
      </c>
      <c r="AG29" s="1092"/>
      <c r="AH29" s="1092" t="s">
        <v>712</v>
      </c>
      <c r="AI29" s="1092" t="str">
        <f>AK23</f>
        <v/>
      </c>
      <c r="AJ29" s="1095"/>
      <c r="AK29" s="1082"/>
      <c r="AL29" s="1082"/>
      <c r="AM29" s="1082"/>
      <c r="AN29" s="1082"/>
      <c r="AO29" s="1082"/>
      <c r="AP29" s="1091" t="str">
        <f>IF($E$32="","",$E$32)</f>
        <v/>
      </c>
      <c r="AQ29" s="1092"/>
      <c r="AR29" s="1092" t="s">
        <v>712</v>
      </c>
      <c r="AS29" s="1092" t="str">
        <f>IF($G$32="","",$G$32)</f>
        <v/>
      </c>
      <c r="AT29" s="1095"/>
      <c r="AU29" s="1073"/>
      <c r="AV29" s="1073"/>
      <c r="AW29" s="1073"/>
      <c r="AX29" s="1073"/>
      <c r="AY29" s="1073"/>
      <c r="AZ29" s="1073"/>
      <c r="BA29" s="1073"/>
      <c r="BB29" s="1073"/>
      <c r="BC29" s="1073"/>
      <c r="BD29" s="1073"/>
      <c r="BE29" s="1073"/>
      <c r="BF29" s="1073"/>
      <c r="BG29" s="1073"/>
      <c r="BH29" s="1073"/>
      <c r="BI29" s="1087"/>
      <c r="BJ29" s="1087"/>
      <c r="BK29" s="1073"/>
      <c r="BL29" s="1073"/>
      <c r="BM29" s="1087"/>
      <c r="BN29" s="1087"/>
      <c r="BO29" s="1089"/>
    </row>
    <row r="30" spans="1:67" ht="18.75" customHeight="1">
      <c r="A30" s="1027" t="s">
        <v>713</v>
      </c>
      <c r="B30" s="1029" t="str">
        <f>C8</f>
        <v>豊府サッカースポーツ少年団</v>
      </c>
      <c r="C30" s="1032">
        <f>IF(E30="","",SUM(E30:E31))</f>
        <v>0</v>
      </c>
      <c r="D30" s="1034" t="s">
        <v>103</v>
      </c>
      <c r="E30" s="414">
        <v>0</v>
      </c>
      <c r="F30" s="414" t="s">
        <v>266</v>
      </c>
      <c r="G30" s="414">
        <v>2</v>
      </c>
      <c r="H30" s="1034" t="s">
        <v>120</v>
      </c>
      <c r="I30" s="1032">
        <f>IF(G30="","",SUM(G30:G31))</f>
        <v>2</v>
      </c>
      <c r="J30" s="1036" t="str">
        <f>C9</f>
        <v>北郡坂ノ市サッカースポーツ少年団</v>
      </c>
      <c r="K30" s="408"/>
      <c r="L30" s="408"/>
      <c r="M30" s="1039" t="s">
        <v>714</v>
      </c>
      <c r="N30" s="1029" t="str">
        <f>O8</f>
        <v>ＫＩＮＧＳ　ＦＯＯＴＢＡＬＬＣＬＵＢ　Ｕ－１２</v>
      </c>
      <c r="O30" s="1032">
        <f>IF(Q30="","",SUM(Q30:Q31))</f>
        <v>3</v>
      </c>
      <c r="P30" s="1034" t="s">
        <v>103</v>
      </c>
      <c r="Q30" s="414">
        <v>1</v>
      </c>
      <c r="R30" s="414" t="s">
        <v>266</v>
      </c>
      <c r="S30" s="414">
        <v>0</v>
      </c>
      <c r="T30" s="1034" t="s">
        <v>120</v>
      </c>
      <c r="U30" s="1032">
        <f>IF(S30="","",SUM(S30:S31))</f>
        <v>0</v>
      </c>
      <c r="V30" s="1036" t="str">
        <f>O9</f>
        <v>鶴見ジュニアサッカークラブ</v>
      </c>
      <c r="Y30" s="1053"/>
      <c r="Z30" s="1035"/>
      <c r="AA30" s="1035"/>
      <c r="AB30" s="1035"/>
      <c r="AC30" s="1035"/>
      <c r="AD30" s="1035" t="s">
        <v>655</v>
      </c>
      <c r="AE30" s="1035"/>
      <c r="AF30" s="1093"/>
      <c r="AG30" s="1094"/>
      <c r="AH30" s="1094"/>
      <c r="AI30" s="1094"/>
      <c r="AJ30" s="1096"/>
      <c r="AK30" s="1082"/>
      <c r="AL30" s="1082"/>
      <c r="AM30" s="1082"/>
      <c r="AN30" s="1082"/>
      <c r="AO30" s="1082"/>
      <c r="AP30" s="1093"/>
      <c r="AQ30" s="1094"/>
      <c r="AR30" s="1094"/>
      <c r="AS30" s="1094"/>
      <c r="AT30" s="1096"/>
      <c r="AU30" s="1073"/>
      <c r="AV30" s="1073"/>
      <c r="AW30" s="1073"/>
      <c r="AX30" s="1073"/>
      <c r="AY30" s="1073"/>
      <c r="AZ30" s="1073"/>
      <c r="BA30" s="1073"/>
      <c r="BB30" s="1073"/>
      <c r="BC30" s="1073"/>
      <c r="BD30" s="1073"/>
      <c r="BE30" s="1073"/>
      <c r="BF30" s="1073"/>
      <c r="BG30" s="1073"/>
      <c r="BH30" s="1073"/>
      <c r="BI30" s="1087"/>
      <c r="BJ30" s="1087"/>
      <c r="BK30" s="1073"/>
      <c r="BL30" s="1073"/>
      <c r="BM30" s="1087"/>
      <c r="BN30" s="1087"/>
      <c r="BO30" s="1089"/>
    </row>
    <row r="31" spans="1:67" ht="18.75" customHeight="1">
      <c r="A31" s="1028"/>
      <c r="B31" s="1030"/>
      <c r="C31" s="1033"/>
      <c r="D31" s="1035"/>
      <c r="E31" s="408">
        <v>0</v>
      </c>
      <c r="F31" s="408" t="s">
        <v>268</v>
      </c>
      <c r="G31" s="408">
        <v>0</v>
      </c>
      <c r="H31" s="1035"/>
      <c r="I31" s="1033"/>
      <c r="J31" s="1037"/>
      <c r="K31" s="408"/>
      <c r="L31" s="408"/>
      <c r="M31" s="1040"/>
      <c r="N31" s="1030"/>
      <c r="O31" s="1033"/>
      <c r="P31" s="1035"/>
      <c r="Q31" s="408">
        <v>2</v>
      </c>
      <c r="R31" s="408" t="s">
        <v>268</v>
      </c>
      <c r="S31" s="408">
        <v>0</v>
      </c>
      <c r="T31" s="1035"/>
      <c r="U31" s="1033"/>
      <c r="V31" s="1037"/>
      <c r="Y31" s="1053"/>
      <c r="Z31" s="1035"/>
      <c r="AA31" s="1035"/>
      <c r="AB31" s="1035"/>
      <c r="AC31" s="1035"/>
      <c r="AD31" s="1035"/>
      <c r="AE31" s="1035"/>
      <c r="AF31" s="1091">
        <f>AN25</f>
        <v>1</v>
      </c>
      <c r="AG31" s="1092"/>
      <c r="AH31" s="1092" t="s">
        <v>712</v>
      </c>
      <c r="AI31" s="1092">
        <f>AK25</f>
        <v>1</v>
      </c>
      <c r="AJ31" s="1095"/>
      <c r="AK31" s="1082"/>
      <c r="AL31" s="1082"/>
      <c r="AM31" s="1082"/>
      <c r="AN31" s="1082"/>
      <c r="AO31" s="1082"/>
      <c r="AP31" s="1091">
        <f>$C$30</f>
        <v>0</v>
      </c>
      <c r="AQ31" s="1092"/>
      <c r="AR31" s="1092" t="s">
        <v>712</v>
      </c>
      <c r="AS31" s="1092">
        <f>$I$30</f>
        <v>2</v>
      </c>
      <c r="AT31" s="1095"/>
      <c r="AU31" s="1073"/>
      <c r="AV31" s="1073"/>
      <c r="AW31" s="1073"/>
      <c r="AX31" s="1073"/>
      <c r="AY31" s="1073"/>
      <c r="AZ31" s="1073"/>
      <c r="BA31" s="1073"/>
      <c r="BB31" s="1073"/>
      <c r="BC31" s="1073"/>
      <c r="BD31" s="1073"/>
      <c r="BE31" s="1073"/>
      <c r="BF31" s="1073"/>
      <c r="BG31" s="1073"/>
      <c r="BH31" s="1073"/>
      <c r="BI31" s="1087"/>
      <c r="BJ31" s="1087"/>
      <c r="BK31" s="1073"/>
      <c r="BL31" s="1073"/>
      <c r="BM31" s="1087"/>
      <c r="BN31" s="1087"/>
      <c r="BO31" s="1089"/>
    </row>
    <row r="32" spans="1:67" ht="18.75" customHeight="1">
      <c r="A32" s="1028"/>
      <c r="B32" s="1030"/>
      <c r="C32" s="1033"/>
      <c r="D32" s="1035"/>
      <c r="E32" s="408"/>
      <c r="F32" s="408" t="s">
        <v>270</v>
      </c>
      <c r="G32" s="408"/>
      <c r="H32" s="1035"/>
      <c r="I32" s="1033"/>
      <c r="J32" s="1037"/>
      <c r="K32" s="408"/>
      <c r="L32" s="408"/>
      <c r="M32" s="1041"/>
      <c r="N32" s="1102"/>
      <c r="O32" s="1045"/>
      <c r="P32" s="1046"/>
      <c r="Q32" s="408"/>
      <c r="R32" s="408" t="s">
        <v>270</v>
      </c>
      <c r="S32" s="408"/>
      <c r="T32" s="1046"/>
      <c r="U32" s="1045"/>
      <c r="V32" s="1047"/>
      <c r="Y32" s="1054"/>
      <c r="Z32" s="1055"/>
      <c r="AA32" s="1055"/>
      <c r="AB32" s="1055"/>
      <c r="AC32" s="1055"/>
      <c r="AD32" s="1055"/>
      <c r="AE32" s="1055"/>
      <c r="AF32" s="1097"/>
      <c r="AG32" s="677"/>
      <c r="AH32" s="677"/>
      <c r="AI32" s="677"/>
      <c r="AJ32" s="1098"/>
      <c r="AK32" s="1085"/>
      <c r="AL32" s="1085"/>
      <c r="AM32" s="1085"/>
      <c r="AN32" s="1085"/>
      <c r="AO32" s="1085"/>
      <c r="AP32" s="1097"/>
      <c r="AQ32" s="677"/>
      <c r="AR32" s="677"/>
      <c r="AS32" s="677"/>
      <c r="AT32" s="1098"/>
      <c r="AU32" s="1073"/>
      <c r="AV32" s="1073"/>
      <c r="AW32" s="1073"/>
      <c r="AX32" s="1073"/>
      <c r="AY32" s="1073"/>
      <c r="AZ32" s="1073"/>
      <c r="BA32" s="1073"/>
      <c r="BB32" s="1073"/>
      <c r="BC32" s="1073"/>
      <c r="BD32" s="1073"/>
      <c r="BE32" s="1073"/>
      <c r="BF32" s="1073"/>
      <c r="BG32" s="1073"/>
      <c r="BH32" s="1073"/>
      <c r="BI32" s="1087"/>
      <c r="BJ32" s="1087"/>
      <c r="BK32" s="1073"/>
      <c r="BL32" s="1073"/>
      <c r="BM32" s="1087"/>
      <c r="BN32" s="1087"/>
      <c r="BO32" s="1090"/>
    </row>
    <row r="33" spans="1:67" ht="18.75" customHeight="1">
      <c r="A33" s="416" t="s">
        <v>682</v>
      </c>
      <c r="B33" s="1048" t="s">
        <v>829</v>
      </c>
      <c r="C33" s="1048"/>
      <c r="D33" s="1048"/>
      <c r="E33" s="1048"/>
      <c r="F33" s="1048"/>
      <c r="G33" s="1049" t="s">
        <v>684</v>
      </c>
      <c r="H33" s="1049"/>
      <c r="I33" s="1049"/>
      <c r="J33" s="1050" t="s">
        <v>818</v>
      </c>
      <c r="K33" s="1050"/>
      <c r="L33" s="408"/>
      <c r="M33" s="416" t="s">
        <v>682</v>
      </c>
      <c r="N33" s="1048" t="s">
        <v>830</v>
      </c>
      <c r="O33" s="1048"/>
      <c r="P33" s="1048"/>
      <c r="Q33" s="1048"/>
      <c r="R33" s="1048"/>
      <c r="S33" s="1049" t="s">
        <v>684</v>
      </c>
      <c r="T33" s="1049"/>
      <c r="U33" s="1049"/>
      <c r="V33" s="1050" t="s">
        <v>818</v>
      </c>
      <c r="W33" s="1050"/>
      <c r="Y33" s="1053" t="str">
        <f>$AC$9</f>
        <v>北郡坂ノ市サッカースポーツ少年団</v>
      </c>
      <c r="Z33" s="1035"/>
      <c r="AA33" s="1035"/>
      <c r="AB33" s="1035"/>
      <c r="AC33" s="1035"/>
      <c r="AD33" s="1035" t="s">
        <v>669</v>
      </c>
      <c r="AE33" s="1035"/>
      <c r="AF33" s="1099" t="str">
        <f>IF(AF37="","",IF(AF37&gt;AI37,"○",IF(AF37&lt;AI37,"●",IF(AF35&gt;AI35,"△",IF(AF35&lt;AI35,"▲")))))</f>
        <v>○</v>
      </c>
      <c r="AG33" s="1100"/>
      <c r="AH33" s="1100"/>
      <c r="AI33" s="1100"/>
      <c r="AJ33" s="1101"/>
      <c r="AK33" s="1099" t="str">
        <f>IF(AK37="","",IF(AK37&gt;AN37,"○",IF(AK37&lt;AN37,"●",IF(AK35&gt;AN35,"△",IF(AK35&lt;AN35,"▲")))))</f>
        <v>○</v>
      </c>
      <c r="AL33" s="1100"/>
      <c r="AM33" s="1100"/>
      <c r="AN33" s="1100"/>
      <c r="AO33" s="1101"/>
      <c r="AP33" s="1106"/>
      <c r="AQ33" s="1107"/>
      <c r="AR33" s="1107"/>
      <c r="AS33" s="1107"/>
      <c r="AT33" s="1108"/>
      <c r="AU33" s="1073">
        <f>COUNTIF($AF$33:$AT$34,"○")</f>
        <v>2</v>
      </c>
      <c r="AV33" s="1073"/>
      <c r="AW33" s="1113">
        <f>COUNTIF($AF$33:$AT$34,"△")</f>
        <v>0</v>
      </c>
      <c r="AX33" s="1113"/>
      <c r="AY33" s="1113">
        <f>COUNTIF($AF$33:$AT$34,"▲")</f>
        <v>0</v>
      </c>
      <c r="AZ33" s="1113"/>
      <c r="BA33" s="1113">
        <f>COUNTIF($AF$33:$AT$34,"●")</f>
        <v>0</v>
      </c>
      <c r="BB33" s="1113"/>
      <c r="BC33" s="1113">
        <f>SUM($AF$37,$AK$37)</f>
        <v>9</v>
      </c>
      <c r="BD33" s="1113"/>
      <c r="BE33" s="1113">
        <f>SUM($AI$37,$AN$37)</f>
        <v>1</v>
      </c>
      <c r="BF33" s="1113"/>
      <c r="BG33" s="1113">
        <f>($AU$33*3)+($AW$33*2)+($AY$33*1)</f>
        <v>6</v>
      </c>
      <c r="BH33" s="1113"/>
      <c r="BI33" s="1114">
        <f>RANK($BG$33,$BG$21:$BH$38)</f>
        <v>1</v>
      </c>
      <c r="BJ33" s="1114"/>
      <c r="BK33" s="1113">
        <f>$BC$33-$BE$33</f>
        <v>8</v>
      </c>
      <c r="BL33" s="1113"/>
      <c r="BM33" s="1114">
        <f>RANK($BK$33,$BK$21:$BL$38)</f>
        <v>1</v>
      </c>
      <c r="BN33" s="1114"/>
      <c r="BO33" s="1088"/>
    </row>
    <row r="34" spans="1:67" ht="18.75" customHeight="1">
      <c r="A34" s="417" t="s">
        <v>694</v>
      </c>
      <c r="B34" s="1062" t="s">
        <v>829</v>
      </c>
      <c r="C34" s="1062"/>
      <c r="D34" s="1062"/>
      <c r="E34" s="1062"/>
      <c r="F34" s="1062"/>
      <c r="G34" s="1063" t="s">
        <v>684</v>
      </c>
      <c r="H34" s="1064"/>
      <c r="I34" s="1065"/>
      <c r="J34" s="1066" t="s">
        <v>818</v>
      </c>
      <c r="K34" s="1066"/>
      <c r="L34" s="408"/>
      <c r="M34" s="417" t="s">
        <v>694</v>
      </c>
      <c r="N34" s="1062" t="s">
        <v>830</v>
      </c>
      <c r="O34" s="1062"/>
      <c r="P34" s="1062"/>
      <c r="Q34" s="1062"/>
      <c r="R34" s="1062"/>
      <c r="S34" s="1063" t="s">
        <v>684</v>
      </c>
      <c r="T34" s="1064"/>
      <c r="U34" s="1065"/>
      <c r="V34" s="1066" t="s">
        <v>818</v>
      </c>
      <c r="W34" s="1066"/>
      <c r="Y34" s="1053"/>
      <c r="Z34" s="1035"/>
      <c r="AA34" s="1035"/>
      <c r="AB34" s="1035"/>
      <c r="AC34" s="1035"/>
      <c r="AD34" s="1035"/>
      <c r="AE34" s="1035"/>
      <c r="AF34" s="1093"/>
      <c r="AG34" s="1094"/>
      <c r="AH34" s="1094"/>
      <c r="AI34" s="1094"/>
      <c r="AJ34" s="1096"/>
      <c r="AK34" s="1093"/>
      <c r="AL34" s="1094"/>
      <c r="AM34" s="1094"/>
      <c r="AN34" s="1094"/>
      <c r="AO34" s="1096"/>
      <c r="AP34" s="1081"/>
      <c r="AQ34" s="1082"/>
      <c r="AR34" s="1082"/>
      <c r="AS34" s="1082"/>
      <c r="AT34" s="1083"/>
      <c r="AU34" s="1073"/>
      <c r="AV34" s="1073"/>
      <c r="AW34" s="1073"/>
      <c r="AX34" s="1073"/>
      <c r="AY34" s="1073"/>
      <c r="AZ34" s="1073"/>
      <c r="BA34" s="1073"/>
      <c r="BB34" s="1073"/>
      <c r="BC34" s="1073"/>
      <c r="BD34" s="1073"/>
      <c r="BE34" s="1073"/>
      <c r="BF34" s="1073"/>
      <c r="BG34" s="1073"/>
      <c r="BH34" s="1073"/>
      <c r="BI34" s="1087"/>
      <c r="BJ34" s="1087"/>
      <c r="BK34" s="1073"/>
      <c r="BL34" s="1073"/>
      <c r="BM34" s="1087"/>
      <c r="BN34" s="1087"/>
      <c r="BO34" s="1089"/>
    </row>
    <row r="35" spans="1:67" ht="18.75" customHeight="1">
      <c r="A35" s="418" t="s">
        <v>695</v>
      </c>
      <c r="B35" s="1067" t="s">
        <v>817</v>
      </c>
      <c r="C35" s="1067"/>
      <c r="D35" s="1067"/>
      <c r="E35" s="1067"/>
      <c r="F35" s="1067"/>
      <c r="G35" s="1063" t="s">
        <v>684</v>
      </c>
      <c r="H35" s="1064"/>
      <c r="I35" s="1065"/>
      <c r="J35" s="1068" t="s">
        <v>818</v>
      </c>
      <c r="K35" s="1068"/>
      <c r="L35" s="408"/>
      <c r="M35" s="418" t="s">
        <v>695</v>
      </c>
      <c r="N35" s="1067" t="s">
        <v>831</v>
      </c>
      <c r="O35" s="1067"/>
      <c r="P35" s="1067"/>
      <c r="Q35" s="1067"/>
      <c r="R35" s="1067"/>
      <c r="S35" s="1063" t="s">
        <v>684</v>
      </c>
      <c r="T35" s="1064"/>
      <c r="U35" s="1065"/>
      <c r="V35" s="1068" t="s">
        <v>818</v>
      </c>
      <c r="W35" s="1068"/>
      <c r="Y35" s="1053"/>
      <c r="Z35" s="1035"/>
      <c r="AA35" s="1035"/>
      <c r="AB35" s="1035"/>
      <c r="AC35" s="1035"/>
      <c r="AD35" s="1035"/>
      <c r="AE35" s="1035"/>
      <c r="AF35" s="1091" t="str">
        <f>AS23</f>
        <v/>
      </c>
      <c r="AG35" s="1092"/>
      <c r="AH35" s="1092" t="s">
        <v>712</v>
      </c>
      <c r="AI35" s="1092" t="str">
        <f>AP23</f>
        <v/>
      </c>
      <c r="AJ35" s="1095"/>
      <c r="AK35" s="1091" t="str">
        <f>AS29</f>
        <v/>
      </c>
      <c r="AL35" s="1092"/>
      <c r="AM35" s="1092" t="s">
        <v>712</v>
      </c>
      <c r="AN35" s="1092" t="str">
        <f>AP29</f>
        <v/>
      </c>
      <c r="AO35" s="1095"/>
      <c r="AP35" s="1081"/>
      <c r="AQ35" s="1082"/>
      <c r="AR35" s="1082"/>
      <c r="AS35" s="1082"/>
      <c r="AT35" s="1083"/>
      <c r="AU35" s="1073"/>
      <c r="AV35" s="1073"/>
      <c r="AW35" s="1073"/>
      <c r="AX35" s="1073"/>
      <c r="AY35" s="1073"/>
      <c r="AZ35" s="1073"/>
      <c r="BA35" s="1073"/>
      <c r="BB35" s="1073"/>
      <c r="BC35" s="1073"/>
      <c r="BD35" s="1073"/>
      <c r="BE35" s="1073"/>
      <c r="BF35" s="1073"/>
      <c r="BG35" s="1073"/>
      <c r="BH35" s="1073"/>
      <c r="BI35" s="1087"/>
      <c r="BJ35" s="1087"/>
      <c r="BK35" s="1073"/>
      <c r="BL35" s="1073"/>
      <c r="BM35" s="1087"/>
      <c r="BN35" s="1087"/>
      <c r="BO35" s="1089"/>
    </row>
    <row r="36" spans="1:67" ht="18.75" customHeight="1">
      <c r="A36" s="419" t="s">
        <v>698</v>
      </c>
      <c r="B36" s="420" t="str">
        <f>IF(ISERROR(VLOOKUP(G36,'審判員'!$A:$C,2,FALSE))=TRUE,"",VLOOKUP(G36,'審判員'!$A:$C,2,FALSE))</f>
        <v>礒辺　宏基</v>
      </c>
      <c r="C36" s="421">
        <f>IF(ISERROR(VLOOKUP(G36,'審判員'!$A:$C,3,FALSE))=TRUE,"",VLOOKUP(G36,'審判員'!$A:$C,3,FALSE))</f>
        <v>3</v>
      </c>
      <c r="D36" s="422" t="s">
        <v>699</v>
      </c>
      <c r="E36" s="1052" t="s">
        <v>700</v>
      </c>
      <c r="F36" s="1052"/>
      <c r="G36" s="1052" t="s">
        <v>827</v>
      </c>
      <c r="H36" s="1052"/>
      <c r="I36" s="1052"/>
      <c r="J36" s="1069" t="s">
        <v>212</v>
      </c>
      <c r="K36" s="1070"/>
      <c r="L36" s="408"/>
      <c r="M36" s="419" t="s">
        <v>698</v>
      </c>
      <c r="N36" s="420" t="str">
        <f>IF(ISERROR(VLOOKUP(S36,'審判員'!$A:$C,2,FALSE))=TRUE,"",VLOOKUP(S36,'審判員'!$A:$C,2,FALSE))</f>
        <v>笹原　年浩</v>
      </c>
      <c r="O36" s="421">
        <f>IF(ISERROR(VLOOKUP(S36,'審判員'!$A:$C,3,FALSE))=TRUE,"",VLOOKUP(S36,'審判員'!$A:$C,3,FALSE))</f>
        <v>2</v>
      </c>
      <c r="P36" s="422" t="s">
        <v>699</v>
      </c>
      <c r="Q36" s="1052" t="s">
        <v>700</v>
      </c>
      <c r="R36" s="1052"/>
      <c r="S36" s="1052" t="s">
        <v>822</v>
      </c>
      <c r="T36" s="1052"/>
      <c r="U36" s="1052"/>
      <c r="V36" s="1069" t="s">
        <v>212</v>
      </c>
      <c r="W36" s="1070"/>
      <c r="Y36" s="1053"/>
      <c r="Z36" s="1035"/>
      <c r="AA36" s="1035"/>
      <c r="AB36" s="1035"/>
      <c r="AC36" s="1035"/>
      <c r="AD36" s="1035" t="s">
        <v>655</v>
      </c>
      <c r="AE36" s="1035"/>
      <c r="AF36" s="1093"/>
      <c r="AG36" s="1094"/>
      <c r="AH36" s="1094"/>
      <c r="AI36" s="1094"/>
      <c r="AJ36" s="1096"/>
      <c r="AK36" s="1093"/>
      <c r="AL36" s="1094"/>
      <c r="AM36" s="1094"/>
      <c r="AN36" s="1094"/>
      <c r="AO36" s="1096"/>
      <c r="AP36" s="1081"/>
      <c r="AQ36" s="1082"/>
      <c r="AR36" s="1082"/>
      <c r="AS36" s="1082"/>
      <c r="AT36" s="1083"/>
      <c r="AU36" s="1073"/>
      <c r="AV36" s="1073"/>
      <c r="AW36" s="1073"/>
      <c r="AX36" s="1073"/>
      <c r="AY36" s="1073"/>
      <c r="AZ36" s="1073"/>
      <c r="BA36" s="1073"/>
      <c r="BB36" s="1073"/>
      <c r="BC36" s="1073"/>
      <c r="BD36" s="1073"/>
      <c r="BE36" s="1073"/>
      <c r="BF36" s="1073"/>
      <c r="BG36" s="1073"/>
      <c r="BH36" s="1073"/>
      <c r="BI36" s="1087"/>
      <c r="BJ36" s="1087"/>
      <c r="BK36" s="1073"/>
      <c r="BL36" s="1073"/>
      <c r="BM36" s="1087"/>
      <c r="BN36" s="1087"/>
      <c r="BO36" s="1089"/>
    </row>
    <row r="37" spans="1:67" ht="18.75" customHeight="1">
      <c r="A37" s="423" t="s">
        <v>703</v>
      </c>
      <c r="B37" s="424" t="str">
        <f>IF(ISERROR(VLOOKUP(G37,'審判員'!$A:$C,2,FALSE))=TRUE,"",VLOOKUP(G37,'審判員'!$A:$C,2,FALSE))</f>
        <v>花崎　宏</v>
      </c>
      <c r="C37" s="425">
        <f>IF(ISERROR(VLOOKUP(G37,'審判員'!$A:$C,3,FALSE))=TRUE,"",VLOOKUP(G37,'審判員'!$A:$C,3,FALSE))</f>
        <v>3</v>
      </c>
      <c r="D37" s="426" t="s">
        <v>699</v>
      </c>
      <c r="E37" s="1035" t="s">
        <v>700</v>
      </c>
      <c r="F37" s="1035"/>
      <c r="G37" s="1035" t="s">
        <v>825</v>
      </c>
      <c r="H37" s="1035"/>
      <c r="I37" s="1035"/>
      <c r="J37" s="1071" t="str">
        <f>N30</f>
        <v>ＫＩＮＧＳ　ＦＯＯＴＢＡＬＬＣＬＵＢ　Ｕ－１２</v>
      </c>
      <c r="K37" s="1072"/>
      <c r="L37" s="408"/>
      <c r="M37" s="423" t="s">
        <v>703</v>
      </c>
      <c r="N37" s="424" t="str">
        <f>IF(ISERROR(VLOOKUP(S37,'審判員'!$A:$C,2,FALSE))=TRUE,"",VLOOKUP(S37,'審判員'!$A:$C,2,FALSE))</f>
        <v>佐藤　誠</v>
      </c>
      <c r="O37" s="425">
        <f>IF(ISERROR(VLOOKUP(S37,'審判員'!$A:$C,3,FALSE))=TRUE,"",VLOOKUP(S37,'審判員'!$A:$C,3,FALSE))</f>
        <v>3</v>
      </c>
      <c r="P37" s="426" t="s">
        <v>699</v>
      </c>
      <c r="Q37" s="1035" t="s">
        <v>700</v>
      </c>
      <c r="R37" s="1035"/>
      <c r="S37" s="1035" t="s">
        <v>826</v>
      </c>
      <c r="T37" s="1035"/>
      <c r="U37" s="1035"/>
      <c r="V37" s="1071" t="str">
        <f>B30</f>
        <v>豊府サッカースポーツ少年団</v>
      </c>
      <c r="W37" s="1072"/>
      <c r="Y37" s="1053"/>
      <c r="Z37" s="1035"/>
      <c r="AA37" s="1035"/>
      <c r="AB37" s="1035"/>
      <c r="AC37" s="1035"/>
      <c r="AD37" s="1035"/>
      <c r="AE37" s="1035"/>
      <c r="AF37" s="1091">
        <f>AS25</f>
        <v>7</v>
      </c>
      <c r="AG37" s="1092"/>
      <c r="AH37" s="1092" t="s">
        <v>712</v>
      </c>
      <c r="AI37" s="1092">
        <f>AP25</f>
        <v>1</v>
      </c>
      <c r="AJ37" s="1095"/>
      <c r="AK37" s="1091">
        <f>AS31</f>
        <v>2</v>
      </c>
      <c r="AL37" s="1092"/>
      <c r="AM37" s="1092" t="s">
        <v>712</v>
      </c>
      <c r="AN37" s="1092">
        <f>AP31</f>
        <v>0</v>
      </c>
      <c r="AO37" s="1095"/>
      <c r="AP37" s="1081"/>
      <c r="AQ37" s="1082"/>
      <c r="AR37" s="1082"/>
      <c r="AS37" s="1082"/>
      <c r="AT37" s="1083"/>
      <c r="AU37" s="1073"/>
      <c r="AV37" s="1073"/>
      <c r="AW37" s="1073"/>
      <c r="AX37" s="1073"/>
      <c r="AY37" s="1073"/>
      <c r="AZ37" s="1073"/>
      <c r="BA37" s="1073"/>
      <c r="BB37" s="1073"/>
      <c r="BC37" s="1073"/>
      <c r="BD37" s="1073"/>
      <c r="BE37" s="1073"/>
      <c r="BF37" s="1073"/>
      <c r="BG37" s="1073"/>
      <c r="BH37" s="1073"/>
      <c r="BI37" s="1087"/>
      <c r="BJ37" s="1087"/>
      <c r="BK37" s="1073"/>
      <c r="BL37" s="1073"/>
      <c r="BM37" s="1087"/>
      <c r="BN37" s="1087"/>
      <c r="BO37" s="1089"/>
    </row>
    <row r="38" spans="1:67" ht="19.5" customHeight="1">
      <c r="A38" s="423" t="s">
        <v>706</v>
      </c>
      <c r="B38" s="424" t="str">
        <f>IF(ISERROR(VLOOKUP(G38,'審判員'!$A:$C,2,FALSE))=TRUE,"",VLOOKUP(G38,'審判員'!$A:$C,2,FALSE))</f>
        <v>新田　祐一郎</v>
      </c>
      <c r="C38" s="425">
        <f>IF(ISERROR(VLOOKUP(G38,'審判員'!$A:$C,3,FALSE))=TRUE,"",VLOOKUP(G38,'審判員'!$A:$C,3,FALSE))</f>
        <v>3</v>
      </c>
      <c r="D38" s="426" t="s">
        <v>699</v>
      </c>
      <c r="E38" s="1035" t="s">
        <v>700</v>
      </c>
      <c r="F38" s="1035"/>
      <c r="G38" s="1035" t="s">
        <v>832</v>
      </c>
      <c r="H38" s="1035"/>
      <c r="I38" s="1035"/>
      <c r="J38" s="1071" t="str">
        <f>V30</f>
        <v>鶴見ジュニアサッカークラブ</v>
      </c>
      <c r="K38" s="1072"/>
      <c r="L38" s="408"/>
      <c r="M38" s="423" t="s">
        <v>706</v>
      </c>
      <c r="N38" s="424" t="str">
        <f>IF(ISERROR(VLOOKUP(S38,'審判員'!$A:$C,2,FALSE))=TRUE,"",VLOOKUP(S38,'審判員'!$A:$C,2,FALSE))</f>
        <v>三好　美輝</v>
      </c>
      <c r="O38" s="425">
        <f>IF(ISERROR(VLOOKUP(S38,'審判員'!$A:$C,3,FALSE))=TRUE,"",VLOOKUP(S38,'審判員'!$A:$C,3,FALSE))</f>
        <v>3</v>
      </c>
      <c r="P38" s="426" t="s">
        <v>699</v>
      </c>
      <c r="Q38" s="1035" t="s">
        <v>700</v>
      </c>
      <c r="R38" s="1035"/>
      <c r="S38" s="1035" t="s">
        <v>747</v>
      </c>
      <c r="T38" s="1035"/>
      <c r="U38" s="1035"/>
      <c r="V38" s="1071" t="str">
        <f>J30</f>
        <v>北郡坂ノ市サッカースポーツ少年団</v>
      </c>
      <c r="W38" s="1072"/>
      <c r="Y38" s="1103"/>
      <c r="Z38" s="1046"/>
      <c r="AA38" s="1046"/>
      <c r="AB38" s="1046"/>
      <c r="AC38" s="1046"/>
      <c r="AD38" s="1046"/>
      <c r="AE38" s="1046"/>
      <c r="AF38" s="1104"/>
      <c r="AG38" s="685"/>
      <c r="AH38" s="685"/>
      <c r="AI38" s="685"/>
      <c r="AJ38" s="1105"/>
      <c r="AK38" s="1104"/>
      <c r="AL38" s="685"/>
      <c r="AM38" s="685"/>
      <c r="AN38" s="685"/>
      <c r="AO38" s="1105"/>
      <c r="AP38" s="1109"/>
      <c r="AQ38" s="1110"/>
      <c r="AR38" s="1110"/>
      <c r="AS38" s="1110"/>
      <c r="AT38" s="1111"/>
      <c r="AU38" s="1112"/>
      <c r="AV38" s="1112"/>
      <c r="AW38" s="1112"/>
      <c r="AX38" s="1112"/>
      <c r="AY38" s="1112"/>
      <c r="AZ38" s="1112"/>
      <c r="BA38" s="1112"/>
      <c r="BB38" s="1112"/>
      <c r="BC38" s="1112"/>
      <c r="BD38" s="1112"/>
      <c r="BE38" s="1112"/>
      <c r="BF38" s="1112"/>
      <c r="BG38" s="1112"/>
      <c r="BH38" s="1112"/>
      <c r="BI38" s="1115"/>
      <c r="BJ38" s="1115"/>
      <c r="BK38" s="1112"/>
      <c r="BL38" s="1112"/>
      <c r="BM38" s="1115"/>
      <c r="BN38" s="1115"/>
      <c r="BO38" s="1116"/>
    </row>
    <row r="39" spans="1:23" ht="20.25">
      <c r="A39" s="427" t="s">
        <v>709</v>
      </c>
      <c r="B39" s="428" t="str">
        <f>IF(ISERROR(VLOOKUP(G39,'審判員'!$A:$C,2,FALSE))=TRUE,"",VLOOKUP(G39,'審判員'!$A:$C,2,FALSE))</f>
        <v>中原　笙</v>
      </c>
      <c r="C39" s="429">
        <f>IF(ISERROR(VLOOKUP(G39,'審判員'!$A:$C,3,FALSE))=TRUE,"",VLOOKUP(G39,'審判員'!$A:$C,3,FALSE))</f>
        <v>3</v>
      </c>
      <c r="D39" s="430" t="s">
        <v>699</v>
      </c>
      <c r="E39" s="1074" t="s">
        <v>700</v>
      </c>
      <c r="F39" s="1074"/>
      <c r="G39" s="1074" t="s">
        <v>833</v>
      </c>
      <c r="H39" s="1074"/>
      <c r="I39" s="1074"/>
      <c r="J39" s="1075" t="s">
        <v>212</v>
      </c>
      <c r="K39" s="1076"/>
      <c r="L39" s="408"/>
      <c r="M39" s="427" t="s">
        <v>709</v>
      </c>
      <c r="N39" s="428" t="str">
        <f>IF(ISERROR(VLOOKUP(S39,'審判員'!$A:$C,2,FALSE))=TRUE,"",VLOOKUP(S39,'審判員'!$A:$C,2,FALSE))</f>
        <v>桑原　将吾</v>
      </c>
      <c r="O39" s="429">
        <f>IF(ISERROR(VLOOKUP(S39,'審判員'!$A:$C,3,FALSE))=TRUE,"",VLOOKUP(S39,'審判員'!$A:$C,3,FALSE))</f>
        <v>3</v>
      </c>
      <c r="P39" s="430" t="s">
        <v>699</v>
      </c>
      <c r="Q39" s="1074" t="s">
        <v>700</v>
      </c>
      <c r="R39" s="1074"/>
      <c r="S39" s="1074" t="s">
        <v>834</v>
      </c>
      <c r="T39" s="1074"/>
      <c r="U39" s="1074"/>
      <c r="V39" s="1075" t="s">
        <v>212</v>
      </c>
      <c r="W39" s="1076"/>
    </row>
    <row r="40" spans="1:58" ht="20.25">
      <c r="A40" s="431" t="s">
        <v>406</v>
      </c>
      <c r="B40" s="432" t="s">
        <v>420</v>
      </c>
      <c r="C40" s="432" t="s">
        <v>419</v>
      </c>
      <c r="D40" s="432" t="s">
        <v>595</v>
      </c>
      <c r="E40" s="432" t="s">
        <v>421</v>
      </c>
      <c r="F40" s="433"/>
      <c r="G40" s="432" t="s">
        <v>421</v>
      </c>
      <c r="H40" s="432" t="s">
        <v>595</v>
      </c>
      <c r="I40" s="432" t="s">
        <v>419</v>
      </c>
      <c r="J40" s="432" t="s">
        <v>420</v>
      </c>
      <c r="K40" s="434" t="s">
        <v>406</v>
      </c>
      <c r="L40" s="408"/>
      <c r="M40" s="431" t="s">
        <v>406</v>
      </c>
      <c r="N40" s="432" t="s">
        <v>420</v>
      </c>
      <c r="O40" s="432" t="s">
        <v>419</v>
      </c>
      <c r="P40" s="432" t="s">
        <v>595</v>
      </c>
      <c r="Q40" s="432" t="s">
        <v>421</v>
      </c>
      <c r="R40" s="433"/>
      <c r="S40" s="432" t="s">
        <v>421</v>
      </c>
      <c r="T40" s="432" t="s">
        <v>595</v>
      </c>
      <c r="U40" s="432" t="s">
        <v>419</v>
      </c>
      <c r="V40" s="432" t="s">
        <v>420</v>
      </c>
      <c r="W40" s="434" t="s">
        <v>406</v>
      </c>
      <c r="Y40" s="1071" t="s">
        <v>721</v>
      </c>
      <c r="Z40" s="1071"/>
      <c r="AA40" s="1071"/>
      <c r="AB40" s="1071"/>
      <c r="AC40" s="1071"/>
      <c r="AD40" s="1071"/>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1"/>
      <c r="BB40" s="1071"/>
      <c r="BC40" s="1071"/>
      <c r="BD40" s="1071"/>
      <c r="BE40" s="1071"/>
      <c r="BF40" s="1071"/>
    </row>
    <row r="41" spans="1:58" ht="20.25">
      <c r="A41" s="435"/>
      <c r="B41" s="436" t="str">
        <f>IF(ISERROR(VLOOKUP(CONCATENATE($B$30,"_",C41),'選手名簿'!$A:$E,5,FALSE))=TRUE,"",VLOOKUP(CONCATENATE($B$30,"_",C41),'選手名簿'!$A:$E,5,FALSE))</f>
        <v/>
      </c>
      <c r="C41" s="437"/>
      <c r="D41" s="437"/>
      <c r="E41" s="438"/>
      <c r="F41" s="433"/>
      <c r="G41" s="438"/>
      <c r="H41" s="437"/>
      <c r="I41" s="437"/>
      <c r="J41" s="436" t="str">
        <f>IF(ISERROR(VLOOKUP(CONCATENATE($J$30,"_",I41),'選手名簿'!$A:$E,5,FALSE))=TRUE,"",VLOOKUP(CONCATENATE($J$30,"_",I41),'選手名簿'!$A:$E,5,FALSE))</f>
        <v/>
      </c>
      <c r="K41" s="439"/>
      <c r="L41" s="408"/>
      <c r="M41" s="435"/>
      <c r="N41" s="436" t="str">
        <f>IF(ISERROR(VLOOKUP(CONCATENATE($N$30,"_",O41),'選手名簿'!$A:$E,5,FALSE))=TRUE,"",VLOOKUP(CONCATENATE($N$30,"_",O41),'選手名簿'!$A:$E,5,FALSE))</f>
        <v/>
      </c>
      <c r="O41" s="437"/>
      <c r="P41" s="437"/>
      <c r="Q41" s="438"/>
      <c r="R41" s="433"/>
      <c r="S41" s="438"/>
      <c r="T41" s="437"/>
      <c r="U41" s="437"/>
      <c r="V41" s="424" t="str">
        <f>IF(ISERROR(VLOOKUP(CONCATENATE($V$30,"_",U41),'選手名簿'!$A:$E,5,FALSE))=TRUE,"",VLOOKUP(CONCATENATE($V$30,"_",U41),'選手名簿'!$A:$E,5,FALSE))</f>
        <v/>
      </c>
      <c r="W41" s="439"/>
      <c r="Y41" s="1071"/>
      <c r="Z41" s="1071"/>
      <c r="AA41" s="1071"/>
      <c r="AB41" s="1071"/>
      <c r="AC41" s="1071"/>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71"/>
      <c r="AY41" s="1071"/>
      <c r="AZ41" s="1071"/>
      <c r="BA41" s="1071"/>
      <c r="BB41" s="1071"/>
      <c r="BC41" s="1071"/>
      <c r="BD41" s="1071"/>
      <c r="BE41" s="1071"/>
      <c r="BF41" s="1071"/>
    </row>
    <row r="42" spans="1:37" ht="18.75" customHeight="1">
      <c r="A42" s="435"/>
      <c r="B42" s="436" t="str">
        <f>IF(ISERROR(VLOOKUP(CONCATENATE($B$30,"_",C42),'選手名簿'!$A:$E,5,FALSE))=TRUE,"",VLOOKUP(CONCATENATE($B$30,"_",C42),'選手名簿'!$A:$E,5,FALSE))</f>
        <v/>
      </c>
      <c r="C42" s="437"/>
      <c r="D42" s="437"/>
      <c r="E42" s="438"/>
      <c r="F42" s="433"/>
      <c r="G42" s="438"/>
      <c r="H42" s="437"/>
      <c r="I42" s="437"/>
      <c r="J42" s="436" t="str">
        <f>IF(ISERROR(VLOOKUP(CONCATENATE($J$30,"_",I42),'選手名簿'!$A:$E,5,FALSE))=TRUE,"",VLOOKUP(CONCATENATE($J$30,"_",I42),'選手名簿'!$A:$E,5,FALSE))</f>
        <v/>
      </c>
      <c r="K42" s="439"/>
      <c r="L42" s="408"/>
      <c r="M42" s="435"/>
      <c r="N42" s="436" t="str">
        <f>IF(ISERROR(VLOOKUP(CONCATENATE($N$30,"_",O42),'選手名簿'!$A:$E,5,FALSE))=TRUE,"",VLOOKUP(CONCATENATE($N$30,"_",O42),'選手名簿'!$A:$E,5,FALSE))</f>
        <v/>
      </c>
      <c r="O42" s="437"/>
      <c r="P42" s="437"/>
      <c r="Q42" s="438"/>
      <c r="R42" s="433"/>
      <c r="S42" s="438"/>
      <c r="T42" s="437"/>
      <c r="U42" s="437"/>
      <c r="V42" s="436" t="str">
        <f>IF(ISERROR(VLOOKUP(CONCATENATE($V$30,"_",U42),'選手名簿'!$A:$E,5,FALSE))=TRUE,"",VLOOKUP(CONCATENATE($V$30,"_",U42),'選手名簿'!$A:$E,5,FALSE))</f>
        <v/>
      </c>
      <c r="W42" s="439"/>
      <c r="Y42" s="1117" t="s">
        <v>656</v>
      </c>
      <c r="Z42" s="1118"/>
      <c r="AA42" s="1121" t="s">
        <v>657</v>
      </c>
      <c r="AB42" s="447" t="s">
        <v>16</v>
      </c>
      <c r="AC42" s="446"/>
      <c r="AD42" s="1123" t="s">
        <v>688</v>
      </c>
      <c r="AE42" s="447" t="s">
        <v>722</v>
      </c>
      <c r="AF42" s="446"/>
      <c r="AG42" s="1123" t="s">
        <v>689</v>
      </c>
      <c r="AH42" s="447" t="s">
        <v>723</v>
      </c>
      <c r="AI42" s="446"/>
      <c r="AJ42" s="1125" t="s">
        <v>659</v>
      </c>
      <c r="AK42" s="448" t="s">
        <v>724</v>
      </c>
    </row>
    <row r="43" spans="1:37" ht="19.5" customHeight="1">
      <c r="A43" s="435"/>
      <c r="B43" s="436" t="str">
        <f>IF(ISERROR(VLOOKUP(CONCATENATE($B$30,"_",C43),'選手名簿'!$A:$E,5,FALSE))=TRUE,"",VLOOKUP(CONCATENATE($B$30,"_",C43),'選手名簿'!$A:$E,5,FALSE))</f>
        <v/>
      </c>
      <c r="C43" s="437"/>
      <c r="D43" s="437"/>
      <c r="E43" s="438"/>
      <c r="F43" s="433"/>
      <c r="G43" s="438"/>
      <c r="H43" s="437"/>
      <c r="I43" s="437"/>
      <c r="J43" s="436" t="str">
        <f>IF(ISERROR(VLOOKUP(CONCATENATE($J$30,"_",I43),'選手名簿'!$A:$E,5,FALSE))=TRUE,"",VLOOKUP(CONCATENATE($J$30,"_",I43),'選手名簿'!$A:$E,5,FALSE))</f>
        <v/>
      </c>
      <c r="K43" s="439"/>
      <c r="L43" s="408"/>
      <c r="M43" s="435"/>
      <c r="N43" s="436" t="str">
        <f>IF(ISERROR(VLOOKUP(CONCATENATE($N$30,"_",O43),'選手名簿'!$A:$E,5,FALSE))=TRUE,"",VLOOKUP(CONCATENATE($N$30,"_",O43),'選手名簿'!$A:$E,5,FALSE))</f>
        <v/>
      </c>
      <c r="O43" s="437"/>
      <c r="P43" s="437"/>
      <c r="Q43" s="438"/>
      <c r="R43" s="433"/>
      <c r="S43" s="438"/>
      <c r="T43" s="437"/>
      <c r="U43" s="437"/>
      <c r="V43" s="436" t="str">
        <f>IF(ISERROR(VLOOKUP(CONCATENATE($V$30,"_",U43),'選手名簿'!$A:$E,5,FALSE))=TRUE,"",VLOOKUP(CONCATENATE($V$30,"_",U43),'選手名簿'!$A:$E,5,FALSE))</f>
        <v/>
      </c>
      <c r="W43" s="439"/>
      <c r="Y43" s="1119"/>
      <c r="Z43" s="1120"/>
      <c r="AA43" s="1122"/>
      <c r="AB43" s="449">
        <v>3</v>
      </c>
      <c r="AC43" s="415"/>
      <c r="AD43" s="1124"/>
      <c r="AE43" s="449">
        <v>2</v>
      </c>
      <c r="AF43" s="415"/>
      <c r="AG43" s="1124"/>
      <c r="AH43" s="449">
        <v>1</v>
      </c>
      <c r="AI43" s="415"/>
      <c r="AJ43" s="1126"/>
      <c r="AK43" s="450">
        <v>0</v>
      </c>
    </row>
    <row r="44" spans="1:23" ht="19.5" customHeight="1">
      <c r="A44" s="435"/>
      <c r="B44" s="436" t="str">
        <f>IF(ISERROR(VLOOKUP(CONCATENATE($B$30,"_",C44),'選手名簿'!$A:$E,5,FALSE))=TRUE,"",VLOOKUP(CONCATENATE($B$30,"_",C44),'選手名簿'!$A:$E,5,FALSE))</f>
        <v/>
      </c>
      <c r="C44" s="437"/>
      <c r="D44" s="437"/>
      <c r="E44" s="438"/>
      <c r="F44" s="433"/>
      <c r="G44" s="438"/>
      <c r="H44" s="437"/>
      <c r="I44" s="437"/>
      <c r="J44" s="436" t="str">
        <f>IF(ISERROR(VLOOKUP(CONCATENATE($J$30,"_",I44),'選手名簿'!$A:$E,5,FALSE))=TRUE,"",VLOOKUP(CONCATENATE($J$30,"_",I44),'選手名簿'!$A:$E,5,FALSE))</f>
        <v/>
      </c>
      <c r="K44" s="439"/>
      <c r="L44" s="408"/>
      <c r="M44" s="435"/>
      <c r="N44" s="436" t="str">
        <f>IF(ISERROR(VLOOKUP(CONCATENATE($N$30,"_",O44),'選手名簿'!$A:$E,5,FALSE))=TRUE,"",VLOOKUP(CONCATENATE($N$30,"_",O44),'選手名簿'!$A:$E,5,FALSE))</f>
        <v/>
      </c>
      <c r="O44" s="437"/>
      <c r="P44" s="437"/>
      <c r="Q44" s="438"/>
      <c r="R44" s="433"/>
      <c r="S44" s="438"/>
      <c r="T44" s="437"/>
      <c r="U44" s="437"/>
      <c r="V44" s="436" t="str">
        <f>IF(ISERROR(VLOOKUP(CONCATENATE($V$30,"_",U44),'選手名簿'!$A:$E,5,FALSE))=TRUE,"",VLOOKUP(CONCATENATE($V$30,"_",U44),'選手名簿'!$A:$E,5,FALSE))</f>
        <v/>
      </c>
      <c r="W44" s="439"/>
    </row>
    <row r="45" spans="1:23" ht="20.25">
      <c r="A45" s="440"/>
      <c r="B45" s="441" t="str">
        <f>IF(ISERROR(VLOOKUP(CONCATENATE($B$30,"_",C45),'選手名簿'!$A:$E,5,FALSE))=TRUE,"",VLOOKUP(CONCATENATE($B$30,"_",C45),'選手名簿'!$A:$E,5,FALSE))</f>
        <v/>
      </c>
      <c r="C45" s="442"/>
      <c r="D45" s="442"/>
      <c r="E45" s="443"/>
      <c r="F45" s="444"/>
      <c r="G45" s="443"/>
      <c r="H45" s="442"/>
      <c r="I45" s="442"/>
      <c r="J45" s="441" t="str">
        <f>IF(ISERROR(VLOOKUP(CONCATENATE($J$30,"_",I45),'選手名簿'!$A:$E,5,FALSE))=TRUE,"",VLOOKUP(CONCATENATE($J$30,"_",I45),'選手名簿'!$A:$E,5,FALSE))</f>
        <v/>
      </c>
      <c r="K45" s="445"/>
      <c r="L45" s="408"/>
      <c r="M45" s="440"/>
      <c r="N45" s="441" t="str">
        <f>IF(ISERROR(VLOOKUP(CONCATENATE($N$30,"_",O45),'選手名簿'!$A:$E,5,FALSE))=TRUE,"",VLOOKUP(CONCATENATE($N$30,"_",O45),'選手名簿'!$A:$E,5,FALSE))</f>
        <v/>
      </c>
      <c r="O45" s="442"/>
      <c r="P45" s="442"/>
      <c r="Q45" s="443"/>
      <c r="R45" s="444"/>
      <c r="S45" s="443"/>
      <c r="T45" s="442"/>
      <c r="U45" s="442"/>
      <c r="V45" s="441" t="str">
        <f>IF(ISERROR(VLOOKUP(CONCATENATE($V$30,"_",U45),'選手名簿'!$A:$E,5,FALSE))=TRUE,"",VLOOKUP(CONCATENATE($V$30,"_",U45),'選手名簿'!$A:$E,5,FALSE))</f>
        <v/>
      </c>
      <c r="W45" s="445"/>
    </row>
    <row r="46" spans="1:22" ht="13.5">
      <c r="A46" s="408"/>
      <c r="B46" s="408"/>
      <c r="C46" s="408"/>
      <c r="D46" s="408"/>
      <c r="E46" s="408"/>
      <c r="F46" s="408"/>
      <c r="G46" s="408"/>
      <c r="H46" s="408"/>
      <c r="I46" s="408"/>
      <c r="J46" s="408"/>
      <c r="K46" s="408"/>
      <c r="L46" s="408"/>
      <c r="M46" s="408"/>
      <c r="N46" s="408"/>
      <c r="O46" s="408"/>
      <c r="P46" s="408"/>
      <c r="Q46" s="408"/>
      <c r="R46" s="408"/>
      <c r="S46" s="408"/>
      <c r="T46" s="408"/>
      <c r="U46" s="408"/>
      <c r="V46" s="408"/>
    </row>
    <row r="47" spans="1:22" ht="13.5">
      <c r="A47" s="408"/>
      <c r="B47" s="408"/>
      <c r="C47" s="408"/>
      <c r="D47" s="408"/>
      <c r="E47" s="408"/>
      <c r="F47" s="408"/>
      <c r="G47" s="408"/>
      <c r="H47" s="408"/>
      <c r="I47" s="408"/>
      <c r="J47" s="408"/>
      <c r="K47" s="408"/>
      <c r="L47" s="408"/>
      <c r="M47" s="408"/>
      <c r="N47" s="408"/>
      <c r="O47" s="408"/>
      <c r="P47" s="408"/>
      <c r="Q47" s="408"/>
      <c r="R47" s="408"/>
      <c r="S47" s="408"/>
      <c r="T47" s="408"/>
      <c r="U47" s="408"/>
      <c r="V47" s="408"/>
    </row>
    <row r="48" spans="1:67" ht="18.75" customHeight="1">
      <c r="A48" s="1027" t="s">
        <v>725</v>
      </c>
      <c r="B48" s="1029" t="str">
        <f>C9</f>
        <v>北郡坂ノ市サッカースポーツ少年団</v>
      </c>
      <c r="C48" s="1032">
        <f>IF(E48="","",SUM(E48:E49))</f>
        <v>7</v>
      </c>
      <c r="D48" s="1034" t="s">
        <v>103</v>
      </c>
      <c r="E48" s="414">
        <v>3</v>
      </c>
      <c r="F48" s="414" t="s">
        <v>266</v>
      </c>
      <c r="G48" s="414">
        <v>0</v>
      </c>
      <c r="H48" s="1034" t="s">
        <v>120</v>
      </c>
      <c r="I48" s="1032">
        <f>IF(G48="","",SUM(G48:G49))</f>
        <v>1</v>
      </c>
      <c r="J48" s="1036" t="str">
        <f>C7</f>
        <v>四日市南ＳＳＣ</v>
      </c>
      <c r="K48" s="408"/>
      <c r="M48" s="1039" t="s">
        <v>726</v>
      </c>
      <c r="N48" s="1042" t="str">
        <f>O9</f>
        <v>鶴見ジュニアサッカークラブ</v>
      </c>
      <c r="O48" s="1032">
        <f>IF(Q48="","",SUM(Q48:Q49))</f>
        <v>0</v>
      </c>
      <c r="P48" s="1034" t="s">
        <v>103</v>
      </c>
      <c r="Q48" s="414">
        <v>0</v>
      </c>
      <c r="R48" s="414" t="s">
        <v>266</v>
      </c>
      <c r="S48" s="414">
        <v>3</v>
      </c>
      <c r="T48" s="1034" t="s">
        <v>120</v>
      </c>
      <c r="U48" s="1032">
        <f>IF(S48="","",SUM(S48:S49))</f>
        <v>7</v>
      </c>
      <c r="V48" s="1036" t="str">
        <f>O7</f>
        <v>ＦＣ　ＷＡＹＳ</v>
      </c>
      <c r="Y48" s="1018" t="str">
        <f>$Y$1</f>
        <v>OFA 第 55 回大分県U-12サッカー大会　兼　KYFA 九州U-12サッカー大会大分県大会</v>
      </c>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1018"/>
      <c r="AY48" s="1018"/>
      <c r="AZ48" s="1018"/>
      <c r="BA48" s="1018"/>
      <c r="BB48" s="1018"/>
      <c r="BC48" s="1018"/>
      <c r="BD48" s="1018"/>
      <c r="BE48" s="1018"/>
      <c r="BF48" s="1018"/>
      <c r="BG48" s="1018"/>
      <c r="BI48" s="1018" t="str">
        <f>$BI$1</f>
        <v>１次リーグ結果　報告用紙</v>
      </c>
      <c r="BJ48" s="1018"/>
      <c r="BK48" s="1018"/>
      <c r="BL48" s="1018"/>
      <c r="BM48" s="1018"/>
      <c r="BN48" s="1018"/>
      <c r="BO48" s="1018"/>
    </row>
    <row r="49" spans="1:67" ht="18.75" customHeight="1">
      <c r="A49" s="1028"/>
      <c r="B49" s="1030"/>
      <c r="C49" s="1033"/>
      <c r="D49" s="1035"/>
      <c r="E49" s="408">
        <v>4</v>
      </c>
      <c r="F49" s="408" t="s">
        <v>268</v>
      </c>
      <c r="G49" s="408">
        <v>1</v>
      </c>
      <c r="H49" s="1035"/>
      <c r="I49" s="1033"/>
      <c r="J49" s="1037"/>
      <c r="K49" s="408"/>
      <c r="M49" s="1040"/>
      <c r="N49" s="1043"/>
      <c r="O49" s="1033"/>
      <c r="P49" s="1035"/>
      <c r="Q49" s="408">
        <v>0</v>
      </c>
      <c r="R49" s="408" t="s">
        <v>268</v>
      </c>
      <c r="S49" s="408">
        <v>4</v>
      </c>
      <c r="T49" s="1035"/>
      <c r="U49" s="1033"/>
      <c r="V49" s="1037"/>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1018"/>
      <c r="AY49" s="1018"/>
      <c r="AZ49" s="1018"/>
      <c r="BA49" s="1018"/>
      <c r="BB49" s="1018"/>
      <c r="BC49" s="1018"/>
      <c r="BD49" s="1018"/>
      <c r="BE49" s="1018"/>
      <c r="BF49" s="1018"/>
      <c r="BG49" s="1018"/>
      <c r="BI49" s="1018"/>
      <c r="BJ49" s="1018"/>
      <c r="BK49" s="1018"/>
      <c r="BL49" s="1018"/>
      <c r="BM49" s="1018"/>
      <c r="BN49" s="1018"/>
      <c r="BO49" s="1018"/>
    </row>
    <row r="50" spans="1:59" ht="19.5" customHeight="1">
      <c r="A50" s="1028"/>
      <c r="B50" s="1030"/>
      <c r="C50" s="1033"/>
      <c r="D50" s="1035"/>
      <c r="E50" s="408"/>
      <c r="F50" s="408" t="s">
        <v>270</v>
      </c>
      <c r="G50" s="408"/>
      <c r="H50" s="1035"/>
      <c r="I50" s="1033"/>
      <c r="J50" s="1037"/>
      <c r="K50" s="408"/>
      <c r="M50" s="1041"/>
      <c r="N50" s="1044"/>
      <c r="O50" s="1045"/>
      <c r="P50" s="1046"/>
      <c r="Q50" s="408"/>
      <c r="R50" s="408" t="s">
        <v>270</v>
      </c>
      <c r="S50" s="408"/>
      <c r="T50" s="1046"/>
      <c r="U50" s="1045"/>
      <c r="V50" s="1047"/>
      <c r="Y50" s="1018" t="s">
        <v>676</v>
      </c>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1018"/>
      <c r="AY50" s="1018"/>
      <c r="AZ50" s="1018"/>
      <c r="BA50" s="1018"/>
      <c r="BB50" s="1018"/>
      <c r="BC50" s="1018"/>
      <c r="BD50" s="1018"/>
      <c r="BE50" s="1018"/>
      <c r="BF50" s="1018"/>
      <c r="BG50" s="1018"/>
    </row>
    <row r="51" spans="1:59" ht="18.75" customHeight="1">
      <c r="A51" s="416" t="s">
        <v>682</v>
      </c>
      <c r="B51" s="1048" t="s">
        <v>820</v>
      </c>
      <c r="C51" s="1048"/>
      <c r="D51" s="1048"/>
      <c r="E51" s="1048"/>
      <c r="F51" s="1048"/>
      <c r="G51" s="1049" t="s">
        <v>684</v>
      </c>
      <c r="H51" s="1049"/>
      <c r="I51" s="1049"/>
      <c r="J51" s="1050" t="s">
        <v>818</v>
      </c>
      <c r="K51" s="1050"/>
      <c r="M51" s="416" t="s">
        <v>682</v>
      </c>
      <c r="N51" s="1048" t="s">
        <v>835</v>
      </c>
      <c r="O51" s="1048"/>
      <c r="P51" s="1048"/>
      <c r="Q51" s="1048"/>
      <c r="R51" s="1048"/>
      <c r="S51" s="1049" t="s">
        <v>684</v>
      </c>
      <c r="T51" s="1049"/>
      <c r="U51" s="1049"/>
      <c r="V51" s="1050" t="s">
        <v>818</v>
      </c>
      <c r="W51" s="1050"/>
      <c r="Y51" s="1018"/>
      <c r="Z51" s="1018"/>
      <c r="AA51" s="1018"/>
      <c r="AB51" s="1018"/>
      <c r="AC51" s="1018"/>
      <c r="AD51" s="1018"/>
      <c r="AE51" s="1018"/>
      <c r="AF51" s="1018"/>
      <c r="AG51" s="1018"/>
      <c r="AH51" s="1018"/>
      <c r="AI51" s="1018"/>
      <c r="AJ51" s="1018"/>
      <c r="AK51" s="1018"/>
      <c r="AL51" s="1018"/>
      <c r="AM51" s="1018"/>
      <c r="AN51" s="1018"/>
      <c r="AO51" s="1018"/>
      <c r="AP51" s="1018"/>
      <c r="AQ51" s="1018"/>
      <c r="AR51" s="1018"/>
      <c r="AS51" s="1018"/>
      <c r="AT51" s="1018"/>
      <c r="AU51" s="1018"/>
      <c r="AV51" s="1018"/>
      <c r="AW51" s="1018"/>
      <c r="AX51" s="1018"/>
      <c r="AY51" s="1018"/>
      <c r="AZ51" s="1018"/>
      <c r="BA51" s="1018"/>
      <c r="BB51" s="1018"/>
      <c r="BC51" s="1018"/>
      <c r="BD51" s="1018"/>
      <c r="BE51" s="1018"/>
      <c r="BF51" s="1018"/>
      <c r="BG51" s="1018"/>
    </row>
    <row r="52" spans="1:59" ht="18.75" customHeight="1">
      <c r="A52" s="417" t="s">
        <v>694</v>
      </c>
      <c r="B52" s="1062" t="s">
        <v>820</v>
      </c>
      <c r="C52" s="1062"/>
      <c r="D52" s="1062"/>
      <c r="E52" s="1062"/>
      <c r="F52" s="1062"/>
      <c r="G52" s="1063" t="s">
        <v>684</v>
      </c>
      <c r="H52" s="1064"/>
      <c r="I52" s="1065"/>
      <c r="J52" s="1066" t="s">
        <v>818</v>
      </c>
      <c r="K52" s="1066"/>
      <c r="M52" s="417" t="s">
        <v>694</v>
      </c>
      <c r="N52" s="1062" t="s">
        <v>835</v>
      </c>
      <c r="O52" s="1062"/>
      <c r="P52" s="1062"/>
      <c r="Q52" s="1062"/>
      <c r="R52" s="1062"/>
      <c r="S52" s="1063" t="s">
        <v>684</v>
      </c>
      <c r="T52" s="1064"/>
      <c r="U52" s="1065"/>
      <c r="V52" s="1066" t="s">
        <v>818</v>
      </c>
      <c r="W52" s="1066"/>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row>
    <row r="53" spans="1:35" ht="18.75" customHeight="1">
      <c r="A53" s="418" t="s">
        <v>695</v>
      </c>
      <c r="B53" s="1067" t="s">
        <v>836</v>
      </c>
      <c r="C53" s="1067"/>
      <c r="D53" s="1067"/>
      <c r="E53" s="1067"/>
      <c r="F53" s="1067"/>
      <c r="G53" s="1063" t="s">
        <v>684</v>
      </c>
      <c r="H53" s="1064"/>
      <c r="I53" s="1065"/>
      <c r="J53" s="1068" t="s">
        <v>818</v>
      </c>
      <c r="K53" s="1068"/>
      <c r="M53" s="418" t="s">
        <v>695</v>
      </c>
      <c r="N53" s="1067" t="s">
        <v>829</v>
      </c>
      <c r="O53" s="1067"/>
      <c r="P53" s="1067"/>
      <c r="Q53" s="1067"/>
      <c r="R53" s="1067"/>
      <c r="S53" s="1063" t="s">
        <v>684</v>
      </c>
      <c r="T53" s="1064"/>
      <c r="U53" s="1065"/>
      <c r="V53" s="1068" t="s">
        <v>818</v>
      </c>
      <c r="W53" s="1068"/>
      <c r="Y53" s="404"/>
      <c r="Z53" s="404"/>
      <c r="AA53" s="404"/>
      <c r="AB53" s="404"/>
      <c r="AC53" s="404"/>
      <c r="AD53" s="404"/>
      <c r="AE53" s="404"/>
      <c r="AF53" s="404"/>
      <c r="AG53" s="404"/>
      <c r="AH53" s="404"/>
      <c r="AI53" s="404"/>
    </row>
    <row r="54" spans="1:49" ht="20.25">
      <c r="A54" s="419" t="s">
        <v>698</v>
      </c>
      <c r="B54" s="420" t="str">
        <f>IF(ISERROR(VLOOKUP(G54,'審判員'!$A:$C,2,FALSE))=TRUE,"",VLOOKUP(G54,'審判員'!$A:$C,2,FALSE))</f>
        <v>水江　真太郎</v>
      </c>
      <c r="C54" s="421">
        <f>IF(ISERROR(VLOOKUP(G54,'審判員'!$A:$C,3,FALSE))=TRUE,"",VLOOKUP(G54,'審判員'!$A:$C,3,FALSE))</f>
        <v>2</v>
      </c>
      <c r="D54" s="422" t="s">
        <v>699</v>
      </c>
      <c r="E54" s="1052" t="s">
        <v>700</v>
      </c>
      <c r="F54" s="1052"/>
      <c r="G54" s="1052" t="s">
        <v>823</v>
      </c>
      <c r="H54" s="1052"/>
      <c r="I54" s="1052"/>
      <c r="J54" s="1069" t="s">
        <v>212</v>
      </c>
      <c r="K54" s="1070"/>
      <c r="L54" s="408"/>
      <c r="M54" s="419" t="s">
        <v>698</v>
      </c>
      <c r="N54" s="420" t="str">
        <f>IF(ISERROR(VLOOKUP(S54,'審判員'!$A:$C,2,FALSE))=TRUE,"",VLOOKUP(S54,'審判員'!$A:$C,2,FALSE))</f>
        <v>木城　健太</v>
      </c>
      <c r="O54" s="421">
        <f>IF(ISERROR(VLOOKUP(S54,'審判員'!$A:$C,3,FALSE))=TRUE,"",VLOOKUP(S54,'審判員'!$A:$C,3,FALSE))</f>
        <v>3</v>
      </c>
      <c r="P54" s="422" t="s">
        <v>699</v>
      </c>
      <c r="Q54" s="1052" t="s">
        <v>700</v>
      </c>
      <c r="R54" s="1052"/>
      <c r="S54" s="1052" t="s">
        <v>837</v>
      </c>
      <c r="T54" s="1052"/>
      <c r="U54" s="1052"/>
      <c r="V54" s="1069" t="s">
        <v>212</v>
      </c>
      <c r="W54" s="1070"/>
      <c r="Y54" s="588" t="s">
        <v>75</v>
      </c>
      <c r="Z54" s="588"/>
      <c r="AA54" s="588"/>
      <c r="AB54" s="1020" t="str">
        <f>$N$4</f>
        <v>宇佐高田</v>
      </c>
      <c r="AC54" s="1020"/>
      <c r="AD54" s="1020"/>
      <c r="AE54" s="1020"/>
      <c r="AF54" s="1020"/>
      <c r="AG54" s="1020"/>
      <c r="AH54" s="588" t="s">
        <v>677</v>
      </c>
      <c r="AI54" s="1019" t="str">
        <f>$P$4</f>
        <v>宇佐市平成令和の森スポーツ公園</v>
      </c>
      <c r="AJ54" s="1019"/>
      <c r="AK54" s="1019"/>
      <c r="AL54" s="1019"/>
      <c r="AM54" s="1019"/>
      <c r="AN54" s="1019"/>
      <c r="AO54" s="1019"/>
      <c r="AP54" s="1019"/>
      <c r="AQ54" s="1019"/>
      <c r="AR54" s="1019"/>
      <c r="AS54" s="1019"/>
      <c r="AT54" s="1019"/>
      <c r="AU54" s="1019"/>
      <c r="AV54" s="1019"/>
      <c r="AW54" s="1019"/>
    </row>
    <row r="55" spans="1:49" ht="20.25">
      <c r="A55" s="423" t="s">
        <v>703</v>
      </c>
      <c r="B55" s="424" t="str">
        <f>IF(ISERROR(VLOOKUP(G55,'審判員'!$A:$C,2,FALSE))=TRUE,"",VLOOKUP(G55,'審判員'!$A:$C,2,FALSE))</f>
        <v>新田　祐一郎</v>
      </c>
      <c r="C55" s="425">
        <f>IF(ISERROR(VLOOKUP(G55,'審判員'!$A:$C,3,FALSE))=TRUE,"",VLOOKUP(G55,'審判員'!$A:$C,3,FALSE))</f>
        <v>3</v>
      </c>
      <c r="D55" s="426" t="s">
        <v>699</v>
      </c>
      <c r="E55" s="1035" t="s">
        <v>700</v>
      </c>
      <c r="F55" s="1035"/>
      <c r="G55" s="1035" t="s">
        <v>832</v>
      </c>
      <c r="H55" s="1035"/>
      <c r="I55" s="1035"/>
      <c r="J55" s="1071" t="str">
        <f>N48</f>
        <v>鶴見ジュニアサッカークラブ</v>
      </c>
      <c r="K55" s="1072"/>
      <c r="L55" s="408"/>
      <c r="M55" s="423" t="s">
        <v>703</v>
      </c>
      <c r="N55" s="424" t="str">
        <f>IF(ISERROR(VLOOKUP(S55,'審判員'!$A:$C,2,FALSE))=TRUE,"",VLOOKUP(S55,'審判員'!$A:$C,2,FALSE))</f>
        <v>敷嶋　義郎</v>
      </c>
      <c r="O55" s="425">
        <f>IF(ISERROR(VLOOKUP(S55,'審判員'!$A:$C,3,FALSE))=TRUE,"",VLOOKUP(S55,'審判員'!$A:$C,3,FALSE))</f>
        <v>3</v>
      </c>
      <c r="P55" s="426" t="s">
        <v>699</v>
      </c>
      <c r="Q55" s="1035" t="s">
        <v>700</v>
      </c>
      <c r="R55" s="1035"/>
      <c r="S55" s="1035" t="s">
        <v>838</v>
      </c>
      <c r="T55" s="1035"/>
      <c r="U55" s="1035"/>
      <c r="V55" s="1071" t="str">
        <f>B48</f>
        <v>北郡坂ノ市サッカースポーツ少年団</v>
      </c>
      <c r="W55" s="1072"/>
      <c r="Y55" s="588"/>
      <c r="Z55" s="588"/>
      <c r="AA55" s="588"/>
      <c r="AB55" s="1020"/>
      <c r="AC55" s="1020"/>
      <c r="AD55" s="1020"/>
      <c r="AE55" s="1020"/>
      <c r="AF55" s="1020"/>
      <c r="AG55" s="1020"/>
      <c r="AH55" s="588"/>
      <c r="AI55" s="1019"/>
      <c r="AJ55" s="1019"/>
      <c r="AK55" s="1019"/>
      <c r="AL55" s="1019"/>
      <c r="AM55" s="1019"/>
      <c r="AN55" s="1019"/>
      <c r="AO55" s="1019"/>
      <c r="AP55" s="1019"/>
      <c r="AQ55" s="1019"/>
      <c r="AR55" s="1019"/>
      <c r="AS55" s="1019"/>
      <c r="AT55" s="1019"/>
      <c r="AU55" s="1019"/>
      <c r="AV55" s="1019"/>
      <c r="AW55" s="1019"/>
    </row>
    <row r="56" spans="1:49" ht="20.25">
      <c r="A56" s="423" t="s">
        <v>706</v>
      </c>
      <c r="B56" s="424" t="str">
        <f>IF(ISERROR(VLOOKUP(G56,'審判員'!$A:$C,2,FALSE))=TRUE,"",VLOOKUP(G56,'審判員'!$A:$C,2,FALSE))</f>
        <v>荒牧　聡</v>
      </c>
      <c r="C56" s="425">
        <f>IF(ISERROR(VLOOKUP(G56,'審判員'!$A:$C,3,FALSE))=TRUE,"",VLOOKUP(G56,'審判員'!$A:$C,3,FALSE))</f>
        <v>3</v>
      </c>
      <c r="D56" s="426" t="s">
        <v>699</v>
      </c>
      <c r="E56" s="1035" t="s">
        <v>700</v>
      </c>
      <c r="F56" s="1035"/>
      <c r="G56" s="1035" t="s">
        <v>716</v>
      </c>
      <c r="H56" s="1035"/>
      <c r="I56" s="1035"/>
      <c r="J56" s="1071" t="str">
        <f>V48</f>
        <v>ＦＣ　ＷＡＹＳ</v>
      </c>
      <c r="K56" s="1072"/>
      <c r="L56" s="408"/>
      <c r="M56" s="423" t="s">
        <v>706</v>
      </c>
      <c r="N56" s="424" t="str">
        <f>IF(ISERROR(VLOOKUP(S56,'審判員'!$A:$C,2,FALSE))=TRUE,"",VLOOKUP(S56,'審判員'!$A:$C,2,FALSE))</f>
        <v>山田　将来</v>
      </c>
      <c r="O56" s="425">
        <f>IF(ISERROR(VLOOKUP(S56,'審判員'!$A:$C,3,FALSE))=TRUE,"",VLOOKUP(S56,'審判員'!$A:$C,3,FALSE))</f>
        <v>3</v>
      </c>
      <c r="P56" s="426" t="s">
        <v>699</v>
      </c>
      <c r="Q56" s="1035" t="s">
        <v>700</v>
      </c>
      <c r="R56" s="1035"/>
      <c r="S56" s="1035" t="s">
        <v>824</v>
      </c>
      <c r="T56" s="1035"/>
      <c r="U56" s="1035"/>
      <c r="V56" s="1071" t="str">
        <f>J48</f>
        <v>四日市南ＳＳＣ</v>
      </c>
      <c r="W56" s="1072"/>
      <c r="Y56" s="132"/>
      <c r="Z56" s="132"/>
      <c r="AA56" s="132"/>
      <c r="AB56" s="132"/>
      <c r="AC56" s="132"/>
      <c r="AD56" s="132"/>
      <c r="AE56" s="132"/>
      <c r="AF56" s="132"/>
      <c r="AG56" s="132"/>
      <c r="AH56" s="132"/>
      <c r="AI56" s="407"/>
      <c r="AJ56" s="407"/>
      <c r="AK56" s="407"/>
      <c r="AL56" s="407"/>
      <c r="AM56" s="407"/>
      <c r="AN56" s="407"/>
      <c r="AO56" s="407"/>
      <c r="AP56" s="407"/>
      <c r="AQ56" s="407"/>
      <c r="AR56" s="407"/>
      <c r="AS56" s="407"/>
      <c r="AT56" s="407"/>
      <c r="AU56" s="407"/>
      <c r="AV56" s="407"/>
      <c r="AW56" s="407"/>
    </row>
    <row r="57" spans="1:27" ht="20.25">
      <c r="A57" s="427" t="s">
        <v>709</v>
      </c>
      <c r="B57" s="428" t="str">
        <f>IF(ISERROR(VLOOKUP(G57,'審判員'!$A:$C,2,FALSE))=TRUE,"",VLOOKUP(G57,'審判員'!$A:$C,2,FALSE))</f>
        <v>柳本　剛</v>
      </c>
      <c r="C57" s="429">
        <f>IF(ISERROR(VLOOKUP(G57,'審判員'!$A:$C,3,FALSE))=TRUE,"",VLOOKUP(G57,'審判員'!$A:$C,3,FALSE))</f>
        <v>3</v>
      </c>
      <c r="D57" s="430" t="s">
        <v>699</v>
      </c>
      <c r="E57" s="1074" t="s">
        <v>700</v>
      </c>
      <c r="F57" s="1074"/>
      <c r="G57" s="1074" t="s">
        <v>839</v>
      </c>
      <c r="H57" s="1074"/>
      <c r="I57" s="1074"/>
      <c r="J57" s="1075" t="s">
        <v>212</v>
      </c>
      <c r="K57" s="1076"/>
      <c r="L57" s="408"/>
      <c r="M57" s="427" t="s">
        <v>709</v>
      </c>
      <c r="N57" s="428" t="str">
        <f>IF(ISERROR(VLOOKUP(S57,'審判員'!$A:$C,2,FALSE))=TRUE,"",VLOOKUP(S57,'審判員'!$A:$C,2,FALSE))</f>
        <v>桑原　将吾</v>
      </c>
      <c r="O57" s="429">
        <f>IF(ISERROR(VLOOKUP(S57,'審判員'!$A:$C,3,FALSE))=TRUE,"",VLOOKUP(S57,'審判員'!$A:$C,3,FALSE))</f>
        <v>3</v>
      </c>
      <c r="P57" s="430" t="s">
        <v>699</v>
      </c>
      <c r="Q57" s="1074" t="s">
        <v>700</v>
      </c>
      <c r="R57" s="1074"/>
      <c r="S57" s="1074" t="s">
        <v>834</v>
      </c>
      <c r="T57" s="1074"/>
      <c r="U57" s="1074"/>
      <c r="V57" s="1075" t="s">
        <v>212</v>
      </c>
      <c r="W57" s="1076"/>
      <c r="Y57" s="408"/>
      <c r="Z57" s="408"/>
      <c r="AA57" s="408"/>
    </row>
    <row r="58" spans="1:33" ht="20.25">
      <c r="A58" s="431" t="s">
        <v>406</v>
      </c>
      <c r="B58" s="432" t="s">
        <v>420</v>
      </c>
      <c r="C58" s="432" t="s">
        <v>419</v>
      </c>
      <c r="D58" s="432" t="s">
        <v>595</v>
      </c>
      <c r="E58" s="432" t="s">
        <v>421</v>
      </c>
      <c r="F58" s="433"/>
      <c r="G58" s="432" t="s">
        <v>421</v>
      </c>
      <c r="H58" s="432" t="s">
        <v>595</v>
      </c>
      <c r="I58" s="432" t="s">
        <v>419</v>
      </c>
      <c r="J58" s="432" t="s">
        <v>420</v>
      </c>
      <c r="K58" s="434" t="s">
        <v>406</v>
      </c>
      <c r="L58" s="408"/>
      <c r="M58" s="431" t="s">
        <v>406</v>
      </c>
      <c r="N58" s="432" t="s">
        <v>420</v>
      </c>
      <c r="O58" s="432" t="s">
        <v>419</v>
      </c>
      <c r="P58" s="432" t="s">
        <v>595</v>
      </c>
      <c r="Q58" s="432" t="s">
        <v>421</v>
      </c>
      <c r="R58" s="433"/>
      <c r="S58" s="432" t="s">
        <v>421</v>
      </c>
      <c r="T58" s="432" t="s">
        <v>595</v>
      </c>
      <c r="U58" s="432" t="s">
        <v>419</v>
      </c>
      <c r="V58" s="432" t="s">
        <v>420</v>
      </c>
      <c r="W58" s="434" t="s">
        <v>406</v>
      </c>
      <c r="Y58" s="588" t="s">
        <v>339</v>
      </c>
      <c r="Z58" s="588"/>
      <c r="AA58" s="588"/>
      <c r="AB58" s="1020" t="str">
        <f>$N$6</f>
        <v>H</v>
      </c>
      <c r="AC58" s="1020"/>
      <c r="AD58" s="1020"/>
      <c r="AE58" s="1020"/>
      <c r="AF58" s="1020"/>
      <c r="AG58" s="1020"/>
    </row>
    <row r="59" spans="1:33" ht="20.25">
      <c r="A59" s="435"/>
      <c r="B59" s="436" t="str">
        <f>IF(ISERROR(VLOOKUP(CONCATENATE($B$48,"_",C59),'選手名簿'!$A:$E,5,FALSE))=TRUE,"",VLOOKUP(CONCATENATE($B$48,"_",C59),'選手名簿'!$A:$E,5,FALSE))</f>
        <v/>
      </c>
      <c r="C59" s="437"/>
      <c r="D59" s="437"/>
      <c r="E59" s="438"/>
      <c r="F59" s="433"/>
      <c r="G59" s="438"/>
      <c r="H59" s="437"/>
      <c r="I59" s="437"/>
      <c r="J59" s="436" t="str">
        <f>IF(ISERROR(VLOOKUP(CONCATENATE($J$48,"_",I59),'選手名簿'!$A:$E,5,FALSE))=TRUE,"",VLOOKUP(CONCATENATE($J$48,"_",I59),'選手名簿'!$A:$E,5,FALSE))</f>
        <v/>
      </c>
      <c r="K59" s="439"/>
      <c r="L59" s="408"/>
      <c r="M59" s="435"/>
      <c r="N59" s="436" t="str">
        <f>IF(ISERROR(VLOOKUP(CONCATENATE($N$48,"_",O59),'選手名簿'!$A:$E,5,FALSE))=TRUE,"",VLOOKUP(CONCATENATE($N$48,"_",O59),'選手名簿'!$A:$E,5,FALSE))</f>
        <v/>
      </c>
      <c r="O59" s="437"/>
      <c r="P59" s="437"/>
      <c r="Q59" s="438"/>
      <c r="R59" s="433"/>
      <c r="S59" s="438"/>
      <c r="T59" s="437"/>
      <c r="U59" s="437"/>
      <c r="V59" s="424" t="str">
        <f>IF(ISERROR(VLOOKUP(CONCATENATE($V$48,"_",U59),'選手名簿'!$A:$E,5,FALSE))=TRUE,"",VLOOKUP(CONCATENATE($V$48,"_",U59),'選手名簿'!$A:$E,5,FALSE))</f>
        <v/>
      </c>
      <c r="W59" s="439"/>
      <c r="Y59" s="588"/>
      <c r="Z59" s="588"/>
      <c r="AA59" s="588"/>
      <c r="AB59" s="1021"/>
      <c r="AC59" s="1021"/>
      <c r="AD59" s="1021"/>
      <c r="AE59" s="1021"/>
      <c r="AF59" s="1021"/>
      <c r="AG59" s="1021"/>
    </row>
    <row r="60" spans="1:45" ht="20.25">
      <c r="A60" s="435"/>
      <c r="B60" s="436" t="str">
        <f>IF(ISERROR(VLOOKUP(CONCATENATE($B$48,"_",C60),'選手名簿'!$A:$E,5,FALSE))=TRUE,"",VLOOKUP(CONCATENATE($B$48,"_",C60),'選手名簿'!$A:$E,5,FALSE))</f>
        <v/>
      </c>
      <c r="C60" s="437"/>
      <c r="D60" s="437"/>
      <c r="E60" s="438"/>
      <c r="F60" s="433"/>
      <c r="G60" s="438"/>
      <c r="H60" s="437"/>
      <c r="I60" s="437"/>
      <c r="J60" s="436" t="str">
        <f>IF(ISERROR(VLOOKUP(CONCATENATE($J$48,"_",I60),'選手名簿'!$A:$E,5,FALSE))=TRUE,"",VLOOKUP(CONCATENATE($J$48,"_",I60),'選手名簿'!$A:$E,5,FALSE))</f>
        <v/>
      </c>
      <c r="K60" s="439"/>
      <c r="L60" s="408"/>
      <c r="M60" s="435"/>
      <c r="N60" s="436" t="str">
        <f>IF(ISERROR(VLOOKUP(CONCATENATE($N$48,"_",O60),'選手名簿'!$A:$E,5,FALSE))=TRUE,"",VLOOKUP(CONCATENATE($N$48,"_",O60),'選手名簿'!$A:$E,5,FALSE))</f>
        <v/>
      </c>
      <c r="O60" s="437"/>
      <c r="P60" s="437"/>
      <c r="Q60" s="438"/>
      <c r="R60" s="433"/>
      <c r="S60" s="438"/>
      <c r="T60" s="437"/>
      <c r="U60" s="437"/>
      <c r="V60" s="436" t="str">
        <f>IF(ISERROR(VLOOKUP(CONCATENATE($V$48,"_",U60),'選手名簿'!$A:$E,5,FALSE))=TRUE,"",VLOOKUP(CONCATENATE($V$48,"_",U60),'選手名簿'!$A:$E,5,FALSE))</f>
        <v/>
      </c>
      <c r="W60" s="439"/>
      <c r="Y60" s="132"/>
      <c r="Z60" s="844" t="str">
        <f>$N$7</f>
        <v>H1</v>
      </c>
      <c r="AA60" s="844"/>
      <c r="AB60" s="844"/>
      <c r="AC60" s="844" t="str">
        <f>$O$7</f>
        <v>ＦＣ　ＷＡＹＳ</v>
      </c>
      <c r="AD60" s="844"/>
      <c r="AE60" s="844"/>
      <c r="AF60" s="844"/>
      <c r="AG60" s="844"/>
      <c r="AH60" s="844"/>
      <c r="AI60" s="844"/>
      <c r="AJ60" s="844"/>
      <c r="AK60" s="844"/>
      <c r="AL60" s="844"/>
      <c r="AM60" s="844"/>
      <c r="AN60" s="844"/>
      <c r="AO60" s="844"/>
      <c r="AP60" s="844" t="str">
        <f>$V$7</f>
        <v>宇佐高田</v>
      </c>
      <c r="AQ60" s="844"/>
      <c r="AR60" s="844"/>
      <c r="AS60" s="844"/>
    </row>
    <row r="61" spans="1:45" ht="20.25">
      <c r="A61" s="435"/>
      <c r="B61" s="436" t="str">
        <f>IF(ISERROR(VLOOKUP(CONCATENATE($B$48,"_",C61),'選手名簿'!$A:$E,5,FALSE))=TRUE,"",VLOOKUP(CONCATENATE($B$48,"_",C61),'選手名簿'!$A:$E,5,FALSE))</f>
        <v/>
      </c>
      <c r="C61" s="437"/>
      <c r="D61" s="437"/>
      <c r="E61" s="438"/>
      <c r="F61" s="433"/>
      <c r="G61" s="438"/>
      <c r="H61" s="437"/>
      <c r="I61" s="437"/>
      <c r="J61" s="436" t="str">
        <f>IF(ISERROR(VLOOKUP(CONCATENATE($J$48,"_",I61),'選手名簿'!$A:$E,5,FALSE))=TRUE,"",VLOOKUP(CONCATENATE($J$48,"_",I61),'選手名簿'!$A:$E,5,FALSE))</f>
        <v/>
      </c>
      <c r="K61" s="439"/>
      <c r="L61" s="408"/>
      <c r="M61" s="435"/>
      <c r="N61" s="436" t="str">
        <f>IF(ISERROR(VLOOKUP(CONCATENATE($N$48,"_",O61),'選手名簿'!$A:$E,5,FALSE))=TRUE,"",VLOOKUP(CONCATENATE($N$48,"_",O61),'選手名簿'!$A:$E,5,FALSE))</f>
        <v/>
      </c>
      <c r="O61" s="437"/>
      <c r="P61" s="437"/>
      <c r="Q61" s="438"/>
      <c r="R61" s="433"/>
      <c r="S61" s="438"/>
      <c r="T61" s="437"/>
      <c r="U61" s="437"/>
      <c r="V61" s="436" t="str">
        <f>IF(ISERROR(VLOOKUP(CONCATENATE($V$48,"_",U61),'選手名簿'!$A:$E,5,FALSE))=TRUE,"",VLOOKUP(CONCATENATE($V$48,"_",U61),'選手名簿'!$A:$E,5,FALSE))</f>
        <v/>
      </c>
      <c r="W61" s="439"/>
      <c r="Y61" s="132"/>
      <c r="Z61" s="844"/>
      <c r="AA61" s="844"/>
      <c r="AB61" s="844"/>
      <c r="AC61" s="844"/>
      <c r="AD61" s="844"/>
      <c r="AE61" s="844"/>
      <c r="AF61" s="844"/>
      <c r="AG61" s="844"/>
      <c r="AH61" s="844"/>
      <c r="AI61" s="844"/>
      <c r="AJ61" s="844"/>
      <c r="AK61" s="844"/>
      <c r="AL61" s="844"/>
      <c r="AM61" s="844"/>
      <c r="AN61" s="844"/>
      <c r="AO61" s="844"/>
      <c r="AP61" s="844"/>
      <c r="AQ61" s="844"/>
      <c r="AR61" s="844"/>
      <c r="AS61" s="844"/>
    </row>
    <row r="62" spans="1:45" ht="20.25">
      <c r="A62" s="435"/>
      <c r="B62" s="436" t="str">
        <f>IF(ISERROR(VLOOKUP(CONCATENATE($B$48,"_",C62),'選手名簿'!$A:$E,5,FALSE))=TRUE,"",VLOOKUP(CONCATENATE($B$48,"_",C62),'選手名簿'!$A:$E,5,FALSE))</f>
        <v/>
      </c>
      <c r="C62" s="437"/>
      <c r="D62" s="437"/>
      <c r="E62" s="438"/>
      <c r="F62" s="433"/>
      <c r="G62" s="438"/>
      <c r="H62" s="437"/>
      <c r="I62" s="437"/>
      <c r="J62" s="436" t="str">
        <f>IF(ISERROR(VLOOKUP(CONCATENATE($J$48,"_",I62),'選手名簿'!$A:$E,5,FALSE))=TRUE,"",VLOOKUP(CONCATENATE($J$48,"_",I62),'選手名簿'!$A:$E,5,FALSE))</f>
        <v/>
      </c>
      <c r="K62" s="439"/>
      <c r="L62" s="408"/>
      <c r="M62" s="435"/>
      <c r="N62" s="436" t="str">
        <f>IF(ISERROR(VLOOKUP(CONCATENATE($N$48,"_",O62),'選手名簿'!$A:$E,5,FALSE))=TRUE,"",VLOOKUP(CONCATENATE($N$48,"_",O62),'選手名簿'!$A:$E,5,FALSE))</f>
        <v/>
      </c>
      <c r="O62" s="437"/>
      <c r="P62" s="437"/>
      <c r="Q62" s="438"/>
      <c r="R62" s="433"/>
      <c r="S62" s="438"/>
      <c r="T62" s="437"/>
      <c r="U62" s="437"/>
      <c r="V62" s="436" t="str">
        <f>IF(ISERROR(VLOOKUP(CONCATENATE($V$48,"_",U62),'選手名簿'!$A:$E,5,FALSE))=TRUE,"",VLOOKUP(CONCATENATE($V$48,"_",U62),'選手名簿'!$A:$E,5,FALSE))</f>
        <v/>
      </c>
      <c r="W62" s="439"/>
      <c r="Y62" s="132"/>
      <c r="Z62" s="844" t="str">
        <f>$N$8</f>
        <v>H2</v>
      </c>
      <c r="AA62" s="844"/>
      <c r="AB62" s="844"/>
      <c r="AC62" s="844" t="str">
        <f>$O$8</f>
        <v>ＫＩＮＧＳ　ＦＯＯＴＢＡＬＬＣＬＵＢ　Ｕ－１２</v>
      </c>
      <c r="AD62" s="844"/>
      <c r="AE62" s="844"/>
      <c r="AF62" s="844"/>
      <c r="AG62" s="844"/>
      <c r="AH62" s="844"/>
      <c r="AI62" s="844"/>
      <c r="AJ62" s="844"/>
      <c r="AK62" s="844"/>
      <c r="AL62" s="844"/>
      <c r="AM62" s="844"/>
      <c r="AN62" s="844"/>
      <c r="AO62" s="844"/>
      <c r="AP62" s="844" t="str">
        <f>$V$8</f>
        <v>大分</v>
      </c>
      <c r="AQ62" s="844"/>
      <c r="AR62" s="844"/>
      <c r="AS62" s="844"/>
    </row>
    <row r="63" spans="1:45" ht="20.25">
      <c r="A63" s="440"/>
      <c r="B63" s="441" t="str">
        <f>IF(ISERROR(VLOOKUP(CONCATENATE($B$48,"_",C63),'選手名簿'!$A:$E,5,FALSE))=TRUE,"",VLOOKUP(CONCATENATE($B$48,"_",C63),'選手名簿'!$A:$E,5,FALSE))</f>
        <v/>
      </c>
      <c r="C63" s="442"/>
      <c r="D63" s="442"/>
      <c r="E63" s="443"/>
      <c r="F63" s="444"/>
      <c r="G63" s="443"/>
      <c r="H63" s="442"/>
      <c r="I63" s="442"/>
      <c r="J63" s="441" t="str">
        <f>IF(ISERROR(VLOOKUP(CONCATENATE($J$48,"_",I63),'選手名簿'!$A:$E,5,FALSE))=TRUE,"",VLOOKUP(CONCATENATE($J$48,"_",I63),'選手名簿'!$A:$E,5,FALSE))</f>
        <v/>
      </c>
      <c r="K63" s="445"/>
      <c r="L63" s="408"/>
      <c r="M63" s="440"/>
      <c r="N63" s="441" t="str">
        <f>IF(ISERROR(VLOOKUP(CONCATENATE($N$48,"_",O63),'選手名簿'!$A:$E,5,FALSE))=TRUE,"",VLOOKUP(CONCATENATE($N$48,"_",O63),'選手名簿'!$A:$E,5,FALSE))</f>
        <v/>
      </c>
      <c r="O63" s="442"/>
      <c r="P63" s="442"/>
      <c r="Q63" s="443"/>
      <c r="R63" s="444"/>
      <c r="S63" s="443"/>
      <c r="T63" s="442"/>
      <c r="U63" s="442"/>
      <c r="V63" s="441" t="str">
        <f>IF(ISERROR(VLOOKUP(CONCATENATE($V$48,"_",U63),'選手名簿'!$A:$E,5,FALSE))=TRUE,"",VLOOKUP(CONCATENATE($V$48,"_",U63),'選手名簿'!$A:$E,5,FALSE))</f>
        <v/>
      </c>
      <c r="W63" s="445"/>
      <c r="Y63" s="132"/>
      <c r="Z63" s="844"/>
      <c r="AA63" s="844"/>
      <c r="AB63" s="844"/>
      <c r="AC63" s="844"/>
      <c r="AD63" s="844"/>
      <c r="AE63" s="844"/>
      <c r="AF63" s="844"/>
      <c r="AG63" s="844"/>
      <c r="AH63" s="844"/>
      <c r="AI63" s="844"/>
      <c r="AJ63" s="844"/>
      <c r="AK63" s="844"/>
      <c r="AL63" s="844"/>
      <c r="AM63" s="844"/>
      <c r="AN63" s="844"/>
      <c r="AO63" s="844"/>
      <c r="AP63" s="844"/>
      <c r="AQ63" s="844"/>
      <c r="AR63" s="844"/>
      <c r="AS63" s="844"/>
    </row>
    <row r="64" spans="1:45" ht="18.75" customHeight="1">
      <c r="A64" s="408"/>
      <c r="B64" s="408"/>
      <c r="C64" s="408"/>
      <c r="D64" s="408"/>
      <c r="E64" s="408"/>
      <c r="F64" s="408"/>
      <c r="G64" s="408"/>
      <c r="H64" s="408"/>
      <c r="I64" s="408"/>
      <c r="J64" s="408"/>
      <c r="K64" s="408"/>
      <c r="L64" s="408"/>
      <c r="M64" s="408"/>
      <c r="N64" s="408"/>
      <c r="O64" s="408"/>
      <c r="P64" s="408"/>
      <c r="Q64" s="408"/>
      <c r="R64" s="408"/>
      <c r="S64" s="408"/>
      <c r="T64" s="408"/>
      <c r="U64" s="408"/>
      <c r="V64" s="408"/>
      <c r="Y64" s="408"/>
      <c r="Z64" s="844" t="str">
        <f>$N$9</f>
        <v>H3</v>
      </c>
      <c r="AA64" s="844"/>
      <c r="AB64" s="844"/>
      <c r="AC64" s="844" t="str">
        <f>$O$9</f>
        <v>鶴見ジュニアサッカークラブ</v>
      </c>
      <c r="AD64" s="844"/>
      <c r="AE64" s="844"/>
      <c r="AF64" s="844"/>
      <c r="AG64" s="844"/>
      <c r="AH64" s="844"/>
      <c r="AI64" s="844"/>
      <c r="AJ64" s="844"/>
      <c r="AK64" s="844"/>
      <c r="AL64" s="844"/>
      <c r="AM64" s="844"/>
      <c r="AN64" s="844"/>
      <c r="AO64" s="844"/>
      <c r="AP64" s="844" t="str">
        <f>$V$9</f>
        <v>別府</v>
      </c>
      <c r="AQ64" s="844"/>
      <c r="AR64" s="844"/>
      <c r="AS64" s="844"/>
    </row>
    <row r="65" spans="26:45" ht="13.5">
      <c r="Z65" s="844"/>
      <c r="AA65" s="844"/>
      <c r="AB65" s="844"/>
      <c r="AC65" s="844"/>
      <c r="AD65" s="844"/>
      <c r="AE65" s="844"/>
      <c r="AF65" s="844"/>
      <c r="AG65" s="844"/>
      <c r="AH65" s="844"/>
      <c r="AI65" s="844"/>
      <c r="AJ65" s="844"/>
      <c r="AK65" s="844"/>
      <c r="AL65" s="844"/>
      <c r="AM65" s="844"/>
      <c r="AN65" s="844"/>
      <c r="AO65" s="844"/>
      <c r="AP65" s="844"/>
      <c r="AQ65" s="844"/>
      <c r="AR65" s="844"/>
      <c r="AS65" s="844"/>
    </row>
    <row r="70" ht="18.75" customHeight="1"/>
    <row r="71" ht="18.75" customHeight="1"/>
    <row r="72" spans="25:67" ht="18.75" customHeight="1">
      <c r="Y72" s="1051" t="str">
        <f>$Y$6</f>
        <v>パート</v>
      </c>
      <c r="Z72" s="1052"/>
      <c r="AA72" s="1052"/>
      <c r="AB72" s="1052"/>
      <c r="AC72" s="1052" t="str">
        <f>$AB$58</f>
        <v>H</v>
      </c>
      <c r="AD72" s="1052"/>
      <c r="AE72" s="1056"/>
      <c r="AF72" s="1057" t="str">
        <f>$Y$78</f>
        <v>ＦＣ　ＷＡＹＳ</v>
      </c>
      <c r="AG72" s="1057"/>
      <c r="AH72" s="1057"/>
      <c r="AI72" s="1057"/>
      <c r="AJ72" s="1057"/>
      <c r="AK72" s="1057" t="str">
        <f>$Y$84</f>
        <v>ＫＩＮＧＳ　ＦＯＯＴＢＡＬＬＣＬＵＢ　Ｕ－１２</v>
      </c>
      <c r="AL72" s="1057"/>
      <c r="AM72" s="1057"/>
      <c r="AN72" s="1057"/>
      <c r="AO72" s="1057"/>
      <c r="AP72" s="1057" t="str">
        <f>$Y$90</f>
        <v>鶴見ジュニアサッカークラブ</v>
      </c>
      <c r="AQ72" s="1057"/>
      <c r="AR72" s="1057"/>
      <c r="AS72" s="1057"/>
      <c r="AT72" s="1057"/>
      <c r="AU72" s="1057" t="s">
        <v>657</v>
      </c>
      <c r="AV72" s="1057"/>
      <c r="AW72" s="1058" t="s">
        <v>688</v>
      </c>
      <c r="AX72" s="1057"/>
      <c r="AY72" s="1058" t="s">
        <v>689</v>
      </c>
      <c r="AZ72" s="1057"/>
      <c r="BA72" s="1057" t="s">
        <v>659</v>
      </c>
      <c r="BB72" s="1057"/>
      <c r="BC72" s="1057" t="s">
        <v>690</v>
      </c>
      <c r="BD72" s="1057"/>
      <c r="BE72" s="1057" t="s">
        <v>691</v>
      </c>
      <c r="BF72" s="1057"/>
      <c r="BG72" s="1057" t="s">
        <v>692</v>
      </c>
      <c r="BH72" s="1057"/>
      <c r="BI72" s="1058" t="s">
        <v>665</v>
      </c>
      <c r="BJ72" s="1057"/>
      <c r="BK72" s="1058" t="s">
        <v>666</v>
      </c>
      <c r="BL72" s="1057"/>
      <c r="BM72" s="1058" t="s">
        <v>667</v>
      </c>
      <c r="BN72" s="1057"/>
      <c r="BO72" s="1059" t="s">
        <v>693</v>
      </c>
    </row>
    <row r="73" spans="25:67" ht="18.75" customHeight="1">
      <c r="Y73" s="1053"/>
      <c r="Z73" s="1035"/>
      <c r="AA73" s="1035"/>
      <c r="AB73" s="1035"/>
      <c r="AC73" s="1035"/>
      <c r="AD73" s="1035"/>
      <c r="AE73" s="1037"/>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8"/>
      <c r="BA73" s="1028"/>
      <c r="BB73" s="1028"/>
      <c r="BC73" s="1028"/>
      <c r="BD73" s="1028"/>
      <c r="BE73" s="1028"/>
      <c r="BF73" s="1028"/>
      <c r="BG73" s="1028"/>
      <c r="BH73" s="1028"/>
      <c r="BI73" s="1028"/>
      <c r="BJ73" s="1028"/>
      <c r="BK73" s="1028"/>
      <c r="BL73" s="1028"/>
      <c r="BM73" s="1028"/>
      <c r="BN73" s="1028"/>
      <c r="BO73" s="1060"/>
    </row>
    <row r="74" spans="25:67" ht="18.75" customHeight="1">
      <c r="Y74" s="1053"/>
      <c r="Z74" s="1035"/>
      <c r="AA74" s="1035"/>
      <c r="AB74" s="1035"/>
      <c r="AC74" s="1035"/>
      <c r="AD74" s="1035"/>
      <c r="AE74" s="1037"/>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8"/>
      <c r="BA74" s="1028"/>
      <c r="BB74" s="1028"/>
      <c r="BC74" s="1028"/>
      <c r="BD74" s="1028"/>
      <c r="BE74" s="1028"/>
      <c r="BF74" s="1028"/>
      <c r="BG74" s="1028"/>
      <c r="BH74" s="1028"/>
      <c r="BI74" s="1028"/>
      <c r="BJ74" s="1028"/>
      <c r="BK74" s="1028"/>
      <c r="BL74" s="1028"/>
      <c r="BM74" s="1028"/>
      <c r="BN74" s="1028"/>
      <c r="BO74" s="1060"/>
    </row>
    <row r="75" spans="25:67" ht="19.5" customHeight="1">
      <c r="Y75" s="1053"/>
      <c r="Z75" s="1035"/>
      <c r="AA75" s="1035"/>
      <c r="AB75" s="1035"/>
      <c r="AC75" s="1035"/>
      <c r="AD75" s="1035"/>
      <c r="AE75" s="1037"/>
      <c r="AF75" s="1028"/>
      <c r="AG75" s="1028"/>
      <c r="AH75" s="1028"/>
      <c r="AI75" s="1028"/>
      <c r="AJ75" s="1028"/>
      <c r="AK75" s="1028"/>
      <c r="AL75" s="1028"/>
      <c r="AM75" s="1028"/>
      <c r="AN75" s="1028"/>
      <c r="AO75" s="1028"/>
      <c r="AP75" s="1028"/>
      <c r="AQ75" s="1028"/>
      <c r="AR75" s="1028"/>
      <c r="AS75" s="1028"/>
      <c r="AT75" s="1028"/>
      <c r="AU75" s="1028"/>
      <c r="AV75" s="1028"/>
      <c r="AW75" s="1028"/>
      <c r="AX75" s="1028"/>
      <c r="AY75" s="1028"/>
      <c r="AZ75" s="1028"/>
      <c r="BA75" s="1028"/>
      <c r="BB75" s="1028"/>
      <c r="BC75" s="1028"/>
      <c r="BD75" s="1028"/>
      <c r="BE75" s="1028"/>
      <c r="BF75" s="1028"/>
      <c r="BG75" s="1028"/>
      <c r="BH75" s="1028"/>
      <c r="BI75" s="1028"/>
      <c r="BJ75" s="1028"/>
      <c r="BK75" s="1028"/>
      <c r="BL75" s="1028"/>
      <c r="BM75" s="1028"/>
      <c r="BN75" s="1028"/>
      <c r="BO75" s="1060"/>
    </row>
    <row r="76" spans="25:67" ht="19.5" customHeight="1">
      <c r="Y76" s="1053"/>
      <c r="Z76" s="1035"/>
      <c r="AA76" s="1035"/>
      <c r="AB76" s="1035"/>
      <c r="AC76" s="1035"/>
      <c r="AD76" s="1035"/>
      <c r="AE76" s="1037"/>
      <c r="AF76" s="1028"/>
      <c r="AG76" s="1028"/>
      <c r="AH76" s="1028"/>
      <c r="AI76" s="1028"/>
      <c r="AJ76" s="1028"/>
      <c r="AK76" s="1028"/>
      <c r="AL76" s="1028"/>
      <c r="AM76" s="1028"/>
      <c r="AN76" s="1028"/>
      <c r="AO76" s="1028"/>
      <c r="AP76" s="1028"/>
      <c r="AQ76" s="1028"/>
      <c r="AR76" s="1028"/>
      <c r="AS76" s="1028"/>
      <c r="AT76" s="1028"/>
      <c r="AU76" s="1028"/>
      <c r="AV76" s="1028"/>
      <c r="AW76" s="1028"/>
      <c r="AX76" s="1028"/>
      <c r="AY76" s="1028"/>
      <c r="AZ76" s="1028"/>
      <c r="BA76" s="1028"/>
      <c r="BB76" s="1028"/>
      <c r="BC76" s="1028"/>
      <c r="BD76" s="1028"/>
      <c r="BE76" s="1028"/>
      <c r="BF76" s="1028"/>
      <c r="BG76" s="1028"/>
      <c r="BH76" s="1028"/>
      <c r="BI76" s="1028"/>
      <c r="BJ76" s="1028"/>
      <c r="BK76" s="1028"/>
      <c r="BL76" s="1028"/>
      <c r="BM76" s="1028"/>
      <c r="BN76" s="1028"/>
      <c r="BO76" s="1060"/>
    </row>
    <row r="77" spans="25:67" ht="18.75" customHeight="1">
      <c r="Y77" s="1054"/>
      <c r="Z77" s="1055"/>
      <c r="AA77" s="1055"/>
      <c r="AB77" s="1055"/>
      <c r="AC77" s="1055"/>
      <c r="AD77" s="1055"/>
      <c r="AE77" s="1038"/>
      <c r="AF77" s="1028"/>
      <c r="AG77" s="1028"/>
      <c r="AH77" s="1028"/>
      <c r="AI77" s="1028"/>
      <c r="AJ77" s="1028"/>
      <c r="AK77" s="1028"/>
      <c r="AL77" s="1028"/>
      <c r="AM77" s="1028"/>
      <c r="AN77" s="1028"/>
      <c r="AO77" s="1028"/>
      <c r="AP77" s="1028"/>
      <c r="AQ77" s="1028"/>
      <c r="AR77" s="1028"/>
      <c r="AS77" s="1028"/>
      <c r="AT77" s="1028"/>
      <c r="AU77" s="1028"/>
      <c r="AV77" s="1028"/>
      <c r="AW77" s="1028"/>
      <c r="AX77" s="1028"/>
      <c r="AY77" s="1028"/>
      <c r="AZ77" s="1028"/>
      <c r="BA77" s="1028"/>
      <c r="BB77" s="1028"/>
      <c r="BC77" s="1028"/>
      <c r="BD77" s="1028"/>
      <c r="BE77" s="1028"/>
      <c r="BF77" s="1028"/>
      <c r="BG77" s="1028"/>
      <c r="BH77" s="1028"/>
      <c r="BI77" s="1028"/>
      <c r="BJ77" s="1028"/>
      <c r="BK77" s="1028"/>
      <c r="BL77" s="1028"/>
      <c r="BM77" s="1028"/>
      <c r="BN77" s="1028"/>
      <c r="BO77" s="1061"/>
    </row>
    <row r="78" spans="25:67" ht="18.75" customHeight="1">
      <c r="Y78" s="1077" t="str">
        <f>$AC$60</f>
        <v>ＦＣ　ＷＡＹＳ</v>
      </c>
      <c r="Z78" s="1034"/>
      <c r="AA78" s="1034"/>
      <c r="AB78" s="1034"/>
      <c r="AC78" s="1034"/>
      <c r="AD78" s="1034" t="s">
        <v>669</v>
      </c>
      <c r="AE78" s="1034"/>
      <c r="AF78" s="1078"/>
      <c r="AG78" s="1079"/>
      <c r="AH78" s="1079"/>
      <c r="AI78" s="1079"/>
      <c r="AJ78" s="1080"/>
      <c r="AK78" s="1099" t="str">
        <f>IF(AK82="","",IF(AK82&gt;AN82,"○",IF(AK82&lt;AN82,"●",IF(AK80&gt;AN80,"△",IF(AK80&lt;AN80,"▲")))))</f>
        <v>△</v>
      </c>
      <c r="AL78" s="1100"/>
      <c r="AM78" s="1100"/>
      <c r="AN78" s="1100"/>
      <c r="AO78" s="1101"/>
      <c r="AP78" s="1099" t="str">
        <f>IF(AP82="","",IF(AP82&gt;AS82,"○",IF(AP82&lt;AS82,"●",IF(AP80&gt;AS80,"△",IF(AP80&lt;AS80,"▲")))))</f>
        <v>○</v>
      </c>
      <c r="AQ78" s="1100"/>
      <c r="AR78" s="1100"/>
      <c r="AS78" s="1100"/>
      <c r="AT78" s="1101"/>
      <c r="AU78" s="1073">
        <f>COUNTIF($AF$78:$AT$79,"○")</f>
        <v>1</v>
      </c>
      <c r="AV78" s="1073"/>
      <c r="AW78" s="1073">
        <f>COUNTIF($AF$78:$AT$79,"△")</f>
        <v>1</v>
      </c>
      <c r="AX78" s="1073"/>
      <c r="AY78" s="1073">
        <f>COUNTIF($AF$78:$AT$79,"▲")</f>
        <v>0</v>
      </c>
      <c r="AZ78" s="1073"/>
      <c r="BA78" s="1073">
        <f>COUNTIF($AF$78:$AT$79,"●")</f>
        <v>0</v>
      </c>
      <c r="BB78" s="1073"/>
      <c r="BC78" s="1073">
        <f>SUM($AK$82,$AP$82)</f>
        <v>7</v>
      </c>
      <c r="BD78" s="1073"/>
      <c r="BE78" s="1073">
        <f>SUM($AN$82,$AS$82)</f>
        <v>0</v>
      </c>
      <c r="BF78" s="1073"/>
      <c r="BG78" s="1073">
        <f>($AU$78*3)+($AW$78*2)+($AY$78*1)</f>
        <v>5</v>
      </c>
      <c r="BH78" s="1073"/>
      <c r="BI78" s="1087">
        <f>RANK($BG$78,$BG$78:$BH$95)</f>
        <v>1</v>
      </c>
      <c r="BJ78" s="1087"/>
      <c r="BK78" s="1073">
        <f>$BC$78-$BE$78</f>
        <v>7</v>
      </c>
      <c r="BL78" s="1073"/>
      <c r="BM78" s="1087">
        <f>RANK($BK$78,$BK$78:$BL$95)</f>
        <v>1</v>
      </c>
      <c r="BN78" s="1087"/>
      <c r="BO78" s="1088"/>
    </row>
    <row r="79" spans="25:67" ht="18.75" customHeight="1">
      <c r="Y79" s="1053"/>
      <c r="Z79" s="1035"/>
      <c r="AA79" s="1035"/>
      <c r="AB79" s="1035"/>
      <c r="AC79" s="1035"/>
      <c r="AD79" s="1035"/>
      <c r="AE79" s="1035"/>
      <c r="AF79" s="1081"/>
      <c r="AG79" s="1082"/>
      <c r="AH79" s="1082"/>
      <c r="AI79" s="1082"/>
      <c r="AJ79" s="1083"/>
      <c r="AK79" s="1093"/>
      <c r="AL79" s="1094"/>
      <c r="AM79" s="1094"/>
      <c r="AN79" s="1094"/>
      <c r="AO79" s="1096"/>
      <c r="AP79" s="1093"/>
      <c r="AQ79" s="1094"/>
      <c r="AR79" s="1094"/>
      <c r="AS79" s="1094"/>
      <c r="AT79" s="1096"/>
      <c r="AU79" s="1073"/>
      <c r="AV79" s="1073"/>
      <c r="AW79" s="1073"/>
      <c r="AX79" s="1073"/>
      <c r="AY79" s="1073"/>
      <c r="AZ79" s="1073"/>
      <c r="BA79" s="1073"/>
      <c r="BB79" s="1073"/>
      <c r="BC79" s="1073"/>
      <c r="BD79" s="1073"/>
      <c r="BE79" s="1073"/>
      <c r="BF79" s="1073"/>
      <c r="BG79" s="1073"/>
      <c r="BH79" s="1073"/>
      <c r="BI79" s="1087"/>
      <c r="BJ79" s="1087"/>
      <c r="BK79" s="1073"/>
      <c r="BL79" s="1073"/>
      <c r="BM79" s="1087"/>
      <c r="BN79" s="1087"/>
      <c r="BO79" s="1089"/>
    </row>
    <row r="80" spans="25:67" ht="18.75" customHeight="1">
      <c r="Y80" s="1053"/>
      <c r="Z80" s="1035"/>
      <c r="AA80" s="1035"/>
      <c r="AB80" s="1035"/>
      <c r="AC80" s="1035"/>
      <c r="AD80" s="1035"/>
      <c r="AE80" s="1035"/>
      <c r="AF80" s="1081"/>
      <c r="AG80" s="1082"/>
      <c r="AH80" s="1082"/>
      <c r="AI80" s="1082"/>
      <c r="AJ80" s="1083"/>
      <c r="AK80" s="1091">
        <f>IF($Q$14="","",$Q$14)</f>
        <v>3</v>
      </c>
      <c r="AL80" s="1092"/>
      <c r="AM80" s="1092" t="s">
        <v>712</v>
      </c>
      <c r="AN80" s="1092">
        <f>IF($S$14="","",$S$14)</f>
        <v>2</v>
      </c>
      <c r="AO80" s="1095"/>
      <c r="AP80" s="1091" t="str">
        <f>IF($S$50="","",$S$50)</f>
        <v/>
      </c>
      <c r="AQ80" s="1092"/>
      <c r="AR80" s="1092" t="s">
        <v>712</v>
      </c>
      <c r="AS80" s="1092" t="str">
        <f>IF($Q$50="","",$Q$50)</f>
        <v/>
      </c>
      <c r="AT80" s="1095"/>
      <c r="AU80" s="1073"/>
      <c r="AV80" s="1073"/>
      <c r="AW80" s="1073"/>
      <c r="AX80" s="1073"/>
      <c r="AY80" s="1073"/>
      <c r="AZ80" s="1073"/>
      <c r="BA80" s="1073"/>
      <c r="BB80" s="1073"/>
      <c r="BC80" s="1073"/>
      <c r="BD80" s="1073"/>
      <c r="BE80" s="1073"/>
      <c r="BF80" s="1073"/>
      <c r="BG80" s="1073"/>
      <c r="BH80" s="1073"/>
      <c r="BI80" s="1087"/>
      <c r="BJ80" s="1087"/>
      <c r="BK80" s="1073"/>
      <c r="BL80" s="1073"/>
      <c r="BM80" s="1087"/>
      <c r="BN80" s="1087"/>
      <c r="BO80" s="1089"/>
    </row>
    <row r="81" spans="25:67" ht="19.5" customHeight="1">
      <c r="Y81" s="1053"/>
      <c r="Z81" s="1035"/>
      <c r="AA81" s="1035"/>
      <c r="AB81" s="1035"/>
      <c r="AC81" s="1035"/>
      <c r="AD81" s="1035" t="s">
        <v>655</v>
      </c>
      <c r="AE81" s="1035"/>
      <c r="AF81" s="1081"/>
      <c r="AG81" s="1082"/>
      <c r="AH81" s="1082"/>
      <c r="AI81" s="1082"/>
      <c r="AJ81" s="1083"/>
      <c r="AK81" s="1093"/>
      <c r="AL81" s="1094"/>
      <c r="AM81" s="1094"/>
      <c r="AN81" s="1094"/>
      <c r="AO81" s="1096"/>
      <c r="AP81" s="1093"/>
      <c r="AQ81" s="1094"/>
      <c r="AR81" s="1094"/>
      <c r="AS81" s="1094"/>
      <c r="AT81" s="1096"/>
      <c r="AU81" s="1073"/>
      <c r="AV81" s="1073"/>
      <c r="AW81" s="1073"/>
      <c r="AX81" s="1073"/>
      <c r="AY81" s="1073"/>
      <c r="AZ81" s="1073"/>
      <c r="BA81" s="1073"/>
      <c r="BB81" s="1073"/>
      <c r="BC81" s="1073"/>
      <c r="BD81" s="1073"/>
      <c r="BE81" s="1073"/>
      <c r="BF81" s="1073"/>
      <c r="BG81" s="1073"/>
      <c r="BH81" s="1073"/>
      <c r="BI81" s="1087"/>
      <c r="BJ81" s="1087"/>
      <c r="BK81" s="1073"/>
      <c r="BL81" s="1073"/>
      <c r="BM81" s="1087"/>
      <c r="BN81" s="1087"/>
      <c r="BO81" s="1089"/>
    </row>
    <row r="82" spans="25:67" ht="18.75" customHeight="1">
      <c r="Y82" s="1053"/>
      <c r="Z82" s="1035"/>
      <c r="AA82" s="1035"/>
      <c r="AB82" s="1035"/>
      <c r="AC82" s="1035"/>
      <c r="AD82" s="1035"/>
      <c r="AE82" s="1035"/>
      <c r="AF82" s="1081"/>
      <c r="AG82" s="1082"/>
      <c r="AH82" s="1082"/>
      <c r="AI82" s="1082"/>
      <c r="AJ82" s="1083"/>
      <c r="AK82" s="1091">
        <f>$O$12</f>
        <v>0</v>
      </c>
      <c r="AL82" s="1092"/>
      <c r="AM82" s="1092" t="s">
        <v>712</v>
      </c>
      <c r="AN82" s="1092">
        <f>$U$12</f>
        <v>0</v>
      </c>
      <c r="AO82" s="1095"/>
      <c r="AP82" s="1091">
        <f>$U$48</f>
        <v>7</v>
      </c>
      <c r="AQ82" s="1092"/>
      <c r="AR82" s="1092" t="s">
        <v>712</v>
      </c>
      <c r="AS82" s="1092">
        <f>$O$48</f>
        <v>0</v>
      </c>
      <c r="AT82" s="1095"/>
      <c r="AU82" s="1073"/>
      <c r="AV82" s="1073"/>
      <c r="AW82" s="1073"/>
      <c r="AX82" s="1073"/>
      <c r="AY82" s="1073"/>
      <c r="AZ82" s="1073"/>
      <c r="BA82" s="1073"/>
      <c r="BB82" s="1073"/>
      <c r="BC82" s="1073"/>
      <c r="BD82" s="1073"/>
      <c r="BE82" s="1073"/>
      <c r="BF82" s="1073"/>
      <c r="BG82" s="1073"/>
      <c r="BH82" s="1073"/>
      <c r="BI82" s="1087"/>
      <c r="BJ82" s="1087"/>
      <c r="BK82" s="1073"/>
      <c r="BL82" s="1073"/>
      <c r="BM82" s="1087"/>
      <c r="BN82" s="1087"/>
      <c r="BO82" s="1089"/>
    </row>
    <row r="83" spans="25:67" ht="18.75" customHeight="1">
      <c r="Y83" s="1054"/>
      <c r="Z83" s="1055"/>
      <c r="AA83" s="1055"/>
      <c r="AB83" s="1055"/>
      <c r="AC83" s="1055"/>
      <c r="AD83" s="1055"/>
      <c r="AE83" s="1055"/>
      <c r="AF83" s="1084"/>
      <c r="AG83" s="1085"/>
      <c r="AH83" s="1085"/>
      <c r="AI83" s="1085"/>
      <c r="AJ83" s="1086"/>
      <c r="AK83" s="1097"/>
      <c r="AL83" s="677"/>
      <c r="AM83" s="677"/>
      <c r="AN83" s="677"/>
      <c r="AO83" s="1098"/>
      <c r="AP83" s="1097"/>
      <c r="AQ83" s="677"/>
      <c r="AR83" s="677"/>
      <c r="AS83" s="677"/>
      <c r="AT83" s="1098"/>
      <c r="AU83" s="1073"/>
      <c r="AV83" s="1073"/>
      <c r="AW83" s="1073"/>
      <c r="AX83" s="1073"/>
      <c r="AY83" s="1073"/>
      <c r="AZ83" s="1073"/>
      <c r="BA83" s="1073"/>
      <c r="BB83" s="1073"/>
      <c r="BC83" s="1073"/>
      <c r="BD83" s="1073"/>
      <c r="BE83" s="1073"/>
      <c r="BF83" s="1073"/>
      <c r="BG83" s="1073"/>
      <c r="BH83" s="1073"/>
      <c r="BI83" s="1087"/>
      <c r="BJ83" s="1087"/>
      <c r="BK83" s="1073"/>
      <c r="BL83" s="1073"/>
      <c r="BM83" s="1087"/>
      <c r="BN83" s="1087"/>
      <c r="BO83" s="1090"/>
    </row>
    <row r="84" spans="25:67" ht="18.75" customHeight="1">
      <c r="Y84" s="1077" t="str">
        <f>$AC$62</f>
        <v>ＫＩＮＧＳ　ＦＯＯＴＢＡＬＬＣＬＵＢ　Ｕ－１２</v>
      </c>
      <c r="Z84" s="1034"/>
      <c r="AA84" s="1034"/>
      <c r="AB84" s="1034"/>
      <c r="AC84" s="1034"/>
      <c r="AD84" s="1034" t="s">
        <v>669</v>
      </c>
      <c r="AE84" s="1034"/>
      <c r="AF84" s="1099" t="str">
        <f>IF(AF88="","",IF(AF88&gt;AI88,"○",IF(AF88&lt;AI88,"●",IF(AF86&gt;AI86,"△",IF(AF86&lt;AI86,"▲")))))</f>
        <v>▲</v>
      </c>
      <c r="AG84" s="1100"/>
      <c r="AH84" s="1100"/>
      <c r="AI84" s="1100"/>
      <c r="AJ84" s="1101"/>
      <c r="AK84" s="1079"/>
      <c r="AL84" s="1079"/>
      <c r="AM84" s="1079"/>
      <c r="AN84" s="1079"/>
      <c r="AO84" s="1079"/>
      <c r="AP84" s="1099" t="str">
        <f>IF(AP88="","",IF(AP88&gt;AS88,"○",IF(AP88&lt;AS88,"●",IF(AP86&gt;AS86,"△",IF(AP86&lt;AS86,"▲")))))</f>
        <v>○</v>
      </c>
      <c r="AQ84" s="1100"/>
      <c r="AR84" s="1100"/>
      <c r="AS84" s="1100"/>
      <c r="AT84" s="1101"/>
      <c r="AU84" s="1073">
        <f>COUNTIF($AF$84:$AT$85,"○")</f>
        <v>1</v>
      </c>
      <c r="AV84" s="1073"/>
      <c r="AW84" s="1073">
        <f>COUNTIF($AF$84:$AT$85,"△")</f>
        <v>0</v>
      </c>
      <c r="AX84" s="1073"/>
      <c r="AY84" s="1073">
        <f>COUNTIF($AF$84:$AT$85,"▲")</f>
        <v>1</v>
      </c>
      <c r="AZ84" s="1073"/>
      <c r="BA84" s="1073">
        <f>COUNTIF($AF$84:$AT$85,"●")</f>
        <v>0</v>
      </c>
      <c r="BB84" s="1073"/>
      <c r="BC84" s="1073">
        <f>SUM($AF$88,$AP$88)</f>
        <v>3</v>
      </c>
      <c r="BD84" s="1073"/>
      <c r="BE84" s="1073">
        <f>SUM($AI$88,$AS$88)</f>
        <v>0</v>
      </c>
      <c r="BF84" s="1073"/>
      <c r="BG84" s="1073">
        <f>($AU$84*3)+($AW$84*2)+($AY$84*1)</f>
        <v>4</v>
      </c>
      <c r="BH84" s="1073"/>
      <c r="BI84" s="1087">
        <f>RANK($BG$84,$BG$78:$BH$95)</f>
        <v>2</v>
      </c>
      <c r="BJ84" s="1087"/>
      <c r="BK84" s="1073">
        <f>$BC$84-$BE$84</f>
        <v>3</v>
      </c>
      <c r="BL84" s="1073"/>
      <c r="BM84" s="1087">
        <f>RANK($BK$84,$BK$78:$BL$95)</f>
        <v>2</v>
      </c>
      <c r="BN84" s="1087"/>
      <c r="BO84" s="1088"/>
    </row>
    <row r="85" spans="25:67" ht="18.75" customHeight="1">
      <c r="Y85" s="1053"/>
      <c r="Z85" s="1035"/>
      <c r="AA85" s="1035"/>
      <c r="AB85" s="1035"/>
      <c r="AC85" s="1035"/>
      <c r="AD85" s="1035"/>
      <c r="AE85" s="1035"/>
      <c r="AF85" s="1093"/>
      <c r="AG85" s="1094"/>
      <c r="AH85" s="1094"/>
      <c r="AI85" s="1094"/>
      <c r="AJ85" s="1096"/>
      <c r="AK85" s="1082"/>
      <c r="AL85" s="1082"/>
      <c r="AM85" s="1082"/>
      <c r="AN85" s="1082"/>
      <c r="AO85" s="1082"/>
      <c r="AP85" s="1093"/>
      <c r="AQ85" s="1094"/>
      <c r="AR85" s="1094"/>
      <c r="AS85" s="1094"/>
      <c r="AT85" s="1096"/>
      <c r="AU85" s="1073"/>
      <c r="AV85" s="1073"/>
      <c r="AW85" s="1073"/>
      <c r="AX85" s="1073"/>
      <c r="AY85" s="1073"/>
      <c r="AZ85" s="1073"/>
      <c r="BA85" s="1073"/>
      <c r="BB85" s="1073"/>
      <c r="BC85" s="1073"/>
      <c r="BD85" s="1073"/>
      <c r="BE85" s="1073"/>
      <c r="BF85" s="1073"/>
      <c r="BG85" s="1073"/>
      <c r="BH85" s="1073"/>
      <c r="BI85" s="1087"/>
      <c r="BJ85" s="1087"/>
      <c r="BK85" s="1073"/>
      <c r="BL85" s="1073"/>
      <c r="BM85" s="1087"/>
      <c r="BN85" s="1087"/>
      <c r="BO85" s="1089"/>
    </row>
    <row r="86" spans="25:67" ht="19.5" customHeight="1">
      <c r="Y86" s="1053"/>
      <c r="Z86" s="1035"/>
      <c r="AA86" s="1035"/>
      <c r="AB86" s="1035"/>
      <c r="AC86" s="1035"/>
      <c r="AD86" s="1035"/>
      <c r="AE86" s="1035"/>
      <c r="AF86" s="1091">
        <f>AN80</f>
        <v>2</v>
      </c>
      <c r="AG86" s="1092"/>
      <c r="AH86" s="1092" t="s">
        <v>712</v>
      </c>
      <c r="AI86" s="1092">
        <f>AK80</f>
        <v>3</v>
      </c>
      <c r="AJ86" s="1095"/>
      <c r="AK86" s="1082"/>
      <c r="AL86" s="1082"/>
      <c r="AM86" s="1082"/>
      <c r="AN86" s="1082"/>
      <c r="AO86" s="1082"/>
      <c r="AP86" s="1091" t="str">
        <f>IF($Q$32="","",$Q$32)</f>
        <v/>
      </c>
      <c r="AQ86" s="1092"/>
      <c r="AR86" s="1092" t="s">
        <v>712</v>
      </c>
      <c r="AS86" s="1092" t="str">
        <f>IF($S$32="","",$S$32)</f>
        <v/>
      </c>
      <c r="AT86" s="1095"/>
      <c r="AU86" s="1073"/>
      <c r="AV86" s="1073"/>
      <c r="AW86" s="1073"/>
      <c r="AX86" s="1073"/>
      <c r="AY86" s="1073"/>
      <c r="AZ86" s="1073"/>
      <c r="BA86" s="1073"/>
      <c r="BB86" s="1073"/>
      <c r="BC86" s="1073"/>
      <c r="BD86" s="1073"/>
      <c r="BE86" s="1073"/>
      <c r="BF86" s="1073"/>
      <c r="BG86" s="1073"/>
      <c r="BH86" s="1073"/>
      <c r="BI86" s="1087"/>
      <c r="BJ86" s="1087"/>
      <c r="BK86" s="1073"/>
      <c r="BL86" s="1073"/>
      <c r="BM86" s="1087"/>
      <c r="BN86" s="1087"/>
      <c r="BO86" s="1089"/>
    </row>
    <row r="87" spans="25:67" ht="19.5" customHeight="1">
      <c r="Y87" s="1053"/>
      <c r="Z87" s="1035"/>
      <c r="AA87" s="1035"/>
      <c r="AB87" s="1035"/>
      <c r="AC87" s="1035"/>
      <c r="AD87" s="1035" t="s">
        <v>655</v>
      </c>
      <c r="AE87" s="1035"/>
      <c r="AF87" s="1093"/>
      <c r="AG87" s="1094"/>
      <c r="AH87" s="1094"/>
      <c r="AI87" s="1094"/>
      <c r="AJ87" s="1096"/>
      <c r="AK87" s="1082"/>
      <c r="AL87" s="1082"/>
      <c r="AM87" s="1082"/>
      <c r="AN87" s="1082"/>
      <c r="AO87" s="1082"/>
      <c r="AP87" s="1093"/>
      <c r="AQ87" s="1094"/>
      <c r="AR87" s="1094"/>
      <c r="AS87" s="1094"/>
      <c r="AT87" s="1096"/>
      <c r="AU87" s="1073"/>
      <c r="AV87" s="1073"/>
      <c r="AW87" s="1073"/>
      <c r="AX87" s="1073"/>
      <c r="AY87" s="1073"/>
      <c r="AZ87" s="1073"/>
      <c r="BA87" s="1073"/>
      <c r="BB87" s="1073"/>
      <c r="BC87" s="1073"/>
      <c r="BD87" s="1073"/>
      <c r="BE87" s="1073"/>
      <c r="BF87" s="1073"/>
      <c r="BG87" s="1073"/>
      <c r="BH87" s="1073"/>
      <c r="BI87" s="1087"/>
      <c r="BJ87" s="1087"/>
      <c r="BK87" s="1073"/>
      <c r="BL87" s="1073"/>
      <c r="BM87" s="1087"/>
      <c r="BN87" s="1087"/>
      <c r="BO87" s="1089"/>
    </row>
    <row r="88" spans="25:67" ht="18.75" customHeight="1">
      <c r="Y88" s="1053"/>
      <c r="Z88" s="1035"/>
      <c r="AA88" s="1035"/>
      <c r="AB88" s="1035"/>
      <c r="AC88" s="1035"/>
      <c r="AD88" s="1035"/>
      <c r="AE88" s="1035"/>
      <c r="AF88" s="1091">
        <f>AN82</f>
        <v>0</v>
      </c>
      <c r="AG88" s="1092"/>
      <c r="AH88" s="1092" t="s">
        <v>712</v>
      </c>
      <c r="AI88" s="1092">
        <f>AK82</f>
        <v>0</v>
      </c>
      <c r="AJ88" s="1095"/>
      <c r="AK88" s="1082"/>
      <c r="AL88" s="1082"/>
      <c r="AM88" s="1082"/>
      <c r="AN88" s="1082"/>
      <c r="AO88" s="1082"/>
      <c r="AP88" s="1091">
        <f>$O$30</f>
        <v>3</v>
      </c>
      <c r="AQ88" s="1092"/>
      <c r="AR88" s="1092" t="s">
        <v>712</v>
      </c>
      <c r="AS88" s="1092">
        <f>$U$30</f>
        <v>0</v>
      </c>
      <c r="AT88" s="1095"/>
      <c r="AU88" s="1073"/>
      <c r="AV88" s="1073"/>
      <c r="AW88" s="1073"/>
      <c r="AX88" s="1073"/>
      <c r="AY88" s="1073"/>
      <c r="AZ88" s="1073"/>
      <c r="BA88" s="1073"/>
      <c r="BB88" s="1073"/>
      <c r="BC88" s="1073"/>
      <c r="BD88" s="1073"/>
      <c r="BE88" s="1073"/>
      <c r="BF88" s="1073"/>
      <c r="BG88" s="1073"/>
      <c r="BH88" s="1073"/>
      <c r="BI88" s="1087"/>
      <c r="BJ88" s="1087"/>
      <c r="BK88" s="1073"/>
      <c r="BL88" s="1073"/>
      <c r="BM88" s="1087"/>
      <c r="BN88" s="1087"/>
      <c r="BO88" s="1089"/>
    </row>
    <row r="89" spans="25:67" ht="18.75" customHeight="1">
      <c r="Y89" s="1054"/>
      <c r="Z89" s="1055"/>
      <c r="AA89" s="1055"/>
      <c r="AB89" s="1055"/>
      <c r="AC89" s="1055"/>
      <c r="AD89" s="1055"/>
      <c r="AE89" s="1055"/>
      <c r="AF89" s="1097"/>
      <c r="AG89" s="677"/>
      <c r="AH89" s="677"/>
      <c r="AI89" s="677"/>
      <c r="AJ89" s="1098"/>
      <c r="AK89" s="1085"/>
      <c r="AL89" s="1085"/>
      <c r="AM89" s="1085"/>
      <c r="AN89" s="1085"/>
      <c r="AO89" s="1085"/>
      <c r="AP89" s="1097"/>
      <c r="AQ89" s="677"/>
      <c r="AR89" s="677"/>
      <c r="AS89" s="677"/>
      <c r="AT89" s="1098"/>
      <c r="AU89" s="1073"/>
      <c r="AV89" s="1073"/>
      <c r="AW89" s="1073"/>
      <c r="AX89" s="1073"/>
      <c r="AY89" s="1073"/>
      <c r="AZ89" s="1073"/>
      <c r="BA89" s="1073"/>
      <c r="BB89" s="1073"/>
      <c r="BC89" s="1073"/>
      <c r="BD89" s="1073"/>
      <c r="BE89" s="1073"/>
      <c r="BF89" s="1073"/>
      <c r="BG89" s="1073"/>
      <c r="BH89" s="1073"/>
      <c r="BI89" s="1087"/>
      <c r="BJ89" s="1087"/>
      <c r="BK89" s="1073"/>
      <c r="BL89" s="1073"/>
      <c r="BM89" s="1087"/>
      <c r="BN89" s="1087"/>
      <c r="BO89" s="1090"/>
    </row>
    <row r="90" spans="25:67" ht="19.5" customHeight="1">
      <c r="Y90" s="1053" t="str">
        <f>$AC$64</f>
        <v>鶴見ジュニアサッカークラブ</v>
      </c>
      <c r="Z90" s="1035"/>
      <c r="AA90" s="1035"/>
      <c r="AB90" s="1035"/>
      <c r="AC90" s="1035"/>
      <c r="AD90" s="1035" t="s">
        <v>669</v>
      </c>
      <c r="AE90" s="1035"/>
      <c r="AF90" s="1099" t="str">
        <f>IF(AF94="","",IF(AF94&gt;AI94,"○",IF(AF94&lt;AI94,"●",IF(AF92&gt;AI92,"△",IF(AF92&lt;AI92,"▲")))))</f>
        <v>●</v>
      </c>
      <c r="AG90" s="1100"/>
      <c r="AH90" s="1100"/>
      <c r="AI90" s="1100"/>
      <c r="AJ90" s="1101"/>
      <c r="AK90" s="1099" t="str">
        <f>IF(AK94="","",IF(AK94&gt;AN94,"○",IF(AK94&lt;AN94,"●",IF(AK92&gt;AN92,"△",IF(AK92&lt;AN92,"▲")))))</f>
        <v>●</v>
      </c>
      <c r="AL90" s="1100"/>
      <c r="AM90" s="1100"/>
      <c r="AN90" s="1100"/>
      <c r="AO90" s="1101"/>
      <c r="AP90" s="1106"/>
      <c r="AQ90" s="1107"/>
      <c r="AR90" s="1107"/>
      <c r="AS90" s="1107"/>
      <c r="AT90" s="1108"/>
      <c r="AU90" s="1073">
        <f>COUNTIF($AF$90:$AT$91,"○")</f>
        <v>0</v>
      </c>
      <c r="AV90" s="1073"/>
      <c r="AW90" s="1113">
        <f>COUNTIF($AF$90:$AT$91,"△")</f>
        <v>0</v>
      </c>
      <c r="AX90" s="1113"/>
      <c r="AY90" s="1113">
        <f>COUNTIF($AF$90:$AT$91,"▲")</f>
        <v>0</v>
      </c>
      <c r="AZ90" s="1113"/>
      <c r="BA90" s="1113">
        <f>COUNTIF($AF$90:$AT$91,"●")</f>
        <v>2</v>
      </c>
      <c r="BB90" s="1113"/>
      <c r="BC90" s="1113">
        <f>SUM($AF$94,$AK$94)</f>
        <v>0</v>
      </c>
      <c r="BD90" s="1113"/>
      <c r="BE90" s="1113">
        <f>SUM($AI$94,$AN$94)</f>
        <v>10</v>
      </c>
      <c r="BF90" s="1113"/>
      <c r="BG90" s="1113">
        <f>($AU$90*3)+($AW$90*2)+($AY$90*1)</f>
        <v>0</v>
      </c>
      <c r="BH90" s="1113"/>
      <c r="BI90" s="1114">
        <f>RANK($BG$90,$BG$78:$BH$95)</f>
        <v>3</v>
      </c>
      <c r="BJ90" s="1114"/>
      <c r="BK90" s="1113">
        <f>$BC$90-$BE$90</f>
        <v>-10</v>
      </c>
      <c r="BL90" s="1113"/>
      <c r="BM90" s="1114">
        <f>RANK($BK$90,$BK$78:$BL$95)</f>
        <v>3</v>
      </c>
      <c r="BN90" s="1114"/>
      <c r="BO90" s="1088"/>
    </row>
    <row r="91" spans="25:67" ht="19.5" customHeight="1">
      <c r="Y91" s="1053"/>
      <c r="Z91" s="1035"/>
      <c r="AA91" s="1035"/>
      <c r="AB91" s="1035"/>
      <c r="AC91" s="1035"/>
      <c r="AD91" s="1035"/>
      <c r="AE91" s="1035"/>
      <c r="AF91" s="1093"/>
      <c r="AG91" s="1094"/>
      <c r="AH91" s="1094"/>
      <c r="AI91" s="1094"/>
      <c r="AJ91" s="1096"/>
      <c r="AK91" s="1093"/>
      <c r="AL91" s="1094"/>
      <c r="AM91" s="1094"/>
      <c r="AN91" s="1094"/>
      <c r="AO91" s="1096"/>
      <c r="AP91" s="1081"/>
      <c r="AQ91" s="1082"/>
      <c r="AR91" s="1082"/>
      <c r="AS91" s="1082"/>
      <c r="AT91" s="1083"/>
      <c r="AU91" s="1073"/>
      <c r="AV91" s="1073"/>
      <c r="AW91" s="1073"/>
      <c r="AX91" s="1073"/>
      <c r="AY91" s="1073"/>
      <c r="AZ91" s="1073"/>
      <c r="BA91" s="1073"/>
      <c r="BB91" s="1073"/>
      <c r="BC91" s="1073"/>
      <c r="BD91" s="1073"/>
      <c r="BE91" s="1073"/>
      <c r="BF91" s="1073"/>
      <c r="BG91" s="1073"/>
      <c r="BH91" s="1073"/>
      <c r="BI91" s="1087"/>
      <c r="BJ91" s="1087"/>
      <c r="BK91" s="1073"/>
      <c r="BL91" s="1073"/>
      <c r="BM91" s="1087"/>
      <c r="BN91" s="1087"/>
      <c r="BO91" s="1089"/>
    </row>
    <row r="92" spans="25:67" ht="18.75" customHeight="1">
      <c r="Y92" s="1053"/>
      <c r="Z92" s="1035"/>
      <c r="AA92" s="1035"/>
      <c r="AB92" s="1035"/>
      <c r="AC92" s="1035"/>
      <c r="AD92" s="1035"/>
      <c r="AE92" s="1035"/>
      <c r="AF92" s="1091" t="str">
        <f>AS80</f>
        <v/>
      </c>
      <c r="AG92" s="1092"/>
      <c r="AH92" s="1092" t="s">
        <v>712</v>
      </c>
      <c r="AI92" s="1092" t="str">
        <f>AP80</f>
        <v/>
      </c>
      <c r="AJ92" s="1095"/>
      <c r="AK92" s="1091" t="str">
        <f>AS86</f>
        <v/>
      </c>
      <c r="AL92" s="1092"/>
      <c r="AM92" s="1092" t="s">
        <v>712</v>
      </c>
      <c r="AN92" s="1092" t="str">
        <f>AP86</f>
        <v/>
      </c>
      <c r="AO92" s="1095"/>
      <c r="AP92" s="1081"/>
      <c r="AQ92" s="1082"/>
      <c r="AR92" s="1082"/>
      <c r="AS92" s="1082"/>
      <c r="AT92" s="1083"/>
      <c r="AU92" s="1073"/>
      <c r="AV92" s="1073"/>
      <c r="AW92" s="1073"/>
      <c r="AX92" s="1073"/>
      <c r="AY92" s="1073"/>
      <c r="AZ92" s="1073"/>
      <c r="BA92" s="1073"/>
      <c r="BB92" s="1073"/>
      <c r="BC92" s="1073"/>
      <c r="BD92" s="1073"/>
      <c r="BE92" s="1073"/>
      <c r="BF92" s="1073"/>
      <c r="BG92" s="1073"/>
      <c r="BH92" s="1073"/>
      <c r="BI92" s="1087"/>
      <c r="BJ92" s="1087"/>
      <c r="BK92" s="1073"/>
      <c r="BL92" s="1073"/>
      <c r="BM92" s="1087"/>
      <c r="BN92" s="1087"/>
      <c r="BO92" s="1089"/>
    </row>
    <row r="93" spans="25:67" ht="18.75" customHeight="1">
      <c r="Y93" s="1053"/>
      <c r="Z93" s="1035"/>
      <c r="AA93" s="1035"/>
      <c r="AB93" s="1035"/>
      <c r="AC93" s="1035"/>
      <c r="AD93" s="1035" t="s">
        <v>655</v>
      </c>
      <c r="AE93" s="1035"/>
      <c r="AF93" s="1093"/>
      <c r="AG93" s="1094"/>
      <c r="AH93" s="1094"/>
      <c r="AI93" s="1094"/>
      <c r="AJ93" s="1096"/>
      <c r="AK93" s="1093"/>
      <c r="AL93" s="1094"/>
      <c r="AM93" s="1094"/>
      <c r="AN93" s="1094"/>
      <c r="AO93" s="1096"/>
      <c r="AP93" s="1081"/>
      <c r="AQ93" s="1082"/>
      <c r="AR93" s="1082"/>
      <c r="AS93" s="1082"/>
      <c r="AT93" s="1083"/>
      <c r="AU93" s="1073"/>
      <c r="AV93" s="1073"/>
      <c r="AW93" s="1073"/>
      <c r="AX93" s="1073"/>
      <c r="AY93" s="1073"/>
      <c r="AZ93" s="1073"/>
      <c r="BA93" s="1073"/>
      <c r="BB93" s="1073"/>
      <c r="BC93" s="1073"/>
      <c r="BD93" s="1073"/>
      <c r="BE93" s="1073"/>
      <c r="BF93" s="1073"/>
      <c r="BG93" s="1073"/>
      <c r="BH93" s="1073"/>
      <c r="BI93" s="1087"/>
      <c r="BJ93" s="1087"/>
      <c r="BK93" s="1073"/>
      <c r="BL93" s="1073"/>
      <c r="BM93" s="1087"/>
      <c r="BN93" s="1087"/>
      <c r="BO93" s="1089"/>
    </row>
    <row r="94" spans="25:67" ht="18.75" customHeight="1">
      <c r="Y94" s="1053"/>
      <c r="Z94" s="1035"/>
      <c r="AA94" s="1035"/>
      <c r="AB94" s="1035"/>
      <c r="AC94" s="1035"/>
      <c r="AD94" s="1035"/>
      <c r="AE94" s="1035"/>
      <c r="AF94" s="1091">
        <f>AS82</f>
        <v>0</v>
      </c>
      <c r="AG94" s="1092"/>
      <c r="AH94" s="1092" t="s">
        <v>712</v>
      </c>
      <c r="AI94" s="1092">
        <f>AP82</f>
        <v>7</v>
      </c>
      <c r="AJ94" s="1095"/>
      <c r="AK94" s="1091">
        <f>AS88</f>
        <v>0</v>
      </c>
      <c r="AL94" s="1092"/>
      <c r="AM94" s="1092" t="s">
        <v>712</v>
      </c>
      <c r="AN94" s="1092">
        <f>AP88</f>
        <v>3</v>
      </c>
      <c r="AO94" s="1095"/>
      <c r="AP94" s="1081"/>
      <c r="AQ94" s="1082"/>
      <c r="AR94" s="1082"/>
      <c r="AS94" s="1082"/>
      <c r="AT94" s="1083"/>
      <c r="AU94" s="1073"/>
      <c r="AV94" s="1073"/>
      <c r="AW94" s="1073"/>
      <c r="AX94" s="1073"/>
      <c r="AY94" s="1073"/>
      <c r="AZ94" s="1073"/>
      <c r="BA94" s="1073"/>
      <c r="BB94" s="1073"/>
      <c r="BC94" s="1073"/>
      <c r="BD94" s="1073"/>
      <c r="BE94" s="1073"/>
      <c r="BF94" s="1073"/>
      <c r="BG94" s="1073"/>
      <c r="BH94" s="1073"/>
      <c r="BI94" s="1087"/>
      <c r="BJ94" s="1087"/>
      <c r="BK94" s="1073"/>
      <c r="BL94" s="1073"/>
      <c r="BM94" s="1087"/>
      <c r="BN94" s="1087"/>
      <c r="BO94" s="1089"/>
    </row>
    <row r="95" spans="25:67" ht="19.5" customHeight="1">
      <c r="Y95" s="1103"/>
      <c r="Z95" s="1046"/>
      <c r="AA95" s="1046"/>
      <c r="AB95" s="1046"/>
      <c r="AC95" s="1046"/>
      <c r="AD95" s="1046"/>
      <c r="AE95" s="1046"/>
      <c r="AF95" s="1104"/>
      <c r="AG95" s="685"/>
      <c r="AH95" s="685"/>
      <c r="AI95" s="685"/>
      <c r="AJ95" s="1105"/>
      <c r="AK95" s="1104"/>
      <c r="AL95" s="685"/>
      <c r="AM95" s="685"/>
      <c r="AN95" s="685"/>
      <c r="AO95" s="1105"/>
      <c r="AP95" s="1109"/>
      <c r="AQ95" s="1110"/>
      <c r="AR95" s="1110"/>
      <c r="AS95" s="1110"/>
      <c r="AT95" s="1111"/>
      <c r="AU95" s="1112"/>
      <c r="AV95" s="1112"/>
      <c r="AW95" s="1112"/>
      <c r="AX95" s="1112"/>
      <c r="AY95" s="1112"/>
      <c r="AZ95" s="1112"/>
      <c r="BA95" s="1112"/>
      <c r="BB95" s="1112"/>
      <c r="BC95" s="1112"/>
      <c r="BD95" s="1112"/>
      <c r="BE95" s="1112"/>
      <c r="BF95" s="1112"/>
      <c r="BG95" s="1112"/>
      <c r="BH95" s="1112"/>
      <c r="BI95" s="1115"/>
      <c r="BJ95" s="1115"/>
      <c r="BK95" s="1112"/>
      <c r="BL95" s="1112"/>
      <c r="BM95" s="1115"/>
      <c r="BN95" s="1115"/>
      <c r="BO95" s="1116"/>
    </row>
    <row r="97" spans="25:58" ht="13.5">
      <c r="Y97" s="1071" t="s">
        <v>721</v>
      </c>
      <c r="Z97" s="1071"/>
      <c r="AA97" s="1071"/>
      <c r="AB97" s="1071"/>
      <c r="AC97" s="1071"/>
      <c r="AD97" s="1071"/>
      <c r="AE97" s="1071"/>
      <c r="AF97" s="1071"/>
      <c r="AG97" s="1071"/>
      <c r="AH97" s="1071"/>
      <c r="AI97" s="1071"/>
      <c r="AJ97" s="1071"/>
      <c r="AK97" s="1071"/>
      <c r="AL97" s="1071"/>
      <c r="AM97" s="1071"/>
      <c r="AN97" s="1071"/>
      <c r="AO97" s="1071"/>
      <c r="AP97" s="1071"/>
      <c r="AQ97" s="1071"/>
      <c r="AR97" s="1071"/>
      <c r="AS97" s="1071"/>
      <c r="AT97" s="1071"/>
      <c r="AU97" s="1071"/>
      <c r="AV97" s="1071"/>
      <c r="AW97" s="1071"/>
      <c r="AX97" s="1071"/>
      <c r="AY97" s="1071"/>
      <c r="AZ97" s="1071"/>
      <c r="BA97" s="1071"/>
      <c r="BB97" s="1071"/>
      <c r="BC97" s="1071"/>
      <c r="BD97" s="1071"/>
      <c r="BE97" s="1071"/>
      <c r="BF97" s="1071"/>
    </row>
    <row r="98" spans="25:58" ht="13.5">
      <c r="Y98" s="1071"/>
      <c r="Z98" s="1071"/>
      <c r="AA98" s="1071"/>
      <c r="AB98" s="1071"/>
      <c r="AC98" s="1071"/>
      <c r="AD98" s="1071"/>
      <c r="AE98" s="1071"/>
      <c r="AF98" s="1071"/>
      <c r="AG98" s="1071"/>
      <c r="AH98" s="1071"/>
      <c r="AI98" s="1071"/>
      <c r="AJ98" s="1071"/>
      <c r="AK98" s="1071"/>
      <c r="AL98" s="1071"/>
      <c r="AM98" s="1071"/>
      <c r="AN98" s="1071"/>
      <c r="AO98" s="1071"/>
      <c r="AP98" s="1071"/>
      <c r="AQ98" s="1071"/>
      <c r="AR98" s="1071"/>
      <c r="AS98" s="1071"/>
      <c r="AT98" s="1071"/>
      <c r="AU98" s="1071"/>
      <c r="AV98" s="1071"/>
      <c r="AW98" s="1071"/>
      <c r="AX98" s="1071"/>
      <c r="AY98" s="1071"/>
      <c r="AZ98" s="1071"/>
      <c r="BA98" s="1071"/>
      <c r="BB98" s="1071"/>
      <c r="BC98" s="1071"/>
      <c r="BD98" s="1071"/>
      <c r="BE98" s="1071"/>
      <c r="BF98" s="1071"/>
    </row>
    <row r="99" spans="25:37" ht="13.5">
      <c r="Y99" s="1117" t="s">
        <v>656</v>
      </c>
      <c r="Z99" s="1118"/>
      <c r="AA99" s="1121" t="s">
        <v>657</v>
      </c>
      <c r="AB99" s="447" t="s">
        <v>16</v>
      </c>
      <c r="AC99" s="446"/>
      <c r="AD99" s="1123" t="s">
        <v>688</v>
      </c>
      <c r="AE99" s="447" t="s">
        <v>722</v>
      </c>
      <c r="AF99" s="446"/>
      <c r="AG99" s="1123" t="s">
        <v>689</v>
      </c>
      <c r="AH99" s="447" t="s">
        <v>723</v>
      </c>
      <c r="AI99" s="446"/>
      <c r="AJ99" s="1125" t="s">
        <v>659</v>
      </c>
      <c r="AK99" s="448" t="s">
        <v>724</v>
      </c>
    </row>
    <row r="100" spans="25:37" ht="13.5">
      <c r="Y100" s="1119"/>
      <c r="Z100" s="1120"/>
      <c r="AA100" s="1122"/>
      <c r="AB100" s="449">
        <v>3</v>
      </c>
      <c r="AC100" s="415"/>
      <c r="AD100" s="1124"/>
      <c r="AE100" s="449">
        <v>2</v>
      </c>
      <c r="AF100" s="415"/>
      <c r="AG100" s="1124"/>
      <c r="AH100" s="449">
        <v>1</v>
      </c>
      <c r="AI100" s="415"/>
      <c r="AJ100" s="1126"/>
      <c r="AK100" s="450">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dataValidations count="2">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pageMargins left="0" right="0" top="0" bottom="0" header="0.5118110236220472" footer="0.5118110236220472"/>
  <pageSetup fitToHeight="1" fitToWidth="1" horizontalDpi="600" verticalDpi="600" orientation="landscape" paperSize="9" scale="2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115"/>
  <sheetViews>
    <sheetView view="pageBreakPreview" zoomScale="90" zoomScaleSheetLayoutView="90" workbookViewId="0" topLeftCell="A1">
      <selection activeCell="A8" sqref="A8"/>
    </sheetView>
  </sheetViews>
  <sheetFormatPr defaultColWidth="9.00390625" defaultRowHeight="13.5"/>
  <cols>
    <col min="1" max="34" width="2.625" style="62" customWidth="1"/>
    <col min="35" max="35" width="2.00390625" style="62" customWidth="1"/>
    <col min="36" max="180" width="2.625" style="62" customWidth="1"/>
    <col min="181" max="249" width="3.625" style="62" customWidth="1"/>
    <col min="250" max="16384" width="9.00390625" style="62" customWidth="1"/>
  </cols>
  <sheetData>
    <row r="1" spans="1:34" s="63" customFormat="1" ht="30" customHeight="1">
      <c r="A1" s="467" t="s">
        <v>98</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64"/>
      <c r="AE1" s="64"/>
      <c r="AF1" s="64"/>
      <c r="AG1" s="64"/>
      <c r="AH1" s="64"/>
    </row>
    <row r="2" spans="1:34" s="63" customFormat="1" ht="13.5" customHeight="1">
      <c r="A2" s="468" t="s">
        <v>99</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66"/>
      <c r="AB2" s="66"/>
      <c r="AC2" s="66"/>
      <c r="AD2" s="66"/>
      <c r="AE2" s="67"/>
      <c r="AF2" s="67"/>
      <c r="AG2" s="67"/>
      <c r="AH2" s="67"/>
    </row>
    <row r="3" spans="1:34" s="63" customFormat="1" ht="13.5" customHeight="1">
      <c r="A3" s="468"/>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66"/>
      <c r="AB3" s="66"/>
      <c r="AC3" s="66"/>
      <c r="AD3" s="66"/>
      <c r="AE3" s="67"/>
      <c r="AF3" s="67"/>
      <c r="AG3" s="67"/>
      <c r="AH3" s="67"/>
    </row>
    <row r="4" spans="1:38" s="63" customFormat="1" ht="13.5" customHeight="1">
      <c r="A4" s="468"/>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66"/>
      <c r="AB4" s="66"/>
      <c r="AC4" s="66"/>
      <c r="AD4" s="66"/>
      <c r="AE4" s="67"/>
      <c r="AF4" s="67"/>
      <c r="AG4" s="67"/>
      <c r="AH4" s="67"/>
      <c r="AL4" s="68"/>
    </row>
    <row r="5" spans="1:38" s="63" customFormat="1" ht="13.5" customHeight="1">
      <c r="A5" s="65"/>
      <c r="B5" s="65"/>
      <c r="C5" s="65"/>
      <c r="D5" s="65"/>
      <c r="E5" s="65"/>
      <c r="F5" s="65"/>
      <c r="G5" s="65"/>
      <c r="H5" s="65"/>
      <c r="I5" s="65"/>
      <c r="J5" s="65"/>
      <c r="K5" s="65"/>
      <c r="L5" s="65"/>
      <c r="M5" s="65"/>
      <c r="N5" s="65"/>
      <c r="O5" s="65"/>
      <c r="P5" s="65"/>
      <c r="Q5" s="65"/>
      <c r="R5" s="65"/>
      <c r="S5" s="65"/>
      <c r="T5" s="65"/>
      <c r="U5" s="65"/>
      <c r="V5" s="65"/>
      <c r="W5" s="65"/>
      <c r="X5" s="65"/>
      <c r="Y5" s="65"/>
      <c r="Z5" s="65"/>
      <c r="AA5" s="66"/>
      <c r="AB5" s="66"/>
      <c r="AC5" s="66"/>
      <c r="AD5" s="66"/>
      <c r="AE5" s="67"/>
      <c r="AF5" s="67"/>
      <c r="AG5" s="67"/>
      <c r="AH5" s="67"/>
      <c r="AL5" s="68"/>
    </row>
    <row r="6" spans="1:38" s="63" customFormat="1" ht="18" customHeight="1">
      <c r="A6" s="469" t="s">
        <v>100</v>
      </c>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L6" s="69"/>
    </row>
    <row r="7" spans="5:31" s="70" customFormat="1" ht="18" customHeight="1">
      <c r="E7" s="470" t="s">
        <v>101</v>
      </c>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row>
    <row r="8" s="70" customFormat="1" ht="18" customHeight="1"/>
    <row r="9" spans="2:48" s="70" customFormat="1" ht="18" customHeight="1">
      <c r="B9" s="471" t="s">
        <v>102</v>
      </c>
      <c r="C9" s="471"/>
      <c r="D9" s="471"/>
      <c r="E9" s="471"/>
      <c r="F9" s="471"/>
      <c r="G9" s="471"/>
      <c r="H9" s="471"/>
      <c r="I9" s="471"/>
      <c r="J9" s="471"/>
      <c r="K9" s="71" t="s">
        <v>103</v>
      </c>
      <c r="L9" s="471"/>
      <c r="M9" s="471"/>
      <c r="N9" s="471"/>
      <c r="O9" s="472" t="s">
        <v>104</v>
      </c>
      <c r="P9" s="472"/>
      <c r="Q9" s="471" t="s">
        <v>105</v>
      </c>
      <c r="R9" s="471"/>
      <c r="S9" s="471" t="s">
        <v>106</v>
      </c>
      <c r="T9" s="471"/>
      <c r="U9" s="471"/>
      <c r="V9" s="471"/>
      <c r="W9" s="471"/>
      <c r="X9" s="471"/>
      <c r="Y9" s="471"/>
      <c r="Z9" s="471"/>
      <c r="AA9" s="471"/>
      <c r="AB9" s="71" t="s">
        <v>103</v>
      </c>
      <c r="AC9" s="471"/>
      <c r="AD9" s="471"/>
      <c r="AE9" s="471"/>
      <c r="AF9" s="472" t="s">
        <v>104</v>
      </c>
      <c r="AG9" s="472"/>
      <c r="AL9" s="471"/>
      <c r="AM9" s="471"/>
      <c r="AN9" s="471"/>
      <c r="AO9" s="471"/>
      <c r="AP9" s="471"/>
      <c r="AQ9" s="471"/>
      <c r="AR9" s="471"/>
      <c r="AS9" s="471"/>
      <c r="AT9" s="471"/>
      <c r="AV9" s="72"/>
    </row>
    <row r="10" spans="38:48" s="70" customFormat="1" ht="18" customHeight="1">
      <c r="AL10" s="471"/>
      <c r="AM10" s="471"/>
      <c r="AN10" s="471"/>
      <c r="AO10" s="471"/>
      <c r="AP10" s="471"/>
      <c r="AQ10" s="471"/>
      <c r="AR10" s="471"/>
      <c r="AS10" s="471"/>
      <c r="AT10" s="471"/>
      <c r="AV10" s="72"/>
    </row>
    <row r="11" spans="2:49" s="73" customFormat="1" ht="21" customHeight="1">
      <c r="B11" s="74"/>
      <c r="C11" s="74"/>
      <c r="D11" s="74"/>
      <c r="E11" s="473" t="s">
        <v>107</v>
      </c>
      <c r="F11" s="473"/>
      <c r="G11" s="473"/>
      <c r="H11" s="473"/>
      <c r="J11" s="75" t="s">
        <v>108</v>
      </c>
      <c r="K11" s="74"/>
      <c r="L11" s="74"/>
      <c r="M11" s="74"/>
      <c r="N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5"/>
      <c r="AO11" s="75"/>
      <c r="AP11" s="75"/>
      <c r="AQ11" s="75"/>
      <c r="AR11" s="75"/>
      <c r="AS11" s="75"/>
      <c r="AT11" s="75"/>
      <c r="AU11" s="75"/>
      <c r="AV11" s="75"/>
      <c r="AW11" s="75"/>
    </row>
    <row r="12" spans="1:49" s="75" customFormat="1" ht="25.5" customHeight="1">
      <c r="A12" s="474" t="s">
        <v>109</v>
      </c>
      <c r="B12" s="475"/>
      <c r="C12" s="475"/>
      <c r="D12" s="475"/>
      <c r="E12" s="476" t="s">
        <v>110</v>
      </c>
      <c r="F12" s="476"/>
      <c r="G12" s="476"/>
      <c r="H12" s="476"/>
      <c r="I12" s="476"/>
      <c r="J12" s="477" t="str">
        <f>'抽選会資料'!B58</f>
        <v>豊肥</v>
      </c>
      <c r="K12" s="477"/>
      <c r="L12" s="477"/>
      <c r="M12" s="477" t="str">
        <f>'抽選会資料'!C58</f>
        <v>恵藤建設サン・スポーツランド(サン・スポーツランドみえ)</v>
      </c>
      <c r="N12" s="477"/>
      <c r="O12" s="477"/>
      <c r="P12" s="477"/>
      <c r="Q12" s="477"/>
      <c r="R12" s="477"/>
      <c r="S12" s="477"/>
      <c r="T12" s="477"/>
      <c r="U12" s="477"/>
      <c r="V12" s="477" t="str">
        <f>'抽選会資料'!B59</f>
        <v>佐伯</v>
      </c>
      <c r="W12" s="477"/>
      <c r="X12" s="477"/>
      <c r="Y12" s="477" t="str">
        <f>'抽選会資料'!C59</f>
        <v>佐伯市総合運動公園人工芝グラウンド</v>
      </c>
      <c r="Z12" s="477"/>
      <c r="AA12" s="477"/>
      <c r="AB12" s="477"/>
      <c r="AC12" s="477"/>
      <c r="AD12" s="477"/>
      <c r="AE12" s="477"/>
      <c r="AF12" s="477"/>
      <c r="AG12" s="478"/>
      <c r="AH12" s="76"/>
      <c r="AI12" s="77"/>
      <c r="AJ12" s="77"/>
      <c r="AN12" s="70"/>
      <c r="AO12" s="70"/>
      <c r="AP12" s="70"/>
      <c r="AQ12" s="70"/>
      <c r="AR12" s="70"/>
      <c r="AS12" s="70"/>
      <c r="AT12" s="70"/>
      <c r="AU12" s="70"/>
      <c r="AV12" s="72"/>
      <c r="AW12" s="72"/>
    </row>
    <row r="13" spans="1:66" s="75" customFormat="1" ht="12.75" customHeight="1">
      <c r="A13" s="479" t="s">
        <v>111</v>
      </c>
      <c r="B13" s="480"/>
      <c r="C13" s="480"/>
      <c r="D13" s="480"/>
      <c r="E13" s="485" t="s">
        <v>112</v>
      </c>
      <c r="F13" s="486"/>
      <c r="G13" s="486"/>
      <c r="H13" s="486"/>
      <c r="I13" s="487"/>
      <c r="J13" s="494" t="str">
        <f>'抽選会資料'!B52</f>
        <v>中津</v>
      </c>
      <c r="K13" s="495"/>
      <c r="L13" s="495"/>
      <c r="M13" s="498" t="str">
        <f>'抽選会資料'!C52</f>
        <v>ディーアクト（D-ACT）スポーツパーク永添(永添運動公園)
人工芝多目的グラウンド</v>
      </c>
      <c r="N13" s="498"/>
      <c r="O13" s="498"/>
      <c r="P13" s="498"/>
      <c r="Q13" s="498"/>
      <c r="R13" s="498"/>
      <c r="S13" s="495" t="str">
        <f>'抽選会資料'!B53</f>
        <v>日田・玖珠</v>
      </c>
      <c r="T13" s="495"/>
      <c r="U13" s="495"/>
      <c r="V13" s="498" t="str">
        <f>'抽選会資料'!C53</f>
        <v>玖珠町総合運動公園</v>
      </c>
      <c r="W13" s="498"/>
      <c r="X13" s="498"/>
      <c r="Y13" s="498"/>
      <c r="Z13" s="498"/>
      <c r="AA13" s="498"/>
      <c r="AB13" s="495" t="str">
        <f>'抽選会資料'!B54</f>
        <v>宇佐高田</v>
      </c>
      <c r="AC13" s="495"/>
      <c r="AD13" s="495"/>
      <c r="AE13" s="500" t="str">
        <f>'抽選会資料'!C54</f>
        <v>宇佐市平成令和の森スポーツ公園</v>
      </c>
      <c r="AF13" s="500"/>
      <c r="AG13" s="500"/>
      <c r="AH13" s="500"/>
      <c r="AI13" s="500"/>
      <c r="AJ13" s="501"/>
      <c r="AN13" s="504"/>
      <c r="AO13" s="504"/>
      <c r="AP13" s="504"/>
      <c r="AQ13" s="505"/>
      <c r="AR13" s="505"/>
      <c r="AS13" s="505"/>
      <c r="AT13" s="505"/>
      <c r="AU13" s="505"/>
      <c r="AV13" s="505"/>
      <c r="AW13" s="504"/>
      <c r="AX13" s="504"/>
      <c r="AY13" s="504"/>
      <c r="AZ13" s="505"/>
      <c r="BA13" s="505"/>
      <c r="BB13" s="505"/>
      <c r="BC13" s="505"/>
      <c r="BD13" s="505"/>
      <c r="BE13" s="505"/>
      <c r="BF13" s="506"/>
      <c r="BG13" s="506"/>
      <c r="BH13" s="506"/>
      <c r="BI13" s="507"/>
      <c r="BJ13" s="507"/>
      <c r="BK13" s="507"/>
      <c r="BL13" s="507"/>
      <c r="BM13" s="507"/>
      <c r="BN13" s="507"/>
    </row>
    <row r="14" spans="1:66" s="75" customFormat="1" ht="12.75" customHeight="1">
      <c r="A14" s="481"/>
      <c r="B14" s="482"/>
      <c r="C14" s="482"/>
      <c r="D14" s="482"/>
      <c r="E14" s="488"/>
      <c r="F14" s="489"/>
      <c r="G14" s="489"/>
      <c r="H14" s="489"/>
      <c r="I14" s="490"/>
      <c r="J14" s="496"/>
      <c r="K14" s="497"/>
      <c r="L14" s="497"/>
      <c r="M14" s="499"/>
      <c r="N14" s="499"/>
      <c r="O14" s="499"/>
      <c r="P14" s="499"/>
      <c r="Q14" s="499"/>
      <c r="R14" s="499"/>
      <c r="S14" s="497"/>
      <c r="T14" s="497"/>
      <c r="U14" s="497"/>
      <c r="V14" s="499"/>
      <c r="W14" s="499"/>
      <c r="X14" s="499"/>
      <c r="Y14" s="499"/>
      <c r="Z14" s="499"/>
      <c r="AA14" s="499"/>
      <c r="AB14" s="497"/>
      <c r="AC14" s="497"/>
      <c r="AD14" s="497"/>
      <c r="AE14" s="502"/>
      <c r="AF14" s="502"/>
      <c r="AG14" s="502"/>
      <c r="AH14" s="502"/>
      <c r="AI14" s="502"/>
      <c r="AJ14" s="503"/>
      <c r="AN14" s="504"/>
      <c r="AO14" s="504"/>
      <c r="AP14" s="504"/>
      <c r="AQ14" s="505"/>
      <c r="AR14" s="505"/>
      <c r="AS14" s="505"/>
      <c r="AT14" s="505"/>
      <c r="AU14" s="505"/>
      <c r="AV14" s="505"/>
      <c r="AW14" s="504"/>
      <c r="AX14" s="504"/>
      <c r="AY14" s="504"/>
      <c r="AZ14" s="505"/>
      <c r="BA14" s="505"/>
      <c r="BB14" s="505"/>
      <c r="BC14" s="505"/>
      <c r="BD14" s="505"/>
      <c r="BE14" s="505"/>
      <c r="BF14" s="506"/>
      <c r="BG14" s="506"/>
      <c r="BH14" s="506"/>
      <c r="BI14" s="507"/>
      <c r="BJ14" s="507"/>
      <c r="BK14" s="507"/>
      <c r="BL14" s="507"/>
      <c r="BM14" s="507"/>
      <c r="BN14" s="507"/>
    </row>
    <row r="15" spans="1:66" s="75" customFormat="1" ht="12.75" customHeight="1">
      <c r="A15" s="481"/>
      <c r="B15" s="482"/>
      <c r="C15" s="482"/>
      <c r="D15" s="482"/>
      <c r="E15" s="488"/>
      <c r="F15" s="489"/>
      <c r="G15" s="489"/>
      <c r="H15" s="489"/>
      <c r="I15" s="490"/>
      <c r="J15" s="496" t="str">
        <f>'抽選会資料'!B55</f>
        <v>別府</v>
      </c>
      <c r="K15" s="497"/>
      <c r="L15" s="497"/>
      <c r="M15" s="502" t="str">
        <f>'抽選会資料'!C55</f>
        <v>実相寺サッカー競技場(人工芝)</v>
      </c>
      <c r="N15" s="502"/>
      <c r="O15" s="502"/>
      <c r="P15" s="502"/>
      <c r="Q15" s="502"/>
      <c r="R15" s="502"/>
      <c r="S15" s="497" t="str">
        <f>'抽選会資料'!B56</f>
        <v>大分</v>
      </c>
      <c r="T15" s="497"/>
      <c r="U15" s="497"/>
      <c r="V15" s="502" t="str">
        <f>'抽選会資料'!C56</f>
        <v>大分県サッカー協会人工芝グラウンド</v>
      </c>
      <c r="W15" s="502"/>
      <c r="X15" s="502"/>
      <c r="Y15" s="502"/>
      <c r="Z15" s="502"/>
      <c r="AA15" s="502"/>
      <c r="AB15" s="497" t="str">
        <f>'抽選会資料'!B57</f>
        <v>臼杵・津久見</v>
      </c>
      <c r="AC15" s="497"/>
      <c r="AD15" s="497"/>
      <c r="AE15" s="502" t="str">
        <f>'抽選会資料'!C57</f>
        <v>吉四六ランド陸上競技場</v>
      </c>
      <c r="AF15" s="502"/>
      <c r="AG15" s="502"/>
      <c r="AH15" s="502"/>
      <c r="AI15" s="502"/>
      <c r="AJ15" s="503"/>
      <c r="AN15" s="504"/>
      <c r="AO15" s="504"/>
      <c r="AP15" s="504"/>
      <c r="AQ15" s="505"/>
      <c r="AR15" s="505"/>
      <c r="AS15" s="505"/>
      <c r="AT15" s="505"/>
      <c r="AU15" s="505"/>
      <c r="AV15" s="505"/>
      <c r="AW15" s="504"/>
      <c r="AX15" s="504"/>
      <c r="AY15" s="504"/>
      <c r="AZ15" s="505"/>
      <c r="BA15" s="505"/>
      <c r="BB15" s="505"/>
      <c r="BC15" s="505"/>
      <c r="BD15" s="505"/>
      <c r="BE15" s="505"/>
      <c r="BF15" s="506"/>
      <c r="BG15" s="506"/>
      <c r="BH15" s="506"/>
      <c r="BI15" s="507"/>
      <c r="BJ15" s="507"/>
      <c r="BK15" s="507"/>
      <c r="BL15" s="507"/>
      <c r="BM15" s="507"/>
      <c r="BN15" s="507"/>
    </row>
    <row r="16" spans="1:66" s="75" customFormat="1" ht="12.75" customHeight="1">
      <c r="A16" s="483"/>
      <c r="B16" s="484"/>
      <c r="C16" s="484"/>
      <c r="D16" s="484"/>
      <c r="E16" s="491"/>
      <c r="F16" s="492"/>
      <c r="G16" s="492"/>
      <c r="H16" s="492"/>
      <c r="I16" s="493"/>
      <c r="J16" s="508"/>
      <c r="K16" s="509"/>
      <c r="L16" s="509"/>
      <c r="M16" s="510"/>
      <c r="N16" s="510"/>
      <c r="O16" s="510"/>
      <c r="P16" s="510"/>
      <c r="Q16" s="510"/>
      <c r="R16" s="510"/>
      <c r="S16" s="509"/>
      <c r="T16" s="509"/>
      <c r="U16" s="509"/>
      <c r="V16" s="510"/>
      <c r="W16" s="510"/>
      <c r="X16" s="510"/>
      <c r="Y16" s="510"/>
      <c r="Z16" s="510"/>
      <c r="AA16" s="510"/>
      <c r="AB16" s="509"/>
      <c r="AC16" s="509"/>
      <c r="AD16" s="509"/>
      <c r="AE16" s="510"/>
      <c r="AF16" s="510"/>
      <c r="AG16" s="510"/>
      <c r="AH16" s="510"/>
      <c r="AI16" s="510"/>
      <c r="AJ16" s="511"/>
      <c r="AN16" s="504"/>
      <c r="AO16" s="504"/>
      <c r="AP16" s="504"/>
      <c r="AQ16" s="505"/>
      <c r="AR16" s="505"/>
      <c r="AS16" s="505"/>
      <c r="AT16" s="505"/>
      <c r="AU16" s="505"/>
      <c r="AV16" s="505"/>
      <c r="AW16" s="504"/>
      <c r="AX16" s="504"/>
      <c r="AY16" s="504"/>
      <c r="AZ16" s="505"/>
      <c r="BA16" s="505"/>
      <c r="BB16" s="505"/>
      <c r="BC16" s="505"/>
      <c r="BD16" s="505"/>
      <c r="BE16" s="505"/>
      <c r="BF16" s="506"/>
      <c r="BG16" s="506"/>
      <c r="BH16" s="506"/>
      <c r="BI16" s="507"/>
      <c r="BJ16" s="507"/>
      <c r="BK16" s="507"/>
      <c r="BL16" s="507"/>
      <c r="BM16" s="507"/>
      <c r="BN16" s="507"/>
    </row>
    <row r="17" spans="2:49" s="70" customFormat="1" ht="18" customHeight="1">
      <c r="B17" s="512" t="s">
        <v>113</v>
      </c>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N17" s="62"/>
      <c r="AO17" s="62"/>
      <c r="AP17" s="62"/>
      <c r="AQ17" s="62"/>
      <c r="AR17" s="62"/>
      <c r="AS17" s="62"/>
      <c r="AT17" s="62"/>
      <c r="AU17" s="62"/>
      <c r="AV17" s="72"/>
      <c r="AW17" s="72"/>
    </row>
    <row r="18" spans="8:49" ht="7.5" customHeight="1">
      <c r="H18" s="78"/>
      <c r="AV18" s="72"/>
      <c r="AW18" s="72"/>
    </row>
    <row r="19" spans="8:49" ht="16.5" customHeight="1">
      <c r="H19" s="79"/>
      <c r="AV19" s="72"/>
      <c r="AW19" s="72"/>
    </row>
    <row r="20" spans="1:49" s="80" customFormat="1" ht="16.5" customHeight="1">
      <c r="A20" s="81">
        <v>1</v>
      </c>
      <c r="B20" s="81" t="s">
        <v>114</v>
      </c>
      <c r="C20" s="81"/>
      <c r="D20" s="81"/>
      <c r="E20" s="81"/>
      <c r="M20" s="80" t="s">
        <v>115</v>
      </c>
      <c r="AV20" s="82"/>
      <c r="AW20" s="82"/>
    </row>
    <row r="21" spans="2:49" s="80" customFormat="1" ht="16.5" customHeight="1">
      <c r="B21" s="513"/>
      <c r="C21" s="513"/>
      <c r="D21" s="514" t="s">
        <v>116</v>
      </c>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V21" s="82"/>
      <c r="AW21" s="82"/>
    </row>
    <row r="22" spans="2:49" s="80" customFormat="1" ht="16.5" customHeight="1">
      <c r="B22" s="513"/>
      <c r="C22" s="513"/>
      <c r="D22" s="83" t="s">
        <v>117</v>
      </c>
      <c r="AV22" s="82"/>
      <c r="AW22" s="82"/>
    </row>
    <row r="23" spans="1:49" s="80" customFormat="1" ht="16.5" customHeight="1">
      <c r="A23" s="81">
        <v>2</v>
      </c>
      <c r="B23" s="81" t="s">
        <v>118</v>
      </c>
      <c r="C23" s="81"/>
      <c r="H23" s="73"/>
      <c r="I23" s="73"/>
      <c r="J23" s="73" t="s">
        <v>119</v>
      </c>
      <c r="K23" s="73"/>
      <c r="L23" s="73"/>
      <c r="M23" s="73"/>
      <c r="N23" s="73"/>
      <c r="O23" s="73"/>
      <c r="P23" s="73"/>
      <c r="Q23" s="73"/>
      <c r="R23" s="73" t="s">
        <v>103</v>
      </c>
      <c r="S23" s="515"/>
      <c r="T23" s="515"/>
      <c r="U23" s="515"/>
      <c r="V23" s="515"/>
      <c r="W23" s="515"/>
      <c r="X23" s="515"/>
      <c r="Y23" s="515"/>
      <c r="Z23" s="73" t="s">
        <v>120</v>
      </c>
      <c r="AA23" s="73"/>
      <c r="AB23" s="73"/>
      <c r="AC23" s="73"/>
      <c r="AD23" s="73"/>
      <c r="AE23" s="73"/>
      <c r="AF23" s="73"/>
      <c r="AV23" s="82"/>
      <c r="AW23" s="82"/>
    </row>
    <row r="24" spans="2:36" s="80" customFormat="1" ht="13.5">
      <c r="B24" s="516" t="s">
        <v>121</v>
      </c>
      <c r="C24" s="517"/>
      <c r="D24" s="86" t="s">
        <v>122</v>
      </c>
      <c r="E24" s="86"/>
      <c r="F24" s="86"/>
      <c r="G24" s="86"/>
      <c r="N24" s="518" t="s">
        <v>123</v>
      </c>
      <c r="O24" s="518"/>
      <c r="P24" s="518"/>
      <c r="Q24" s="518"/>
      <c r="R24" s="518"/>
      <c r="S24" s="518"/>
      <c r="T24" s="518"/>
      <c r="U24" s="518"/>
      <c r="V24" s="518"/>
      <c r="W24" s="518"/>
      <c r="X24" s="518"/>
      <c r="Y24" s="518"/>
      <c r="Z24" s="518"/>
      <c r="AA24" s="518"/>
      <c r="AB24" s="518"/>
      <c r="AC24" s="518"/>
      <c r="AD24" s="518"/>
      <c r="AE24" s="518"/>
      <c r="AF24" s="518"/>
      <c r="AG24" s="518"/>
      <c r="AH24" s="518"/>
      <c r="AI24" s="518"/>
      <c r="AJ24" s="518"/>
    </row>
    <row r="25" spans="3:33" s="87" customFormat="1" ht="11">
      <c r="C25" s="519" t="s">
        <v>102</v>
      </c>
      <c r="D25" s="519"/>
      <c r="E25" s="519"/>
      <c r="F25" s="519"/>
      <c r="G25" s="519"/>
      <c r="H25" s="519"/>
      <c r="I25" s="519"/>
      <c r="J25" s="519"/>
      <c r="K25" s="88" t="s">
        <v>124</v>
      </c>
      <c r="L25" s="88"/>
      <c r="M25" s="88"/>
      <c r="N25" s="88"/>
      <c r="O25" s="88"/>
      <c r="P25" s="88"/>
      <c r="Q25" s="88"/>
      <c r="R25" s="88"/>
      <c r="S25" s="88"/>
      <c r="T25" s="88"/>
      <c r="U25" s="88"/>
      <c r="V25" s="88"/>
      <c r="W25" s="88"/>
      <c r="X25" s="88"/>
      <c r="Y25" s="88"/>
      <c r="Z25" s="88"/>
      <c r="AA25" s="88"/>
      <c r="AB25" s="88"/>
      <c r="AC25" s="88"/>
      <c r="AD25" s="88"/>
      <c r="AE25" s="88"/>
      <c r="AF25" s="88"/>
      <c r="AG25" s="88"/>
    </row>
    <row r="26" spans="3:15" s="87" customFormat="1" ht="11">
      <c r="C26" s="519" t="s">
        <v>106</v>
      </c>
      <c r="D26" s="519"/>
      <c r="E26" s="519"/>
      <c r="F26" s="519"/>
      <c r="G26" s="519"/>
      <c r="H26" s="519"/>
      <c r="I26" s="519"/>
      <c r="J26" s="519"/>
      <c r="K26" s="89" t="s">
        <v>124</v>
      </c>
      <c r="L26" s="89"/>
      <c r="M26" s="89"/>
      <c r="N26" s="89"/>
      <c r="O26" s="89"/>
    </row>
    <row r="27" spans="3:34" s="80" customFormat="1" ht="16.5" customHeight="1">
      <c r="C27" s="518" t="s">
        <v>125</v>
      </c>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row>
    <row r="28" spans="2:6" s="80" customFormat="1" ht="13.5">
      <c r="B28" s="516" t="s">
        <v>126</v>
      </c>
      <c r="C28" s="517"/>
      <c r="D28" s="86" t="s">
        <v>127</v>
      </c>
      <c r="E28" s="86"/>
      <c r="F28" s="86"/>
    </row>
    <row r="29" spans="2:34" s="80" customFormat="1" ht="13.5">
      <c r="B29" s="84"/>
      <c r="C29" s="85"/>
      <c r="D29" s="521" t="s">
        <v>128</v>
      </c>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row>
    <row r="30" s="80" customFormat="1" ht="13.5"/>
    <row r="31" spans="2:7" s="80" customFormat="1" ht="13.5">
      <c r="B31" s="516" t="s">
        <v>129</v>
      </c>
      <c r="C31" s="517"/>
      <c r="D31" s="86" t="s">
        <v>130</v>
      </c>
      <c r="E31" s="86"/>
      <c r="F31" s="86"/>
      <c r="G31" s="86"/>
    </row>
    <row r="32" s="80" customFormat="1" ht="13.5"/>
    <row r="33" spans="2:5" s="80" customFormat="1" ht="16.5" customHeight="1">
      <c r="B33" s="516" t="s">
        <v>131</v>
      </c>
      <c r="C33" s="517"/>
      <c r="D33" s="90" t="s">
        <v>132</v>
      </c>
      <c r="E33" s="90"/>
    </row>
    <row r="34" spans="3:39" s="80" customFormat="1" ht="13.5" customHeight="1">
      <c r="C34" s="91" t="s">
        <v>16</v>
      </c>
      <c r="D34" s="522" t="s">
        <v>133</v>
      </c>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92"/>
      <c r="AL34" s="92"/>
      <c r="AM34" s="92"/>
    </row>
    <row r="35" spans="2:39" s="80" customFormat="1" ht="13.5" customHeight="1">
      <c r="B35" s="91"/>
      <c r="C35" s="9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92"/>
      <c r="AL35" s="92"/>
      <c r="AM35" s="92"/>
    </row>
    <row r="36" spans="3:36" s="80" customFormat="1" ht="13.5" customHeight="1">
      <c r="C36" s="80" t="s">
        <v>16</v>
      </c>
      <c r="D36" s="523" t="s">
        <v>134</v>
      </c>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row>
    <row r="37" spans="3:15" s="80" customFormat="1" ht="16.5" customHeight="1">
      <c r="C37" s="80" t="s">
        <v>16</v>
      </c>
      <c r="D37" s="80" t="s">
        <v>135</v>
      </c>
      <c r="O37" s="80" t="s">
        <v>136</v>
      </c>
    </row>
    <row r="38" spans="2:6" s="80" customFormat="1" ht="16.5" customHeight="1">
      <c r="B38" s="516" t="s">
        <v>137</v>
      </c>
      <c r="C38" s="517"/>
      <c r="D38" s="90" t="s">
        <v>138</v>
      </c>
      <c r="E38" s="90"/>
      <c r="F38" s="90"/>
    </row>
    <row r="39" spans="3:39" s="80" customFormat="1" ht="13.5" customHeight="1">
      <c r="C39" s="91" t="s">
        <v>16</v>
      </c>
      <c r="D39" s="522" t="s">
        <v>139</v>
      </c>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92"/>
      <c r="AL39" s="92"/>
      <c r="AM39" s="92"/>
    </row>
    <row r="40" spans="2:39" s="80" customFormat="1" ht="13.5" customHeight="1">
      <c r="B40" s="91"/>
      <c r="C40" s="9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2"/>
      <c r="AJ40" s="522"/>
      <c r="AK40" s="92"/>
      <c r="AL40" s="92"/>
      <c r="AM40" s="92"/>
    </row>
    <row r="41" spans="2:39" s="80" customFormat="1" ht="13.5" customHeight="1">
      <c r="B41" s="91"/>
      <c r="C41" s="92"/>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92"/>
      <c r="AL41" s="92"/>
      <c r="AM41" s="92"/>
    </row>
    <row r="42" spans="2:39" s="80" customFormat="1" ht="13.5" customHeight="1">
      <c r="B42" s="91"/>
      <c r="C42" s="9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92"/>
      <c r="AL42" s="92"/>
      <c r="AM42" s="92"/>
    </row>
    <row r="43" spans="2:39" s="80" customFormat="1" ht="13.5" customHeight="1">
      <c r="B43" s="91"/>
      <c r="C43" s="9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92"/>
      <c r="AL43" s="92"/>
      <c r="AM43" s="92"/>
    </row>
    <row r="44" spans="2:39" s="80" customFormat="1" ht="13.5" customHeight="1">
      <c r="B44" s="91"/>
      <c r="C44" s="9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92"/>
      <c r="AL44" s="92"/>
      <c r="AM44" s="92"/>
    </row>
    <row r="45" spans="3:39" s="80" customFormat="1" ht="13.5">
      <c r="C45" s="92"/>
      <c r="D45" s="522"/>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92"/>
      <c r="AL45" s="92"/>
      <c r="AM45" s="92"/>
    </row>
    <row r="46" spans="2:6" s="80" customFormat="1" ht="16.5" customHeight="1">
      <c r="B46" s="516" t="s">
        <v>140</v>
      </c>
      <c r="C46" s="517"/>
      <c r="D46" s="90" t="s">
        <v>141</v>
      </c>
      <c r="E46" s="90"/>
      <c r="F46" s="90"/>
    </row>
    <row r="47" spans="3:36" s="80" customFormat="1" ht="16.5" customHeight="1">
      <c r="C47" s="80" t="s">
        <v>16</v>
      </c>
      <c r="D47" s="524" t="s">
        <v>142</v>
      </c>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row>
    <row r="48" spans="3:4" s="80" customFormat="1" ht="16.5" customHeight="1">
      <c r="C48" s="80" t="s">
        <v>16</v>
      </c>
      <c r="D48" s="80" t="s">
        <v>143</v>
      </c>
    </row>
    <row r="49" spans="3:4" s="80" customFormat="1" ht="16.5" customHeight="1">
      <c r="C49" s="80" t="s">
        <v>16</v>
      </c>
      <c r="D49" s="80" t="s">
        <v>144</v>
      </c>
    </row>
    <row r="50" spans="3:4" s="80" customFormat="1" ht="16.5" customHeight="1">
      <c r="C50" s="80" t="s">
        <v>16</v>
      </c>
      <c r="D50" s="80" t="s">
        <v>145</v>
      </c>
    </row>
    <row r="51" spans="2:5" s="80" customFormat="1" ht="16.5" customHeight="1">
      <c r="B51" s="516" t="s">
        <v>146</v>
      </c>
      <c r="C51" s="517"/>
      <c r="D51" s="90" t="s">
        <v>147</v>
      </c>
      <c r="E51" s="90"/>
    </row>
    <row r="52" spans="2:71" s="80" customFormat="1" ht="15" customHeight="1">
      <c r="B52" s="93"/>
      <c r="C52" s="94" t="s">
        <v>16</v>
      </c>
      <c r="D52" s="522" t="s">
        <v>148</v>
      </c>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row>
    <row r="53" spans="3:71" s="80" customFormat="1" ht="15" customHeight="1">
      <c r="C53" s="94"/>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row>
    <row r="54" spans="3:71" s="80" customFormat="1" ht="16.5" customHeight="1">
      <c r="C54" s="94" t="s">
        <v>16</v>
      </c>
      <c r="D54" s="522" t="s">
        <v>149</v>
      </c>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row>
    <row r="55" spans="3:71" s="80" customFormat="1" ht="16.5" customHeight="1">
      <c r="C55" s="94"/>
      <c r="D55" s="522"/>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row>
    <row r="56" spans="4:71" s="80" customFormat="1" ht="18.75" customHeight="1">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4:71" s="80" customFormat="1" ht="16.5" customHeight="1">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5"/>
      <c r="AC57" s="525"/>
      <c r="AD57" s="525"/>
      <c r="AE57" s="525"/>
      <c r="AF57" s="525"/>
      <c r="AG57" s="525"/>
      <c r="AH57" s="525"/>
      <c r="AI57" s="525"/>
      <c r="AJ57" s="525"/>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row>
    <row r="58" spans="2:5" s="80" customFormat="1" ht="16.5" customHeight="1">
      <c r="B58" s="516" t="s">
        <v>150</v>
      </c>
      <c r="C58" s="517"/>
      <c r="D58" s="90" t="s">
        <v>151</v>
      </c>
      <c r="E58" s="90"/>
    </row>
    <row r="59" spans="3:36" s="80" customFormat="1" ht="16.5" customHeight="1">
      <c r="C59" s="523" t="s">
        <v>152</v>
      </c>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row>
    <row r="60" spans="3:36" s="80" customFormat="1" ht="16.5" customHeight="1">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row>
    <row r="61" spans="3:36" s="80" customFormat="1" ht="16.5" customHeight="1">
      <c r="C61" s="514" t="s">
        <v>153</v>
      </c>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c r="AJ61" s="514"/>
    </row>
    <row r="62" spans="2:27" s="80" customFormat="1" ht="16.5" customHeight="1">
      <c r="B62" s="516" t="s">
        <v>154</v>
      </c>
      <c r="C62" s="517"/>
      <c r="D62" s="90" t="s">
        <v>155</v>
      </c>
      <c r="E62" s="90"/>
      <c r="F62" s="90"/>
      <c r="G62" s="90"/>
      <c r="L62" s="95" t="s">
        <v>156</v>
      </c>
      <c r="M62" s="95"/>
      <c r="N62" s="95"/>
      <c r="O62" s="95"/>
      <c r="P62" s="95"/>
      <c r="Q62" s="95"/>
      <c r="R62" s="95"/>
      <c r="S62" s="95"/>
      <c r="T62" s="95"/>
      <c r="U62" s="95"/>
      <c r="V62" s="95"/>
      <c r="W62" s="95"/>
      <c r="X62" s="95"/>
      <c r="Y62" s="95"/>
      <c r="Z62" s="95"/>
      <c r="AA62" s="95"/>
    </row>
    <row r="63" spans="3:9" s="80" customFormat="1" ht="16.5" customHeight="1">
      <c r="C63" s="80" t="s">
        <v>157</v>
      </c>
      <c r="I63" s="96"/>
    </row>
    <row r="64" spans="3:4" s="80" customFormat="1" ht="16.5" customHeight="1">
      <c r="C64" s="80" t="s">
        <v>16</v>
      </c>
      <c r="D64" s="80" t="s">
        <v>158</v>
      </c>
    </row>
    <row r="65" spans="3:35" s="80" customFormat="1" ht="16.5" customHeight="1">
      <c r="C65" s="80" t="s">
        <v>16</v>
      </c>
      <c r="D65" s="80" t="s">
        <v>159</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row>
    <row r="66" spans="3:16" s="80" customFormat="1" ht="16.5" customHeight="1">
      <c r="C66" s="80" t="s">
        <v>16</v>
      </c>
      <c r="D66" s="80" t="s">
        <v>160</v>
      </c>
      <c r="K66" s="514" t="s">
        <v>161</v>
      </c>
      <c r="L66" s="514"/>
      <c r="M66" s="514"/>
      <c r="N66" s="514"/>
      <c r="O66" s="514"/>
      <c r="P66" s="514"/>
    </row>
    <row r="67" spans="3:34" s="80" customFormat="1" ht="16.5" customHeight="1">
      <c r="C67" s="80" t="s">
        <v>16</v>
      </c>
      <c r="D67" s="80" t="s">
        <v>162</v>
      </c>
      <c r="G67" s="526" t="s">
        <v>163</v>
      </c>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row>
    <row r="68" s="80" customFormat="1" ht="16.5" customHeight="1">
      <c r="C68" s="80" t="s">
        <v>164</v>
      </c>
    </row>
    <row r="69" spans="3:7" s="80" customFormat="1" ht="16.5" customHeight="1">
      <c r="C69" s="80" t="s">
        <v>16</v>
      </c>
      <c r="D69" s="80" t="s">
        <v>158</v>
      </c>
      <c r="G69" s="80" t="s">
        <v>165</v>
      </c>
    </row>
    <row r="70" spans="3:12" s="80" customFormat="1" ht="16.5" customHeight="1">
      <c r="C70" s="80" t="s">
        <v>16</v>
      </c>
      <c r="D70" s="80" t="s">
        <v>160</v>
      </c>
      <c r="K70" s="513" t="s">
        <v>166</v>
      </c>
      <c r="L70" s="513"/>
    </row>
    <row r="71" spans="3:34" s="80" customFormat="1" ht="16.5" customHeight="1">
      <c r="C71" s="80" t="s">
        <v>16</v>
      </c>
      <c r="D71" s="80" t="s">
        <v>162</v>
      </c>
      <c r="G71" s="526" t="s">
        <v>167</v>
      </c>
      <c r="H71" s="526"/>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6"/>
    </row>
    <row r="72" spans="2:5" s="80" customFormat="1" ht="16.5" customHeight="1">
      <c r="B72" s="516" t="s">
        <v>168</v>
      </c>
      <c r="C72" s="517"/>
      <c r="D72" s="90" t="s">
        <v>169</v>
      </c>
      <c r="E72" s="90"/>
    </row>
    <row r="73" spans="3:36" s="80" customFormat="1" ht="16.5" customHeight="1">
      <c r="C73" s="94" t="s">
        <v>16</v>
      </c>
      <c r="D73" s="527" t="s">
        <v>170</v>
      </c>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527"/>
    </row>
    <row r="74" spans="3:36" s="80" customFormat="1" ht="16.5" customHeight="1">
      <c r="C74" s="94"/>
      <c r="D74" s="527"/>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row>
    <row r="75" spans="3:36" s="80" customFormat="1" ht="16.5" customHeight="1">
      <c r="C75" s="94" t="s">
        <v>16</v>
      </c>
      <c r="D75" s="528" t="s">
        <v>171</v>
      </c>
      <c r="E75" s="528"/>
      <c r="F75" s="528"/>
      <c r="G75" s="528"/>
      <c r="H75" s="528"/>
      <c r="I75" s="528"/>
      <c r="J75" s="528"/>
      <c r="K75" s="528"/>
      <c r="L75" s="528"/>
      <c r="M75" s="528"/>
      <c r="N75" s="528"/>
      <c r="O75" s="528"/>
      <c r="P75" s="528"/>
      <c r="Q75" s="528"/>
      <c r="R75" s="528"/>
      <c r="S75" s="528"/>
      <c r="T75" s="528"/>
      <c r="U75" s="528"/>
      <c r="V75" s="528"/>
      <c r="W75" s="528"/>
      <c r="X75" s="528"/>
      <c r="Y75" s="528"/>
      <c r="Z75" s="528"/>
      <c r="AA75" s="528"/>
      <c r="AB75" s="528"/>
      <c r="AC75" s="528"/>
      <c r="AD75" s="528"/>
      <c r="AE75" s="528"/>
      <c r="AF75" s="528"/>
      <c r="AG75" s="528"/>
      <c r="AH75" s="528"/>
      <c r="AI75" s="528"/>
      <c r="AJ75" s="528"/>
    </row>
    <row r="76" spans="3:36" s="80" customFormat="1" ht="16.5" customHeight="1">
      <c r="C76" s="94"/>
      <c r="D76" s="528"/>
      <c r="E76" s="528"/>
      <c r="F76" s="528"/>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528"/>
    </row>
    <row r="77" spans="3:36" s="80" customFormat="1" ht="16.5" customHeight="1">
      <c r="C77" s="91"/>
      <c r="D77" s="528"/>
      <c r="E77" s="528"/>
      <c r="F77" s="528"/>
      <c r="G77" s="528"/>
      <c r="H77" s="528"/>
      <c r="I77" s="528"/>
      <c r="J77" s="528"/>
      <c r="K77" s="528"/>
      <c r="L77" s="528"/>
      <c r="M77" s="528"/>
      <c r="N77" s="528"/>
      <c r="O77" s="528"/>
      <c r="P77" s="528"/>
      <c r="Q77" s="528"/>
      <c r="R77" s="528"/>
      <c r="S77" s="528"/>
      <c r="T77" s="528"/>
      <c r="U77" s="528"/>
      <c r="V77" s="528"/>
      <c r="W77" s="528"/>
      <c r="X77" s="528"/>
      <c r="Y77" s="528"/>
      <c r="Z77" s="528"/>
      <c r="AA77" s="528"/>
      <c r="AB77" s="528"/>
      <c r="AC77" s="528"/>
      <c r="AD77" s="528"/>
      <c r="AE77" s="528"/>
      <c r="AF77" s="528"/>
      <c r="AG77" s="528"/>
      <c r="AH77" s="528"/>
      <c r="AI77" s="528"/>
      <c r="AJ77" s="528"/>
    </row>
    <row r="78" spans="2:5" s="80" customFormat="1" ht="16.5" customHeight="1">
      <c r="B78" s="516" t="s">
        <v>172</v>
      </c>
      <c r="C78" s="517"/>
      <c r="D78" s="90" t="s">
        <v>173</v>
      </c>
      <c r="E78" s="90"/>
    </row>
    <row r="79" spans="3:36" s="80" customFormat="1" ht="16.5" customHeight="1">
      <c r="C79" s="97" t="s">
        <v>16</v>
      </c>
      <c r="D79" s="522" t="s">
        <v>174</v>
      </c>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2"/>
      <c r="AJ79" s="522"/>
    </row>
    <row r="80" spans="3:36" s="80" customFormat="1" ht="15" customHeight="1">
      <c r="C80" s="94" t="s">
        <v>16</v>
      </c>
      <c r="D80" s="522" t="s">
        <v>175</v>
      </c>
      <c r="E80" s="522"/>
      <c r="F80" s="522"/>
      <c r="G80" s="522"/>
      <c r="H80" s="522"/>
      <c r="I80" s="522"/>
      <c r="J80" s="522"/>
      <c r="K80" s="522"/>
      <c r="L80" s="522"/>
      <c r="M80" s="522"/>
      <c r="N80" s="522"/>
      <c r="O80" s="522"/>
      <c r="P80" s="522"/>
      <c r="Q80" s="522"/>
      <c r="R80" s="522"/>
      <c r="S80" s="522"/>
      <c r="T80" s="522"/>
      <c r="U80" s="522"/>
      <c r="V80" s="522"/>
      <c r="W80" s="522"/>
      <c r="X80" s="522"/>
      <c r="Y80" s="522"/>
      <c r="Z80" s="522"/>
      <c r="AA80" s="522"/>
      <c r="AB80" s="522"/>
      <c r="AC80" s="522"/>
      <c r="AD80" s="522"/>
      <c r="AE80" s="522"/>
      <c r="AF80" s="522"/>
      <c r="AG80" s="522"/>
      <c r="AH80" s="522"/>
      <c r="AI80" s="522"/>
      <c r="AJ80" s="522"/>
    </row>
    <row r="81" spans="3:36" s="80" customFormat="1" ht="15" customHeight="1">
      <c r="C81" s="94"/>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row>
    <row r="82" spans="3:34" s="80" customFormat="1" ht="16.5" customHeight="1">
      <c r="C82" s="94" t="s">
        <v>16</v>
      </c>
      <c r="D82" s="522" t="s">
        <v>176</v>
      </c>
      <c r="E82" s="522"/>
      <c r="F82" s="522"/>
      <c r="G82" s="522"/>
      <c r="H82" s="522"/>
      <c r="I82" s="522"/>
      <c r="J82" s="522"/>
      <c r="K82" s="522"/>
      <c r="L82" s="522"/>
      <c r="M82" s="522"/>
      <c r="N82" s="522"/>
      <c r="O82" s="522"/>
      <c r="P82" s="522"/>
      <c r="Q82" s="522"/>
      <c r="R82" s="522"/>
      <c r="S82" s="522"/>
      <c r="T82" s="522"/>
      <c r="U82" s="522"/>
      <c r="V82" s="522"/>
      <c r="W82" s="522"/>
      <c r="X82" s="522"/>
      <c r="Y82" s="522"/>
      <c r="Z82" s="522"/>
      <c r="AA82" s="522"/>
      <c r="AB82" s="522"/>
      <c r="AC82" s="522"/>
      <c r="AD82" s="522"/>
      <c r="AE82" s="522"/>
      <c r="AF82" s="522"/>
      <c r="AG82" s="522"/>
      <c r="AH82" s="522"/>
    </row>
    <row r="83" spans="3:41" s="80" customFormat="1" ht="15" customHeight="1">
      <c r="C83" s="94" t="s">
        <v>16</v>
      </c>
      <c r="D83" s="522" t="s">
        <v>177</v>
      </c>
      <c r="E83" s="522"/>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22"/>
      <c r="AO83" s="82"/>
    </row>
    <row r="84" spans="3:36" s="80" customFormat="1" ht="15" customHeight="1">
      <c r="C84" s="94"/>
      <c r="D84" s="522"/>
      <c r="E84" s="522"/>
      <c r="F84" s="522"/>
      <c r="G84" s="522"/>
      <c r="H84" s="522"/>
      <c r="I84" s="522"/>
      <c r="J84" s="522"/>
      <c r="K84" s="522"/>
      <c r="L84" s="522"/>
      <c r="M84" s="522"/>
      <c r="N84" s="522"/>
      <c r="O84" s="522"/>
      <c r="P84" s="522"/>
      <c r="Q84" s="522"/>
      <c r="R84" s="522"/>
      <c r="S84" s="522"/>
      <c r="T84" s="522"/>
      <c r="U84" s="522"/>
      <c r="V84" s="522"/>
      <c r="W84" s="522"/>
      <c r="X84" s="522"/>
      <c r="Y84" s="522"/>
      <c r="Z84" s="522"/>
      <c r="AA84" s="522"/>
      <c r="AB84" s="522"/>
      <c r="AC84" s="522"/>
      <c r="AD84" s="522"/>
      <c r="AE84" s="522"/>
      <c r="AF84" s="522"/>
      <c r="AG84" s="522"/>
      <c r="AH84" s="522"/>
      <c r="AI84" s="522"/>
      <c r="AJ84" s="522"/>
    </row>
    <row r="85" spans="3:36" s="80" customFormat="1" ht="15" customHeight="1">
      <c r="C85" s="94" t="s">
        <v>16</v>
      </c>
      <c r="D85" s="522" t="s">
        <v>178</v>
      </c>
      <c r="E85" s="522"/>
      <c r="F85" s="522"/>
      <c r="G85" s="522"/>
      <c r="H85" s="522"/>
      <c r="I85" s="522"/>
      <c r="J85" s="522"/>
      <c r="K85" s="522"/>
      <c r="L85" s="522"/>
      <c r="M85" s="522"/>
      <c r="N85" s="522"/>
      <c r="O85" s="522"/>
      <c r="P85" s="522"/>
      <c r="Q85" s="522"/>
      <c r="R85" s="522"/>
      <c r="S85" s="522"/>
      <c r="T85" s="522"/>
      <c r="U85" s="522"/>
      <c r="V85" s="522"/>
      <c r="W85" s="522"/>
      <c r="X85" s="522"/>
      <c r="Y85" s="522"/>
      <c r="Z85" s="522"/>
      <c r="AA85" s="522"/>
      <c r="AB85" s="522"/>
      <c r="AC85" s="522"/>
      <c r="AD85" s="522"/>
      <c r="AE85" s="522"/>
      <c r="AF85" s="522"/>
      <c r="AG85" s="522"/>
      <c r="AH85" s="522"/>
      <c r="AI85" s="522"/>
      <c r="AJ85" s="522"/>
    </row>
    <row r="86" spans="3:36" s="80" customFormat="1" ht="15" customHeight="1">
      <c r="C86" s="94"/>
      <c r="D86" s="522"/>
      <c r="E86" s="522"/>
      <c r="F86" s="522"/>
      <c r="G86" s="522"/>
      <c r="H86" s="522"/>
      <c r="I86" s="522"/>
      <c r="J86" s="522"/>
      <c r="K86" s="522"/>
      <c r="L86" s="522"/>
      <c r="M86" s="522"/>
      <c r="N86" s="522"/>
      <c r="O86" s="522"/>
      <c r="P86" s="522"/>
      <c r="Q86" s="522"/>
      <c r="R86" s="522"/>
      <c r="S86" s="522"/>
      <c r="T86" s="522"/>
      <c r="U86" s="522"/>
      <c r="V86" s="522"/>
      <c r="W86" s="522"/>
      <c r="X86" s="522"/>
      <c r="Y86" s="522"/>
      <c r="Z86" s="522"/>
      <c r="AA86" s="522"/>
      <c r="AB86" s="522"/>
      <c r="AC86" s="522"/>
      <c r="AD86" s="522"/>
      <c r="AE86" s="522"/>
      <c r="AF86" s="522"/>
      <c r="AG86" s="522"/>
      <c r="AH86" s="522"/>
      <c r="AI86" s="522"/>
      <c r="AJ86" s="522"/>
    </row>
    <row r="87" spans="3:36" s="80" customFormat="1" ht="15" customHeight="1">
      <c r="C87" s="94" t="s">
        <v>16</v>
      </c>
      <c r="D87" s="522" t="s">
        <v>179</v>
      </c>
      <c r="E87" s="522"/>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row>
    <row r="88" spans="3:36" s="80" customFormat="1" ht="15" customHeight="1">
      <c r="C88" s="94"/>
      <c r="D88" s="522"/>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row>
    <row r="89" spans="2:6" s="80" customFormat="1" ht="16.5" customHeight="1">
      <c r="B89" s="516" t="s">
        <v>180</v>
      </c>
      <c r="C89" s="517"/>
      <c r="D89" s="90" t="s">
        <v>181</v>
      </c>
      <c r="E89" s="90"/>
      <c r="F89" s="90"/>
    </row>
    <row r="90" spans="3:13" s="80" customFormat="1" ht="16.5" customHeight="1">
      <c r="C90" s="80" t="s">
        <v>16</v>
      </c>
      <c r="D90" s="80" t="s">
        <v>182</v>
      </c>
      <c r="L90" s="80" t="s">
        <v>16</v>
      </c>
      <c r="M90" s="80" t="s">
        <v>183</v>
      </c>
    </row>
    <row r="91" spans="3:49" s="80" customFormat="1" ht="16.5" customHeight="1">
      <c r="C91" s="80" t="s">
        <v>16</v>
      </c>
      <c r="D91" s="80" t="s">
        <v>184</v>
      </c>
      <c r="N91" s="80" t="s">
        <v>16</v>
      </c>
      <c r="O91" s="80" t="s">
        <v>185</v>
      </c>
      <c r="AN91" s="98"/>
      <c r="AO91" s="98"/>
      <c r="AP91" s="98"/>
      <c r="AQ91" s="98"/>
      <c r="AR91" s="98"/>
      <c r="AS91" s="98"/>
      <c r="AT91" s="98"/>
      <c r="AU91" s="98"/>
      <c r="AV91" s="98"/>
      <c r="AW91" s="98"/>
    </row>
    <row r="92" spans="3:49" s="80" customFormat="1" ht="16.5" customHeight="1">
      <c r="C92" s="80" t="s">
        <v>16</v>
      </c>
      <c r="D92" s="80" t="s">
        <v>186</v>
      </c>
      <c r="X92" s="99"/>
      <c r="Y92" s="99"/>
      <c r="Z92" s="99"/>
      <c r="AA92" s="99"/>
      <c r="AB92" s="99"/>
      <c r="AC92" s="99"/>
      <c r="AD92" s="99"/>
      <c r="AE92" s="99"/>
      <c r="AF92" s="99"/>
      <c r="AG92" s="99"/>
      <c r="AH92" s="99"/>
      <c r="AI92" s="99"/>
      <c r="AJ92" s="99"/>
      <c r="AN92" s="98"/>
      <c r="AO92" s="98"/>
      <c r="AP92" s="98"/>
      <c r="AQ92" s="98"/>
      <c r="AR92" s="98"/>
      <c r="AS92" s="98"/>
      <c r="AT92" s="98"/>
      <c r="AU92" s="98"/>
      <c r="AV92" s="98"/>
      <c r="AW92" s="98"/>
    </row>
    <row r="93" spans="2:36" s="80" customFormat="1" ht="16.5" customHeight="1">
      <c r="B93" s="516" t="s">
        <v>187</v>
      </c>
      <c r="C93" s="517"/>
      <c r="D93" s="90" t="s">
        <v>188</v>
      </c>
      <c r="E93" s="90"/>
      <c r="H93" s="80" t="s">
        <v>189</v>
      </c>
      <c r="X93" s="99"/>
      <c r="Y93" s="99"/>
      <c r="Z93" s="99"/>
      <c r="AA93" s="99"/>
      <c r="AB93" s="99"/>
      <c r="AC93" s="99"/>
      <c r="AD93" s="99"/>
      <c r="AE93" s="99"/>
      <c r="AF93" s="99"/>
      <c r="AG93" s="99"/>
      <c r="AH93" s="99"/>
      <c r="AI93" s="99"/>
      <c r="AJ93" s="99"/>
    </row>
    <row r="94" spans="2:9" s="80" customFormat="1" ht="16.5" customHeight="1">
      <c r="B94" s="516" t="s">
        <v>190</v>
      </c>
      <c r="C94" s="517"/>
      <c r="D94" s="90" t="s">
        <v>191</v>
      </c>
      <c r="E94" s="90"/>
      <c r="F94" s="90"/>
      <c r="I94" s="100" t="s">
        <v>192</v>
      </c>
    </row>
    <row r="95" spans="2:39" s="98" customFormat="1" ht="13.4" customHeight="1">
      <c r="B95" s="98" t="s">
        <v>193</v>
      </c>
      <c r="C95" s="530" t="s">
        <v>194</v>
      </c>
      <c r="D95" s="530"/>
      <c r="E95" s="530"/>
      <c r="F95" s="530"/>
      <c r="G95" s="530"/>
      <c r="H95" s="530"/>
      <c r="I95" s="530"/>
      <c r="J95" s="530"/>
      <c r="K95" s="530"/>
      <c r="L95" s="530"/>
      <c r="M95" s="530"/>
      <c r="N95" s="530"/>
      <c r="O95" s="530"/>
      <c r="P95" s="530"/>
      <c r="Q95" s="530"/>
      <c r="R95" s="530"/>
      <c r="S95" s="530"/>
      <c r="T95" s="530"/>
      <c r="U95" s="530"/>
      <c r="V95" s="530"/>
      <c r="W95" s="530"/>
      <c r="X95" s="530"/>
      <c r="Y95" s="530"/>
      <c r="Z95" s="530"/>
      <c r="AA95" s="530"/>
      <c r="AB95" s="530"/>
      <c r="AC95" s="530"/>
      <c r="AD95" s="530"/>
      <c r="AE95" s="530"/>
      <c r="AF95" s="530"/>
      <c r="AG95" s="530"/>
      <c r="AH95" s="530"/>
      <c r="AI95" s="530"/>
      <c r="AJ95" s="530"/>
      <c r="AK95" s="101"/>
      <c r="AL95" s="101"/>
      <c r="AM95" s="101"/>
    </row>
    <row r="96" spans="3:39" s="98" customFormat="1" ht="13.5">
      <c r="C96" s="530"/>
      <c r="D96" s="530"/>
      <c r="E96" s="530"/>
      <c r="F96" s="530"/>
      <c r="G96" s="530"/>
      <c r="H96" s="530"/>
      <c r="I96" s="530"/>
      <c r="J96" s="530"/>
      <c r="K96" s="530"/>
      <c r="L96" s="530"/>
      <c r="M96" s="530"/>
      <c r="N96" s="530"/>
      <c r="O96" s="530"/>
      <c r="P96" s="530"/>
      <c r="Q96" s="530"/>
      <c r="R96" s="530"/>
      <c r="S96" s="530"/>
      <c r="T96" s="530"/>
      <c r="U96" s="530"/>
      <c r="V96" s="530"/>
      <c r="W96" s="530"/>
      <c r="X96" s="530"/>
      <c r="Y96" s="530"/>
      <c r="Z96" s="530"/>
      <c r="AA96" s="530"/>
      <c r="AB96" s="530"/>
      <c r="AC96" s="530"/>
      <c r="AD96" s="530"/>
      <c r="AE96" s="530"/>
      <c r="AF96" s="530"/>
      <c r="AG96" s="530"/>
      <c r="AH96" s="530"/>
      <c r="AI96" s="530"/>
      <c r="AJ96" s="530"/>
      <c r="AK96" s="101"/>
      <c r="AL96" s="101"/>
      <c r="AM96" s="101"/>
    </row>
    <row r="97" spans="2:42" s="98" customFormat="1" ht="13.5">
      <c r="B97" s="80" t="s">
        <v>193</v>
      </c>
      <c r="C97" s="530" t="s">
        <v>195</v>
      </c>
      <c r="D97" s="530"/>
      <c r="E97" s="530"/>
      <c r="F97" s="530"/>
      <c r="G97" s="530"/>
      <c r="H97" s="530"/>
      <c r="I97" s="530"/>
      <c r="J97" s="530"/>
      <c r="K97" s="530"/>
      <c r="L97" s="530"/>
      <c r="M97" s="530"/>
      <c r="N97" s="530"/>
      <c r="O97" s="530"/>
      <c r="P97" s="530"/>
      <c r="Q97" s="530"/>
      <c r="R97" s="530"/>
      <c r="S97" s="530"/>
      <c r="T97" s="530"/>
      <c r="U97" s="530"/>
      <c r="V97" s="530"/>
      <c r="W97" s="530"/>
      <c r="X97" s="530"/>
      <c r="Y97" s="530"/>
      <c r="Z97" s="530"/>
      <c r="AA97" s="530"/>
      <c r="AB97" s="530"/>
      <c r="AC97" s="530"/>
      <c r="AD97" s="530"/>
      <c r="AE97" s="530"/>
      <c r="AF97" s="530"/>
      <c r="AG97" s="530"/>
      <c r="AH97" s="530"/>
      <c r="AI97" s="530"/>
      <c r="AJ97" s="530"/>
      <c r="AK97" s="87"/>
      <c r="AL97" s="87"/>
      <c r="AM97" s="87"/>
      <c r="AN97" s="80"/>
      <c r="AO97" s="80"/>
      <c r="AP97" s="80"/>
    </row>
    <row r="98" spans="2:42" s="98" customFormat="1" ht="13.5">
      <c r="B98" s="80"/>
      <c r="C98" s="530"/>
      <c r="D98" s="530"/>
      <c r="E98" s="530"/>
      <c r="F98" s="530"/>
      <c r="G98" s="530"/>
      <c r="H98" s="530"/>
      <c r="I98" s="530"/>
      <c r="J98" s="530"/>
      <c r="K98" s="530"/>
      <c r="L98" s="530"/>
      <c r="M98" s="530"/>
      <c r="N98" s="530"/>
      <c r="O98" s="530"/>
      <c r="P98" s="530"/>
      <c r="Q98" s="530"/>
      <c r="R98" s="530"/>
      <c r="S98" s="530"/>
      <c r="T98" s="530"/>
      <c r="U98" s="530"/>
      <c r="V98" s="530"/>
      <c r="W98" s="530"/>
      <c r="X98" s="530"/>
      <c r="Y98" s="530"/>
      <c r="Z98" s="530"/>
      <c r="AA98" s="530"/>
      <c r="AB98" s="530"/>
      <c r="AC98" s="530"/>
      <c r="AD98" s="530"/>
      <c r="AE98" s="530"/>
      <c r="AF98" s="530"/>
      <c r="AG98" s="530"/>
      <c r="AH98" s="530"/>
      <c r="AI98" s="530"/>
      <c r="AJ98" s="530"/>
      <c r="AK98" s="87"/>
      <c r="AL98" s="87"/>
      <c r="AM98" s="87"/>
      <c r="AN98" s="80"/>
      <c r="AO98" s="80"/>
      <c r="AP98" s="80"/>
    </row>
    <row r="99" spans="2:42" s="98" customFormat="1" ht="13.5">
      <c r="B99" s="80" t="s">
        <v>193</v>
      </c>
      <c r="C99" s="87" t="s">
        <v>196</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0"/>
      <c r="AO99" s="80"/>
      <c r="AP99" s="80"/>
    </row>
    <row r="100" spans="2:42" s="98" customFormat="1" ht="13.5">
      <c r="B100" s="80" t="s">
        <v>193</v>
      </c>
      <c r="C100" s="87" t="s">
        <v>197</v>
      </c>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0"/>
      <c r="AO100" s="80"/>
      <c r="AP100" s="80"/>
    </row>
    <row r="101" spans="2:42" s="98" customFormat="1" ht="13.5">
      <c r="B101" s="80" t="s">
        <v>193</v>
      </c>
      <c r="C101" s="87" t="s">
        <v>198</v>
      </c>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0"/>
      <c r="AO101" s="80"/>
      <c r="AP101" s="80"/>
    </row>
    <row r="102" spans="2:42" s="98" customFormat="1" ht="13.5">
      <c r="B102" s="80" t="s">
        <v>193</v>
      </c>
      <c r="C102" s="87" t="s">
        <v>199</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0"/>
      <c r="AO102" s="80"/>
      <c r="AP102" s="80"/>
    </row>
    <row r="103" spans="2:39" s="80" customFormat="1" ht="13.5">
      <c r="B103" s="80" t="s">
        <v>193</v>
      </c>
      <c r="C103" s="87" t="s">
        <v>200</v>
      </c>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row>
    <row r="104" spans="2:39" s="80" customFormat="1" ht="13.5">
      <c r="B104" s="80" t="s">
        <v>193</v>
      </c>
      <c r="C104" s="87" t="s">
        <v>201</v>
      </c>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row>
    <row r="105" spans="2:47" s="80" customFormat="1" ht="16.5" customHeight="1">
      <c r="B105" s="516" t="s">
        <v>202</v>
      </c>
      <c r="C105" s="517"/>
      <c r="D105" s="102" t="s">
        <v>203</v>
      </c>
      <c r="H105" s="80" t="s">
        <v>204</v>
      </c>
      <c r="AN105" s="103"/>
      <c r="AO105" s="103"/>
      <c r="AP105" s="103"/>
      <c r="AQ105" s="103"/>
      <c r="AR105" s="103"/>
      <c r="AS105" s="103"/>
      <c r="AT105" s="103"/>
      <c r="AU105" s="103"/>
    </row>
    <row r="106" spans="2:14" s="80" customFormat="1" ht="16.5" customHeight="1">
      <c r="B106" s="516" t="s">
        <v>205</v>
      </c>
      <c r="C106" s="517"/>
      <c r="D106" s="90" t="s">
        <v>206</v>
      </c>
      <c r="E106" s="90"/>
      <c r="F106" s="90"/>
      <c r="G106" s="90"/>
      <c r="N106" s="80" t="s">
        <v>207</v>
      </c>
    </row>
    <row r="107" spans="3:20" s="104" customFormat="1" ht="18.75" customHeight="1">
      <c r="C107" s="104" t="s">
        <v>16</v>
      </c>
      <c r="D107" s="104" t="s">
        <v>208</v>
      </c>
      <c r="K107" s="105"/>
      <c r="L107" s="105"/>
      <c r="M107" s="105"/>
      <c r="N107" s="105"/>
      <c r="O107" s="105"/>
      <c r="P107" s="105"/>
      <c r="Q107" s="105"/>
      <c r="R107" s="105"/>
      <c r="S107" s="105"/>
      <c r="T107" s="105"/>
    </row>
    <row r="108" spans="4:31" s="80" customFormat="1" ht="18.75" customHeight="1">
      <c r="D108" s="80" t="s">
        <v>209</v>
      </c>
      <c r="E108" s="531" t="str">
        <f>+C25</f>
        <v>組み合わせ左側チーム</v>
      </c>
      <c r="F108" s="531"/>
      <c r="G108" s="531"/>
      <c r="H108" s="531"/>
      <c r="I108" s="531"/>
      <c r="J108" s="531"/>
      <c r="K108" s="531"/>
      <c r="L108" s="531"/>
      <c r="M108" s="531"/>
      <c r="N108" s="80" t="s">
        <v>210</v>
      </c>
      <c r="O108" s="513" t="s">
        <v>211</v>
      </c>
      <c r="P108" s="513"/>
      <c r="Q108" s="513"/>
      <c r="R108" s="513"/>
      <c r="S108" s="513"/>
      <c r="T108" s="513"/>
      <c r="U108" s="80" t="s">
        <v>209</v>
      </c>
      <c r="V108" s="531" t="str">
        <f>+C26</f>
        <v>組み合わせ右側チーム</v>
      </c>
      <c r="W108" s="531"/>
      <c r="X108" s="531"/>
      <c r="Y108" s="531"/>
      <c r="Z108" s="531"/>
      <c r="AA108" s="531"/>
      <c r="AB108" s="531"/>
      <c r="AC108" s="531"/>
      <c r="AD108" s="531"/>
      <c r="AE108" s="80" t="s">
        <v>210</v>
      </c>
    </row>
    <row r="109" spans="15:20" s="80" customFormat="1" ht="18.75" customHeight="1">
      <c r="O109" s="513" t="s">
        <v>212</v>
      </c>
      <c r="P109" s="513"/>
      <c r="Q109" s="513"/>
      <c r="R109" s="513"/>
      <c r="S109" s="513"/>
      <c r="T109" s="513"/>
    </row>
    <row r="110" spans="1:49" s="103" customFormat="1" ht="18.75" customHeight="1">
      <c r="A110" s="81">
        <v>3</v>
      </c>
      <c r="B110" s="81" t="s">
        <v>213</v>
      </c>
      <c r="C110" s="81"/>
      <c r="D110" s="81"/>
      <c r="AN110" s="80"/>
      <c r="AO110" s="80"/>
      <c r="AP110" s="80"/>
      <c r="AQ110" s="80"/>
      <c r="AR110" s="80"/>
      <c r="AS110" s="80"/>
      <c r="AT110" s="80"/>
      <c r="AU110" s="80"/>
      <c r="AV110" s="80"/>
      <c r="AW110" s="80"/>
    </row>
    <row r="111" spans="3:36" s="80" customFormat="1" ht="18.75" customHeight="1">
      <c r="C111" s="529" t="s">
        <v>214</v>
      </c>
      <c r="D111" s="529"/>
      <c r="E111" s="529"/>
      <c r="F111" s="529"/>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row>
    <row r="112" spans="3:36" s="80" customFormat="1" ht="18.75" customHeight="1">
      <c r="C112" s="529"/>
      <c r="D112" s="529"/>
      <c r="E112" s="529"/>
      <c r="F112" s="529"/>
      <c r="G112" s="529"/>
      <c r="H112" s="529"/>
      <c r="I112" s="529"/>
      <c r="J112" s="529"/>
      <c r="K112" s="529"/>
      <c r="L112" s="529"/>
      <c r="M112" s="529"/>
      <c r="N112" s="529"/>
      <c r="O112" s="529"/>
      <c r="P112" s="529"/>
      <c r="Q112" s="529"/>
      <c r="R112" s="529"/>
      <c r="S112" s="529"/>
      <c r="T112" s="529"/>
      <c r="U112" s="529"/>
      <c r="V112" s="529"/>
      <c r="W112" s="529"/>
      <c r="X112" s="529"/>
      <c r="Y112" s="529"/>
      <c r="Z112" s="529"/>
      <c r="AA112" s="529"/>
      <c r="AB112" s="529"/>
      <c r="AC112" s="529"/>
      <c r="AD112" s="529"/>
      <c r="AE112" s="529"/>
      <c r="AF112" s="529"/>
      <c r="AG112" s="529"/>
      <c r="AH112" s="529"/>
      <c r="AI112" s="529"/>
      <c r="AJ112" s="529"/>
    </row>
    <row r="113" spans="3:36" s="80" customFormat="1" ht="18.75" customHeight="1">
      <c r="C113" s="529"/>
      <c r="D113" s="529"/>
      <c r="E113" s="529"/>
      <c r="F113" s="529"/>
      <c r="G113" s="529"/>
      <c r="H113" s="529"/>
      <c r="I113" s="529"/>
      <c r="J113" s="529"/>
      <c r="K113" s="529"/>
      <c r="L113" s="529"/>
      <c r="M113" s="529"/>
      <c r="N113" s="529"/>
      <c r="O113" s="529"/>
      <c r="P113" s="529"/>
      <c r="Q113" s="529"/>
      <c r="R113" s="529"/>
      <c r="S113" s="529"/>
      <c r="T113" s="529"/>
      <c r="U113" s="529"/>
      <c r="V113" s="529"/>
      <c r="W113" s="529"/>
      <c r="X113" s="529"/>
      <c r="Y113" s="529"/>
      <c r="Z113" s="529"/>
      <c r="AA113" s="529"/>
      <c r="AB113" s="529"/>
      <c r="AC113" s="529"/>
      <c r="AD113" s="529"/>
      <c r="AE113" s="529"/>
      <c r="AF113" s="529"/>
      <c r="AG113" s="529"/>
      <c r="AH113" s="529"/>
      <c r="AI113" s="529"/>
      <c r="AJ113" s="529"/>
    </row>
    <row r="114" spans="3:36" s="80" customFormat="1" ht="23.75" customHeight="1">
      <c r="C114" s="529"/>
      <c r="D114" s="529"/>
      <c r="E114" s="529"/>
      <c r="F114" s="529"/>
      <c r="G114" s="529"/>
      <c r="H114" s="529"/>
      <c r="I114" s="529"/>
      <c r="J114" s="529"/>
      <c r="K114" s="529"/>
      <c r="L114" s="529"/>
      <c r="M114" s="529"/>
      <c r="N114" s="529"/>
      <c r="O114" s="529"/>
      <c r="P114" s="529"/>
      <c r="Q114" s="529"/>
      <c r="R114" s="529"/>
      <c r="S114" s="529"/>
      <c r="T114" s="529"/>
      <c r="U114" s="529"/>
      <c r="V114" s="529"/>
      <c r="W114" s="529"/>
      <c r="X114" s="529"/>
      <c r="Y114" s="529"/>
      <c r="Z114" s="529"/>
      <c r="AA114" s="529"/>
      <c r="AB114" s="529"/>
      <c r="AC114" s="529"/>
      <c r="AD114" s="529"/>
      <c r="AE114" s="529"/>
      <c r="AF114" s="529"/>
      <c r="AG114" s="529"/>
      <c r="AH114" s="529"/>
      <c r="AI114" s="529"/>
      <c r="AJ114" s="529"/>
    </row>
    <row r="115" spans="3:34" s="80" customFormat="1" ht="18.75" customHeight="1">
      <c r="C115" s="87" t="s">
        <v>215</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row>
  </sheetData>
  <mergeCells count="100">
    <mergeCell ref="O109:T109"/>
    <mergeCell ref="C111:AJ114"/>
    <mergeCell ref="C95:AJ96"/>
    <mergeCell ref="C97:AJ98"/>
    <mergeCell ref="B105:C105"/>
    <mergeCell ref="B106:C106"/>
    <mergeCell ref="E108:M108"/>
    <mergeCell ref="O108:T108"/>
    <mergeCell ref="V108:AD108"/>
    <mergeCell ref="D85:AJ86"/>
    <mergeCell ref="D87:AJ88"/>
    <mergeCell ref="B89:C89"/>
    <mergeCell ref="B93:C93"/>
    <mergeCell ref="B94:C94"/>
    <mergeCell ref="B78:C78"/>
    <mergeCell ref="D79:AJ79"/>
    <mergeCell ref="D80:AJ81"/>
    <mergeCell ref="D82:AH82"/>
    <mergeCell ref="D83:AJ84"/>
    <mergeCell ref="K70:L70"/>
    <mergeCell ref="G71:AH71"/>
    <mergeCell ref="B72:C72"/>
    <mergeCell ref="D73:AJ74"/>
    <mergeCell ref="D75:AJ77"/>
    <mergeCell ref="C61:AJ61"/>
    <mergeCell ref="B62:C62"/>
    <mergeCell ref="G65:AI65"/>
    <mergeCell ref="K66:P66"/>
    <mergeCell ref="G67:AH67"/>
    <mergeCell ref="B51:C51"/>
    <mergeCell ref="D52:AJ53"/>
    <mergeCell ref="D54:AJ57"/>
    <mergeCell ref="B58:C58"/>
    <mergeCell ref="C59:AJ60"/>
    <mergeCell ref="D36:AJ36"/>
    <mergeCell ref="B38:C38"/>
    <mergeCell ref="D39:AJ45"/>
    <mergeCell ref="B46:C46"/>
    <mergeCell ref="D47:AJ47"/>
    <mergeCell ref="B28:C28"/>
    <mergeCell ref="D29:AH29"/>
    <mergeCell ref="B31:C31"/>
    <mergeCell ref="B33:C33"/>
    <mergeCell ref="D34:AJ35"/>
    <mergeCell ref="B24:C24"/>
    <mergeCell ref="N24:AJ24"/>
    <mergeCell ref="C25:J25"/>
    <mergeCell ref="C26:J26"/>
    <mergeCell ref="C27:AH27"/>
    <mergeCell ref="B17:AH17"/>
    <mergeCell ref="B21:C21"/>
    <mergeCell ref="D21:AF21"/>
    <mergeCell ref="B22:C22"/>
    <mergeCell ref="S23:Y23"/>
    <mergeCell ref="AW13:AY14"/>
    <mergeCell ref="AZ13:BE14"/>
    <mergeCell ref="BF13:BH14"/>
    <mergeCell ref="BI13:BN14"/>
    <mergeCell ref="J15:L16"/>
    <mergeCell ref="M15:R16"/>
    <mergeCell ref="S15:U16"/>
    <mergeCell ref="V15:AA16"/>
    <mergeCell ref="AB15:AD16"/>
    <mergeCell ref="AE15:AJ16"/>
    <mergeCell ref="AN15:AP16"/>
    <mergeCell ref="AQ15:AV16"/>
    <mergeCell ref="AW15:AY16"/>
    <mergeCell ref="AZ15:BE16"/>
    <mergeCell ref="BF15:BH16"/>
    <mergeCell ref="BI15:BN16"/>
    <mergeCell ref="V13:AA14"/>
    <mergeCell ref="AB13:AD14"/>
    <mergeCell ref="AE13:AJ14"/>
    <mergeCell ref="AN13:AP14"/>
    <mergeCell ref="AQ13:AV14"/>
    <mergeCell ref="A13:D16"/>
    <mergeCell ref="E13:I16"/>
    <mergeCell ref="J13:L14"/>
    <mergeCell ref="M13:R14"/>
    <mergeCell ref="S13:U14"/>
    <mergeCell ref="AL9:AT9"/>
    <mergeCell ref="AL10:AT10"/>
    <mergeCell ref="E11:H11"/>
    <mergeCell ref="A12:D12"/>
    <mergeCell ref="E12:I12"/>
    <mergeCell ref="J12:L12"/>
    <mergeCell ref="M12:U12"/>
    <mergeCell ref="V12:X12"/>
    <mergeCell ref="Y12:AG12"/>
    <mergeCell ref="A1:AC1"/>
    <mergeCell ref="A2:Z4"/>
    <mergeCell ref="A6:AI6"/>
    <mergeCell ref="E7:AE7"/>
    <mergeCell ref="B9:J9"/>
    <mergeCell ref="L9:N9"/>
    <mergeCell ref="O9:P9"/>
    <mergeCell ref="Q9:R9"/>
    <mergeCell ref="S9:AA9"/>
    <mergeCell ref="AC9:AE9"/>
    <mergeCell ref="AF9:AG9"/>
  </mergeCells>
  <printOptions/>
  <pageMargins left="0.7480314960629921" right="0.35433070866141736" top="0.39370078740157477" bottom="0.19685039370078738" header="0.39370078740157477" footer="0.5118110236220472"/>
  <pageSetup fitToHeight="2" fitToWidth="1" horizontalDpi="65533" verticalDpi="65533" orientation="portrait" paperSize="9" scale="96" r:id="rId2"/>
  <headerFooter>
    <oddHeader>&amp;ROITA　FOOTBALL   　ASSOCIATION</oddHeader>
  </headerFooter>
  <rowBreaks count="1" manualBreakCount="1">
    <brk id="57" max="16383" man="1"/>
  </row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3"/>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139" customWidth="1"/>
    <col min="2" max="2" width="39.875" style="139" customWidth="1"/>
    <col min="3" max="3" width="10.75390625" style="139" customWidth="1"/>
    <col min="4" max="4" width="4.50390625" style="139" customWidth="1"/>
    <col min="5" max="5" width="10.375" style="139" customWidth="1"/>
    <col min="6" max="6" width="5.75390625" style="139" bestFit="1" customWidth="1"/>
    <col min="7" max="7" width="10.375" style="139" customWidth="1"/>
    <col min="8" max="8" width="4.50390625" style="139" customWidth="1"/>
    <col min="9" max="9" width="10.75390625" style="139" bestFit="1" customWidth="1"/>
    <col min="10" max="10" width="39.875" style="139" customWidth="1"/>
    <col min="11" max="11" width="15.75390625" style="139" customWidth="1"/>
    <col min="12" max="12" width="3.625" style="139" customWidth="1"/>
    <col min="13" max="13" width="19.50390625" style="139" customWidth="1"/>
    <col min="14" max="14" width="39.875" style="139" customWidth="1"/>
    <col min="15" max="15" width="10.75390625" style="139" customWidth="1"/>
    <col min="16" max="16" width="4.50390625" style="139" customWidth="1"/>
    <col min="17" max="17" width="10.375" style="139" customWidth="1"/>
    <col min="18" max="18" width="5.75390625" style="139" bestFit="1" customWidth="1"/>
    <col min="19" max="19" width="10.375" style="139" customWidth="1"/>
    <col min="20" max="20" width="4.50390625" style="139" customWidth="1"/>
    <col min="21" max="21" width="10.75390625" style="139" customWidth="1"/>
    <col min="22" max="22" width="39.875" style="139" customWidth="1"/>
    <col min="23" max="23" width="15.75390625" style="139" customWidth="1"/>
    <col min="24" max="24" width="9.00390625" style="139" customWidth="1"/>
    <col min="25" max="59" width="5.875" style="139" customWidth="1"/>
    <col min="60" max="16384" width="9.00390625" style="139" customWidth="1"/>
  </cols>
  <sheetData>
    <row r="1" spans="1:67" ht="28.25">
      <c r="A1" s="1018" t="str">
        <f>'抽選会資料'!A1</f>
        <v>OFA 第 55 回大分県U-12サッカー大会　兼　KYFA 九州U-12サッカー大会大分県大会</v>
      </c>
      <c r="B1" s="1018"/>
      <c r="C1" s="1018"/>
      <c r="D1" s="1018"/>
      <c r="E1" s="1018"/>
      <c r="F1" s="1018"/>
      <c r="G1" s="1018"/>
      <c r="H1" s="1018"/>
      <c r="I1" s="1018"/>
      <c r="J1" s="1018" t="s">
        <v>751</v>
      </c>
      <c r="K1" s="1018"/>
      <c r="L1" s="405"/>
      <c r="M1" s="1018" t="str">
        <f>'抽選会資料'!A1</f>
        <v>OFA 第 55 回大分県U-12サッカー大会　兼　KYFA 九州U-12サッカー大会大分県大会</v>
      </c>
      <c r="N1" s="1018"/>
      <c r="O1" s="1018"/>
      <c r="P1" s="1018"/>
      <c r="Q1" s="1018"/>
      <c r="R1" s="1018"/>
      <c r="S1" s="1018"/>
      <c r="T1" s="1018"/>
      <c r="U1" s="1018"/>
      <c r="V1" s="1018" t="s">
        <v>751</v>
      </c>
      <c r="W1" s="1018"/>
      <c r="Y1" s="1018" t="str">
        <f>$A$1</f>
        <v>OFA 第 55 回大分県U-12サッカー大会　兼　KYFA 九州U-12サッカー大会大分県大会</v>
      </c>
      <c r="Z1" s="1018"/>
      <c r="AA1" s="1018"/>
      <c r="AB1" s="1018"/>
      <c r="AC1" s="1018"/>
      <c r="AD1" s="1018"/>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c r="BE1" s="1018"/>
      <c r="BF1" s="1018"/>
      <c r="BG1" s="1018"/>
      <c r="BI1" s="1018" t="str">
        <f>$J$1</f>
        <v>１次リーグ結果　報告用紙</v>
      </c>
      <c r="BJ1" s="1018"/>
      <c r="BK1" s="1018"/>
      <c r="BL1" s="1018"/>
      <c r="BM1" s="1018"/>
      <c r="BN1" s="1018"/>
      <c r="BO1" s="1018"/>
    </row>
    <row r="2" spans="1:59" ht="37.5" customHeight="1">
      <c r="A2" s="1018" t="s">
        <v>676</v>
      </c>
      <c r="B2" s="1018"/>
      <c r="C2" s="1018"/>
      <c r="D2" s="1018"/>
      <c r="E2" s="1018"/>
      <c r="F2" s="1018"/>
      <c r="G2" s="1018"/>
      <c r="H2" s="1018"/>
      <c r="I2" s="1018"/>
      <c r="J2" s="1018"/>
      <c r="K2" s="1018"/>
      <c r="L2" s="404"/>
      <c r="M2" s="1018" t="s">
        <v>676</v>
      </c>
      <c r="N2" s="1018"/>
      <c r="O2" s="1018"/>
      <c r="P2" s="1018"/>
      <c r="Q2" s="1018"/>
      <c r="R2" s="1018"/>
      <c r="S2" s="1018"/>
      <c r="T2" s="1018"/>
      <c r="U2" s="1018"/>
      <c r="V2" s="1018"/>
      <c r="W2" s="1018"/>
      <c r="Y2" s="1018" t="s">
        <v>676</v>
      </c>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row>
    <row r="3" spans="1:35" ht="37.5" customHeight="1">
      <c r="A3" s="404"/>
      <c r="B3" s="404"/>
      <c r="C3" s="404"/>
      <c r="D3" s="404"/>
      <c r="E3" s="404"/>
      <c r="F3" s="404"/>
      <c r="G3" s="404"/>
      <c r="H3" s="404"/>
      <c r="I3" s="404"/>
      <c r="J3" s="404"/>
      <c r="K3" s="404"/>
      <c r="L3" s="404"/>
      <c r="M3" s="404"/>
      <c r="N3" s="404"/>
      <c r="O3" s="404"/>
      <c r="P3" s="404"/>
      <c r="Q3" s="404"/>
      <c r="R3" s="404"/>
      <c r="S3" s="404"/>
      <c r="T3" s="404"/>
      <c r="U3" s="404"/>
      <c r="V3" s="404"/>
      <c r="W3" s="404"/>
      <c r="Y3" s="404"/>
      <c r="Z3" s="404"/>
      <c r="AA3" s="404"/>
      <c r="AB3" s="404"/>
      <c r="AC3" s="404"/>
      <c r="AD3" s="404"/>
      <c r="AE3" s="404"/>
      <c r="AF3" s="404"/>
      <c r="AG3" s="404"/>
      <c r="AH3" s="404"/>
      <c r="AI3" s="404"/>
    </row>
    <row r="4" spans="1:49" ht="37.5" customHeight="1">
      <c r="A4" s="132" t="s">
        <v>75</v>
      </c>
      <c r="B4" s="406" t="str">
        <f>'組み合わせ'!DH8</f>
        <v>臼杵・津久見</v>
      </c>
      <c r="C4" s="132" t="s">
        <v>677</v>
      </c>
      <c r="D4" s="1019" t="str">
        <f>VLOOKUP(B4,'抽選会資料'!$B$52:$F$60,2,FALSE)</f>
        <v>吉四六ランド陸上競技場</v>
      </c>
      <c r="E4" s="1019"/>
      <c r="F4" s="1019"/>
      <c r="G4" s="1019"/>
      <c r="H4" s="1019"/>
      <c r="I4" s="1019"/>
      <c r="J4" s="1019"/>
      <c r="K4" s="1019"/>
      <c r="L4" s="131"/>
      <c r="M4" s="132" t="s">
        <v>75</v>
      </c>
      <c r="N4" s="406" t="str">
        <f>'組み合わせ'!DH8</f>
        <v>臼杵・津久見</v>
      </c>
      <c r="O4" s="132" t="s">
        <v>677</v>
      </c>
      <c r="P4" s="1019" t="str">
        <f>VLOOKUP(N4,'抽選会資料'!$B$52:$F$60,2,FALSE)</f>
        <v>吉四六ランド陸上競技場</v>
      </c>
      <c r="Q4" s="1019"/>
      <c r="R4" s="1019"/>
      <c r="S4" s="1019"/>
      <c r="T4" s="1019"/>
      <c r="U4" s="1019"/>
      <c r="V4" s="1019"/>
      <c r="W4" s="1019"/>
      <c r="X4" s="18"/>
      <c r="Y4" s="588" t="s">
        <v>75</v>
      </c>
      <c r="Z4" s="588"/>
      <c r="AA4" s="588"/>
      <c r="AB4" s="1020" t="str">
        <f>$B$4</f>
        <v>臼杵・津久見</v>
      </c>
      <c r="AC4" s="1020"/>
      <c r="AD4" s="1020"/>
      <c r="AE4" s="1020"/>
      <c r="AF4" s="1020"/>
      <c r="AG4" s="1020"/>
      <c r="AH4" s="132" t="s">
        <v>677</v>
      </c>
      <c r="AI4" s="1019" t="str">
        <f>$D$4</f>
        <v>吉四六ランド陸上競技場</v>
      </c>
      <c r="AJ4" s="1019"/>
      <c r="AK4" s="1019"/>
      <c r="AL4" s="1019"/>
      <c r="AM4" s="1019"/>
      <c r="AN4" s="1019"/>
      <c r="AO4" s="1019"/>
      <c r="AP4" s="1019"/>
      <c r="AQ4" s="1019"/>
      <c r="AR4" s="1019"/>
      <c r="AS4" s="1019"/>
      <c r="AT4" s="1019"/>
      <c r="AU4" s="1019"/>
      <c r="AV4" s="1019"/>
      <c r="AW4" s="1019"/>
    </row>
    <row r="5" spans="1:27" ht="37.5" customHeight="1">
      <c r="A5" s="408"/>
      <c r="B5" s="408"/>
      <c r="C5" s="408"/>
      <c r="D5" s="408"/>
      <c r="E5" s="408"/>
      <c r="F5" s="408"/>
      <c r="G5" s="408"/>
      <c r="H5" s="408"/>
      <c r="I5" s="408"/>
      <c r="J5" s="408"/>
      <c r="K5" s="408"/>
      <c r="L5" s="408"/>
      <c r="M5" s="408"/>
      <c r="N5" s="408"/>
      <c r="O5" s="408"/>
      <c r="P5" s="408"/>
      <c r="Q5" s="408"/>
      <c r="R5" s="408"/>
      <c r="S5" s="408"/>
      <c r="T5" s="408"/>
      <c r="U5" s="408"/>
      <c r="V5" s="408"/>
      <c r="W5" s="408"/>
      <c r="Y5" s="408"/>
      <c r="Z5" s="408"/>
      <c r="AA5" s="408"/>
    </row>
    <row r="6" spans="1:33" ht="37.5" customHeight="1">
      <c r="A6" s="132" t="s">
        <v>339</v>
      </c>
      <c r="B6" s="451" t="str">
        <f>VLOOKUP(B4,'組み合わせ'!$AL$95:$BU$112,13,FALSE)</f>
        <v>E</v>
      </c>
      <c r="C6" s="132"/>
      <c r="D6" s="132"/>
      <c r="M6" s="132" t="s">
        <v>339</v>
      </c>
      <c r="N6" s="451" t="str">
        <f>VLOOKUP(N4,'組み合わせ'!$AL$95:$BU$112,25,FALSE)</f>
        <v>K</v>
      </c>
      <c r="O6" s="409"/>
      <c r="P6" s="409"/>
      <c r="Y6" s="588" t="s">
        <v>339</v>
      </c>
      <c r="Z6" s="588"/>
      <c r="AA6" s="588"/>
      <c r="AB6" s="1021" t="str">
        <f>$B$6</f>
        <v>E</v>
      </c>
      <c r="AC6" s="1021"/>
      <c r="AD6" s="1021"/>
      <c r="AE6" s="1021"/>
      <c r="AF6" s="1021"/>
      <c r="AG6" s="1021"/>
    </row>
    <row r="7" spans="1:45" ht="37.5" customHeight="1">
      <c r="A7" s="132"/>
      <c r="B7" s="410" t="str">
        <f>CONCATENATE($B$6,1)</f>
        <v>E1</v>
      </c>
      <c r="C7" s="1022" t="str">
        <f>HLOOKUP(B7,'組み合わせ'!$B$48:$EO$86,2,FALSE)</f>
        <v>臼杵ＳＳＳ</v>
      </c>
      <c r="D7" s="1022"/>
      <c r="E7" s="1022"/>
      <c r="F7" s="1022"/>
      <c r="G7" s="1022"/>
      <c r="H7" s="1022"/>
      <c r="I7" s="1022"/>
      <c r="J7" s="1022" t="str">
        <f>HLOOKUP(B7,'組み合わせ'!$B$48:$EO$86,32,FALSE)</f>
        <v>臼杵・津久見</v>
      </c>
      <c r="K7" s="1023"/>
      <c r="M7" s="409"/>
      <c r="N7" s="410" t="str">
        <f>CONCATENATE($N$6,1)</f>
        <v>K1</v>
      </c>
      <c r="O7" s="1022" t="str">
        <f>HLOOKUP(N7,'組み合わせ'!$B$48:$EO$86,2,FALSE)</f>
        <v>きつきＦＣ</v>
      </c>
      <c r="P7" s="1022"/>
      <c r="Q7" s="1022"/>
      <c r="R7" s="1022"/>
      <c r="S7" s="1022"/>
      <c r="T7" s="1022"/>
      <c r="U7" s="1022"/>
      <c r="V7" s="1022" t="str">
        <f>HLOOKUP(N7,'組み合わせ'!$B$48:$EO$86,32,FALSE)</f>
        <v>速杵国東</v>
      </c>
      <c r="W7" s="1023"/>
      <c r="Y7" s="132"/>
      <c r="Z7" s="844" t="str">
        <f aca="true" t="shared" si="0" ref="Z7:Z9">+B7</f>
        <v>E1</v>
      </c>
      <c r="AA7" s="844"/>
      <c r="AB7" s="844"/>
      <c r="AC7" s="844" t="str">
        <f>$C$7</f>
        <v>臼杵ＳＳＳ</v>
      </c>
      <c r="AD7" s="844"/>
      <c r="AE7" s="844"/>
      <c r="AF7" s="844"/>
      <c r="AG7" s="844"/>
      <c r="AH7" s="844"/>
      <c r="AI7" s="844"/>
      <c r="AJ7" s="844"/>
      <c r="AK7" s="844"/>
      <c r="AL7" s="844"/>
      <c r="AM7" s="844"/>
      <c r="AN7" s="844"/>
      <c r="AO7" s="844"/>
      <c r="AP7" s="844" t="str">
        <f>$J$7</f>
        <v>臼杵・津久見</v>
      </c>
      <c r="AQ7" s="844"/>
      <c r="AR7" s="844"/>
      <c r="AS7" s="844"/>
    </row>
    <row r="8" spans="1:45" ht="37.5" customHeight="1">
      <c r="A8" s="132"/>
      <c r="B8" s="411" t="str">
        <f>CONCATENATE($B$6,2)</f>
        <v>E2</v>
      </c>
      <c r="C8" s="602" t="str">
        <f>HLOOKUP(B8,'組み合わせ'!$B$48:$EO$86,2,FALSE)</f>
        <v>大分トリニータＵ－１２</v>
      </c>
      <c r="D8" s="602"/>
      <c r="E8" s="602"/>
      <c r="F8" s="602"/>
      <c r="G8" s="602"/>
      <c r="H8" s="602"/>
      <c r="I8" s="602"/>
      <c r="J8" s="602" t="str">
        <f>HLOOKUP(B8,'組み合わせ'!$B$48:$EO$86,32,FALSE)</f>
        <v>大分</v>
      </c>
      <c r="K8" s="1024"/>
      <c r="M8" s="409"/>
      <c r="N8" s="411" t="str">
        <f>CONCATENATE($N$6,2)</f>
        <v>K2</v>
      </c>
      <c r="O8" s="602" t="str">
        <f>HLOOKUP(N8,'組み合わせ'!$B$48:$EO$86,2,FALSE)</f>
        <v>宗方サッカークラブ</v>
      </c>
      <c r="P8" s="602"/>
      <c r="Q8" s="602"/>
      <c r="R8" s="602"/>
      <c r="S8" s="602"/>
      <c r="T8" s="602"/>
      <c r="U8" s="602"/>
      <c r="V8" s="602" t="str">
        <f>HLOOKUP(N8,'組み合わせ'!$B$48:$EO$86,32,FALSE)</f>
        <v>大分</v>
      </c>
      <c r="W8" s="1024"/>
      <c r="Y8" s="132"/>
      <c r="Z8" s="844" t="str">
        <f t="shared" si="0"/>
        <v>E2</v>
      </c>
      <c r="AA8" s="844"/>
      <c r="AB8" s="844"/>
      <c r="AC8" s="844" t="str">
        <f>$C$8</f>
        <v>大分トリニータＵ－１２</v>
      </c>
      <c r="AD8" s="844"/>
      <c r="AE8" s="844"/>
      <c r="AF8" s="844"/>
      <c r="AG8" s="844"/>
      <c r="AH8" s="844"/>
      <c r="AI8" s="844"/>
      <c r="AJ8" s="844"/>
      <c r="AK8" s="844"/>
      <c r="AL8" s="844"/>
      <c r="AM8" s="844"/>
      <c r="AN8" s="844"/>
      <c r="AO8" s="844"/>
      <c r="AP8" s="844" t="str">
        <f>$J$8</f>
        <v>大分</v>
      </c>
      <c r="AQ8" s="844"/>
      <c r="AR8" s="844"/>
      <c r="AS8" s="844"/>
    </row>
    <row r="9" spans="1:45" ht="37.5" customHeight="1">
      <c r="A9" s="408"/>
      <c r="B9" s="412" t="str">
        <f>CONCATENATE($B$6,3)</f>
        <v>E3</v>
      </c>
      <c r="C9" s="1025" t="str">
        <f>HLOOKUP(B9,'組み合わせ'!$B$48:$EO$86,2,FALSE)</f>
        <v>渡町台サッカークラブ</v>
      </c>
      <c r="D9" s="1025"/>
      <c r="E9" s="1025"/>
      <c r="F9" s="1025"/>
      <c r="G9" s="1025"/>
      <c r="H9" s="1025"/>
      <c r="I9" s="1025"/>
      <c r="J9" s="1025" t="str">
        <f>HLOOKUP(B9,'組み合わせ'!$B$48:$EO$86,32,FALSE)</f>
        <v>佐伯</v>
      </c>
      <c r="K9" s="1026"/>
      <c r="L9" s="408"/>
      <c r="M9" s="408"/>
      <c r="N9" s="412" t="str">
        <f>CONCATENATE($N$6,3)</f>
        <v>K3</v>
      </c>
      <c r="O9" s="1025" t="str">
        <f>HLOOKUP(N9,'組み合わせ'!$B$48:$EO$86,2,FALSE)</f>
        <v>三芳少年サッカースクール</v>
      </c>
      <c r="P9" s="1025"/>
      <c r="Q9" s="1025"/>
      <c r="R9" s="1025"/>
      <c r="S9" s="1025"/>
      <c r="T9" s="1025"/>
      <c r="U9" s="1025"/>
      <c r="V9" s="1025" t="str">
        <f>HLOOKUP(N9,'組み合わせ'!$B$48:$EO$86,32,FALSE)</f>
        <v>日田・玖珠</v>
      </c>
      <c r="W9" s="1026"/>
      <c r="Y9" s="408"/>
      <c r="Z9" s="844" t="str">
        <f t="shared" si="0"/>
        <v>E3</v>
      </c>
      <c r="AA9" s="844"/>
      <c r="AB9" s="844"/>
      <c r="AC9" s="844" t="str">
        <f>$C$9</f>
        <v>渡町台サッカークラブ</v>
      </c>
      <c r="AD9" s="844"/>
      <c r="AE9" s="844"/>
      <c r="AF9" s="844"/>
      <c r="AG9" s="844"/>
      <c r="AH9" s="844"/>
      <c r="AI9" s="844"/>
      <c r="AJ9" s="844"/>
      <c r="AK9" s="844"/>
      <c r="AL9" s="844"/>
      <c r="AM9" s="844"/>
      <c r="AN9" s="844"/>
      <c r="AO9" s="844"/>
      <c r="AP9" s="844" t="str">
        <f>$J$9</f>
        <v>佐伯</v>
      </c>
      <c r="AQ9" s="844"/>
      <c r="AR9" s="844"/>
      <c r="AS9" s="844"/>
    </row>
    <row r="10" spans="1:23" ht="37.5" customHeight="1">
      <c r="A10" s="413" t="s">
        <v>678</v>
      </c>
      <c r="B10" s="404"/>
      <c r="C10" s="404"/>
      <c r="D10" s="404"/>
      <c r="E10" s="404"/>
      <c r="F10" s="404"/>
      <c r="G10" s="404"/>
      <c r="H10" s="404"/>
      <c r="I10" s="404"/>
      <c r="J10" s="404"/>
      <c r="K10" s="404"/>
      <c r="L10" s="404"/>
      <c r="M10" s="413" t="s">
        <v>679</v>
      </c>
      <c r="N10" s="404"/>
      <c r="O10" s="404"/>
      <c r="P10" s="404"/>
      <c r="Q10" s="404"/>
      <c r="R10" s="404"/>
      <c r="S10" s="404"/>
      <c r="T10" s="404"/>
      <c r="U10" s="404"/>
      <c r="V10" s="404"/>
      <c r="W10" s="404"/>
    </row>
    <row r="12" spans="1:22" ht="18.75" customHeight="1">
      <c r="A12" s="1027" t="s">
        <v>680</v>
      </c>
      <c r="B12" s="1029" t="str">
        <f>C7</f>
        <v>臼杵ＳＳＳ</v>
      </c>
      <c r="C12" s="1032">
        <f>IF(E12="","",SUM(E12:E13))</f>
        <v>0</v>
      </c>
      <c r="D12" s="1034" t="s">
        <v>103</v>
      </c>
      <c r="E12" s="414">
        <v>0</v>
      </c>
      <c r="F12" s="414" t="s">
        <v>266</v>
      </c>
      <c r="G12" s="414">
        <v>2</v>
      </c>
      <c r="H12" s="1034" t="s">
        <v>120</v>
      </c>
      <c r="I12" s="1032">
        <f>IF(G12="","",SUM(G12:G13))</f>
        <v>4</v>
      </c>
      <c r="J12" s="1036" t="str">
        <f>C8</f>
        <v>大分トリニータＵ－１２</v>
      </c>
      <c r="K12" s="408"/>
      <c r="L12" s="408"/>
      <c r="M12" s="1039" t="s">
        <v>681</v>
      </c>
      <c r="N12" s="1042" t="str">
        <f>O7</f>
        <v>きつきＦＣ</v>
      </c>
      <c r="O12" s="1032">
        <f>IF(Q12="","",SUM(Q12:Q13))</f>
        <v>4</v>
      </c>
      <c r="P12" s="1034" t="s">
        <v>103</v>
      </c>
      <c r="Q12" s="414">
        <v>1</v>
      </c>
      <c r="R12" s="414" t="s">
        <v>266</v>
      </c>
      <c r="S12" s="414">
        <v>0</v>
      </c>
      <c r="T12" s="1034" t="s">
        <v>120</v>
      </c>
      <c r="U12" s="1032">
        <f>IF(S12="","",SUM(S12:S13))</f>
        <v>0</v>
      </c>
      <c r="V12" s="1036" t="str">
        <f>O8</f>
        <v>宗方サッカークラブ</v>
      </c>
    </row>
    <row r="13" spans="1:22" ht="18.75" customHeight="1">
      <c r="A13" s="1028"/>
      <c r="B13" s="1030"/>
      <c r="C13" s="1033"/>
      <c r="D13" s="1035"/>
      <c r="E13" s="408">
        <v>0</v>
      </c>
      <c r="F13" s="408" t="s">
        <v>268</v>
      </c>
      <c r="G13" s="408">
        <v>2</v>
      </c>
      <c r="H13" s="1035"/>
      <c r="I13" s="1033"/>
      <c r="J13" s="1037"/>
      <c r="K13" s="408"/>
      <c r="L13" s="408"/>
      <c r="M13" s="1040"/>
      <c r="N13" s="1043"/>
      <c r="O13" s="1033"/>
      <c r="P13" s="1035"/>
      <c r="Q13" s="408">
        <v>3</v>
      </c>
      <c r="R13" s="408" t="s">
        <v>268</v>
      </c>
      <c r="S13" s="408">
        <v>0</v>
      </c>
      <c r="T13" s="1035"/>
      <c r="U13" s="1033"/>
      <c r="V13" s="1037"/>
    </row>
    <row r="14" spans="1:22" ht="19.5" customHeight="1">
      <c r="A14" s="1028"/>
      <c r="B14" s="1031"/>
      <c r="C14" s="1033"/>
      <c r="D14" s="1035"/>
      <c r="E14" s="408"/>
      <c r="F14" s="408" t="s">
        <v>270</v>
      </c>
      <c r="G14" s="408"/>
      <c r="H14" s="1035"/>
      <c r="I14" s="1033"/>
      <c r="J14" s="1038"/>
      <c r="K14" s="408"/>
      <c r="L14" s="408"/>
      <c r="M14" s="1041"/>
      <c r="N14" s="1044"/>
      <c r="O14" s="1045"/>
      <c r="P14" s="1046"/>
      <c r="Q14" s="408"/>
      <c r="R14" s="408" t="s">
        <v>270</v>
      </c>
      <c r="S14" s="408"/>
      <c r="T14" s="1046"/>
      <c r="U14" s="1045"/>
      <c r="V14" s="1047"/>
    </row>
    <row r="15" spans="1:67" ht="18.75" customHeight="1">
      <c r="A15" s="416" t="s">
        <v>682</v>
      </c>
      <c r="B15" s="1048" t="s">
        <v>533</v>
      </c>
      <c r="C15" s="1048"/>
      <c r="D15" s="1048"/>
      <c r="E15" s="1048"/>
      <c r="F15" s="1048"/>
      <c r="G15" s="1049" t="s">
        <v>684</v>
      </c>
      <c r="H15" s="1049"/>
      <c r="I15" s="1049"/>
      <c r="J15" s="1050" t="s">
        <v>840</v>
      </c>
      <c r="K15" s="1050"/>
      <c r="L15" s="408"/>
      <c r="M15" s="416" t="s">
        <v>682</v>
      </c>
      <c r="N15" s="1048" t="s">
        <v>841</v>
      </c>
      <c r="O15" s="1048"/>
      <c r="P15" s="1048"/>
      <c r="Q15" s="1048"/>
      <c r="R15" s="1048"/>
      <c r="S15" s="1049" t="s">
        <v>684</v>
      </c>
      <c r="T15" s="1049"/>
      <c r="U15" s="1049"/>
      <c r="V15" s="1050" t="s">
        <v>840</v>
      </c>
      <c r="W15" s="1050"/>
      <c r="Y15" s="1051" t="str">
        <f>$Y$6</f>
        <v>パート</v>
      </c>
      <c r="Z15" s="1052"/>
      <c r="AA15" s="1052"/>
      <c r="AB15" s="1052"/>
      <c r="AC15" s="1052" t="str">
        <f>$AB$6</f>
        <v>E</v>
      </c>
      <c r="AD15" s="1052"/>
      <c r="AE15" s="1056"/>
      <c r="AF15" s="1057" t="str">
        <f>$Y$21</f>
        <v>臼杵ＳＳＳ</v>
      </c>
      <c r="AG15" s="1057"/>
      <c r="AH15" s="1057"/>
      <c r="AI15" s="1057"/>
      <c r="AJ15" s="1057"/>
      <c r="AK15" s="1057" t="str">
        <f>$Y$27</f>
        <v>大分トリニータＵ－１２</v>
      </c>
      <c r="AL15" s="1057"/>
      <c r="AM15" s="1057"/>
      <c r="AN15" s="1057"/>
      <c r="AO15" s="1057"/>
      <c r="AP15" s="1057" t="str">
        <f>$Y$33</f>
        <v>渡町台サッカークラブ</v>
      </c>
      <c r="AQ15" s="1057"/>
      <c r="AR15" s="1057"/>
      <c r="AS15" s="1057"/>
      <c r="AT15" s="1057"/>
      <c r="AU15" s="1057" t="s">
        <v>657</v>
      </c>
      <c r="AV15" s="1057"/>
      <c r="AW15" s="1058" t="s">
        <v>688</v>
      </c>
      <c r="AX15" s="1057"/>
      <c r="AY15" s="1058" t="s">
        <v>689</v>
      </c>
      <c r="AZ15" s="1057"/>
      <c r="BA15" s="1057" t="s">
        <v>659</v>
      </c>
      <c r="BB15" s="1057"/>
      <c r="BC15" s="1057" t="s">
        <v>690</v>
      </c>
      <c r="BD15" s="1057"/>
      <c r="BE15" s="1057" t="s">
        <v>691</v>
      </c>
      <c r="BF15" s="1057"/>
      <c r="BG15" s="1057" t="s">
        <v>692</v>
      </c>
      <c r="BH15" s="1057"/>
      <c r="BI15" s="1058" t="s">
        <v>665</v>
      </c>
      <c r="BJ15" s="1057"/>
      <c r="BK15" s="1058" t="s">
        <v>666</v>
      </c>
      <c r="BL15" s="1057"/>
      <c r="BM15" s="1058" t="s">
        <v>667</v>
      </c>
      <c r="BN15" s="1057"/>
      <c r="BO15" s="1059" t="s">
        <v>693</v>
      </c>
    </row>
    <row r="16" spans="1:67" ht="13.5">
      <c r="A16" s="417" t="s">
        <v>694</v>
      </c>
      <c r="B16" s="1062" t="s">
        <v>533</v>
      </c>
      <c r="C16" s="1062"/>
      <c r="D16" s="1062"/>
      <c r="E16" s="1062"/>
      <c r="F16" s="1062"/>
      <c r="G16" s="1063" t="s">
        <v>684</v>
      </c>
      <c r="H16" s="1064"/>
      <c r="I16" s="1065"/>
      <c r="J16" s="1066" t="s">
        <v>840</v>
      </c>
      <c r="K16" s="1066"/>
      <c r="L16" s="408"/>
      <c r="M16" s="417" t="s">
        <v>694</v>
      </c>
      <c r="N16" s="1062" t="s">
        <v>841</v>
      </c>
      <c r="O16" s="1062"/>
      <c r="P16" s="1062"/>
      <c r="Q16" s="1062"/>
      <c r="R16" s="1062"/>
      <c r="S16" s="1063" t="s">
        <v>684</v>
      </c>
      <c r="T16" s="1064"/>
      <c r="U16" s="1065"/>
      <c r="V16" s="1066" t="s">
        <v>840</v>
      </c>
      <c r="W16" s="1066"/>
      <c r="Y16" s="1053"/>
      <c r="Z16" s="1035"/>
      <c r="AA16" s="1035"/>
      <c r="AB16" s="1035"/>
      <c r="AC16" s="1035"/>
      <c r="AD16" s="1035"/>
      <c r="AE16" s="1037"/>
      <c r="AF16" s="1028"/>
      <c r="AG16" s="1028"/>
      <c r="AH16" s="1028"/>
      <c r="AI16" s="1028"/>
      <c r="AJ16" s="1028"/>
      <c r="AK16" s="1028"/>
      <c r="AL16" s="1028"/>
      <c r="AM16" s="1028"/>
      <c r="AN16" s="1028"/>
      <c r="AO16" s="1028"/>
      <c r="AP16" s="1028"/>
      <c r="AQ16" s="1028"/>
      <c r="AR16" s="1028"/>
      <c r="AS16" s="1028"/>
      <c r="AT16" s="1028"/>
      <c r="AU16" s="1028"/>
      <c r="AV16" s="1028"/>
      <c r="AW16" s="1028"/>
      <c r="AX16" s="1028"/>
      <c r="AY16" s="1028"/>
      <c r="AZ16" s="1028"/>
      <c r="BA16" s="1028"/>
      <c r="BB16" s="1028"/>
      <c r="BC16" s="1028"/>
      <c r="BD16" s="1028"/>
      <c r="BE16" s="1028"/>
      <c r="BF16" s="1028"/>
      <c r="BG16" s="1028"/>
      <c r="BH16" s="1028"/>
      <c r="BI16" s="1028"/>
      <c r="BJ16" s="1028"/>
      <c r="BK16" s="1028"/>
      <c r="BL16" s="1028"/>
      <c r="BM16" s="1028"/>
      <c r="BN16" s="1028"/>
      <c r="BO16" s="1060"/>
    </row>
    <row r="17" spans="1:67" ht="13.5">
      <c r="A17" s="418" t="s">
        <v>695</v>
      </c>
      <c r="B17" s="1067" t="s">
        <v>842</v>
      </c>
      <c r="C17" s="1067"/>
      <c r="D17" s="1067"/>
      <c r="E17" s="1067"/>
      <c r="F17" s="1067"/>
      <c r="G17" s="1063" t="s">
        <v>684</v>
      </c>
      <c r="H17" s="1064"/>
      <c r="I17" s="1065"/>
      <c r="J17" s="1068" t="s">
        <v>840</v>
      </c>
      <c r="K17" s="1068"/>
      <c r="L17" s="408"/>
      <c r="M17" s="418" t="s">
        <v>695</v>
      </c>
      <c r="N17" s="1067" t="s">
        <v>843</v>
      </c>
      <c r="O17" s="1067"/>
      <c r="P17" s="1067"/>
      <c r="Q17" s="1067"/>
      <c r="R17" s="1067"/>
      <c r="S17" s="1063" t="s">
        <v>684</v>
      </c>
      <c r="T17" s="1064"/>
      <c r="U17" s="1065"/>
      <c r="V17" s="1068" t="s">
        <v>844</v>
      </c>
      <c r="W17" s="1068"/>
      <c r="Y17" s="1053"/>
      <c r="Z17" s="1035"/>
      <c r="AA17" s="1035"/>
      <c r="AB17" s="1035"/>
      <c r="AC17" s="1035"/>
      <c r="AD17" s="1035"/>
      <c r="AE17" s="1037"/>
      <c r="AF17" s="1028"/>
      <c r="AG17" s="1028"/>
      <c r="AH17" s="1028"/>
      <c r="AI17" s="1028"/>
      <c r="AJ17" s="1028"/>
      <c r="AK17" s="1028"/>
      <c r="AL17" s="1028"/>
      <c r="AM17" s="1028"/>
      <c r="AN17" s="1028"/>
      <c r="AO17" s="1028"/>
      <c r="AP17" s="1028"/>
      <c r="AQ17" s="1028"/>
      <c r="AR17" s="1028"/>
      <c r="AS17" s="1028"/>
      <c r="AT17" s="1028"/>
      <c r="AU17" s="1028"/>
      <c r="AV17" s="1028"/>
      <c r="AW17" s="1028"/>
      <c r="AX17" s="1028"/>
      <c r="AY17" s="1028"/>
      <c r="AZ17" s="1028"/>
      <c r="BA17" s="1028"/>
      <c r="BB17" s="1028"/>
      <c r="BC17" s="1028"/>
      <c r="BD17" s="1028"/>
      <c r="BE17" s="1028"/>
      <c r="BF17" s="1028"/>
      <c r="BG17" s="1028"/>
      <c r="BH17" s="1028"/>
      <c r="BI17" s="1028"/>
      <c r="BJ17" s="1028"/>
      <c r="BK17" s="1028"/>
      <c r="BL17" s="1028"/>
      <c r="BM17" s="1028"/>
      <c r="BN17" s="1028"/>
      <c r="BO17" s="1060"/>
    </row>
    <row r="18" spans="1:67" ht="20.25">
      <c r="A18" s="419" t="s">
        <v>698</v>
      </c>
      <c r="B18" s="420" t="str">
        <f>IF(ISERROR(VLOOKUP(G18,'審判員'!$A:$C,2,FALSE))=TRUE,"",VLOOKUP(G18,'審判員'!$A:$C,2,FALSE))</f>
        <v>岩崎　浩也</v>
      </c>
      <c r="C18" s="421">
        <f>IF(ISERROR(VLOOKUP(G18,'審判員'!$A:$C,3,FALSE))=TRUE,"",VLOOKUP(G18,'審判員'!$A:$C,3,FALSE))</f>
        <v>2</v>
      </c>
      <c r="D18" s="422" t="s">
        <v>699</v>
      </c>
      <c r="E18" s="1052" t="s">
        <v>700</v>
      </c>
      <c r="F18" s="1052"/>
      <c r="G18" s="1052" t="s">
        <v>845</v>
      </c>
      <c r="H18" s="1052"/>
      <c r="I18" s="1052"/>
      <c r="J18" s="1069" t="s">
        <v>212</v>
      </c>
      <c r="K18" s="1070"/>
      <c r="L18" s="408"/>
      <c r="M18" s="419" t="s">
        <v>698</v>
      </c>
      <c r="N18" s="420" t="str">
        <f>IF(ISERROR(VLOOKUP(S18,'審判員'!$A:$C,2,FALSE))=TRUE,"",VLOOKUP(S18,'審判員'!$A:$C,2,FALSE))</f>
        <v>板井　龍法</v>
      </c>
      <c r="O18" s="421">
        <f>IF(ISERROR(VLOOKUP(S18,'審判員'!$A:$C,3,FALSE))=TRUE,"",VLOOKUP(S18,'審判員'!$A:$C,3,FALSE))</f>
        <v>3</v>
      </c>
      <c r="P18" s="422" t="s">
        <v>699</v>
      </c>
      <c r="Q18" s="1052" t="s">
        <v>700</v>
      </c>
      <c r="R18" s="1052"/>
      <c r="S18" s="1052" t="s">
        <v>846</v>
      </c>
      <c r="T18" s="1052"/>
      <c r="U18" s="1052"/>
      <c r="V18" s="1069" t="s">
        <v>212</v>
      </c>
      <c r="W18" s="1070"/>
      <c r="Y18" s="1053"/>
      <c r="Z18" s="1035"/>
      <c r="AA18" s="1035"/>
      <c r="AB18" s="1035"/>
      <c r="AC18" s="1035"/>
      <c r="AD18" s="1035"/>
      <c r="AE18" s="1037"/>
      <c r="AF18" s="1028"/>
      <c r="AG18" s="1028"/>
      <c r="AH18" s="1028"/>
      <c r="AI18" s="1028"/>
      <c r="AJ18" s="1028"/>
      <c r="AK18" s="1028"/>
      <c r="AL18" s="1028"/>
      <c r="AM18" s="1028"/>
      <c r="AN18" s="1028"/>
      <c r="AO18" s="1028"/>
      <c r="AP18" s="1028"/>
      <c r="AQ18" s="1028"/>
      <c r="AR18" s="1028"/>
      <c r="AS18" s="1028"/>
      <c r="AT18" s="1028"/>
      <c r="AU18" s="1028"/>
      <c r="AV18" s="1028"/>
      <c r="AW18" s="1028"/>
      <c r="AX18" s="1028"/>
      <c r="AY18" s="1028"/>
      <c r="AZ18" s="1028"/>
      <c r="BA18" s="1028"/>
      <c r="BB18" s="1028"/>
      <c r="BC18" s="1028"/>
      <c r="BD18" s="1028"/>
      <c r="BE18" s="1028"/>
      <c r="BF18" s="1028"/>
      <c r="BG18" s="1028"/>
      <c r="BH18" s="1028"/>
      <c r="BI18" s="1028"/>
      <c r="BJ18" s="1028"/>
      <c r="BK18" s="1028"/>
      <c r="BL18" s="1028"/>
      <c r="BM18" s="1028"/>
      <c r="BN18" s="1028"/>
      <c r="BO18" s="1060"/>
    </row>
    <row r="19" spans="1:67" ht="20.25">
      <c r="A19" s="423" t="s">
        <v>703</v>
      </c>
      <c r="B19" s="424" t="str">
        <f>IF(ISERROR(VLOOKUP(G19,'審判員'!$A:$C,2,FALSE))=TRUE,"",VLOOKUP(G19,'審判員'!$A:$C,2,FALSE))</f>
        <v>緒方　崇</v>
      </c>
      <c r="C19" s="425">
        <f>IF(ISERROR(VLOOKUP(G19,'審判員'!$A:$C,3,FALSE))=TRUE,"",VLOOKUP(G19,'審判員'!$A:$C,3,FALSE))</f>
        <v>3</v>
      </c>
      <c r="D19" s="426" t="s">
        <v>699</v>
      </c>
      <c r="E19" s="1035" t="s">
        <v>700</v>
      </c>
      <c r="F19" s="1035"/>
      <c r="G19" s="1035" t="s">
        <v>741</v>
      </c>
      <c r="H19" s="1035"/>
      <c r="I19" s="1035"/>
      <c r="J19" s="1071" t="str">
        <f>N12</f>
        <v>きつきＦＣ</v>
      </c>
      <c r="K19" s="1072"/>
      <c r="L19" s="408"/>
      <c r="M19" s="423" t="s">
        <v>703</v>
      </c>
      <c r="N19" s="424" t="str">
        <f>IF(ISERROR(VLOOKUP(S19,'審判員'!$A:$C,2,FALSE))=TRUE,"",VLOOKUP(S19,'審判員'!$A:$C,2,FALSE))</f>
        <v>佐藤　巨規</v>
      </c>
      <c r="O19" s="425">
        <f>IF(ISERROR(VLOOKUP(S19,'審判員'!$A:$C,3,FALSE))=TRUE,"",VLOOKUP(S19,'審判員'!$A:$C,3,FALSE))</f>
        <v>3</v>
      </c>
      <c r="P19" s="426" t="s">
        <v>699</v>
      </c>
      <c r="Q19" s="1035" t="s">
        <v>700</v>
      </c>
      <c r="R19" s="1035"/>
      <c r="S19" s="1035" t="s">
        <v>847</v>
      </c>
      <c r="T19" s="1035"/>
      <c r="U19" s="1035"/>
      <c r="V19" s="1071" t="str">
        <f>B12</f>
        <v>臼杵ＳＳＳ</v>
      </c>
      <c r="W19" s="1072"/>
      <c r="Y19" s="1053"/>
      <c r="Z19" s="1035"/>
      <c r="AA19" s="1035"/>
      <c r="AB19" s="1035"/>
      <c r="AC19" s="1035"/>
      <c r="AD19" s="1035"/>
      <c r="AE19" s="1037"/>
      <c r="AF19" s="1028"/>
      <c r="AG19" s="1028"/>
      <c r="AH19" s="1028"/>
      <c r="AI19" s="1028"/>
      <c r="AJ19" s="1028"/>
      <c r="AK19" s="1028"/>
      <c r="AL19" s="1028"/>
      <c r="AM19" s="1028"/>
      <c r="AN19" s="1028"/>
      <c r="AO19" s="1028"/>
      <c r="AP19" s="1028"/>
      <c r="AQ19" s="1028"/>
      <c r="AR19" s="1028"/>
      <c r="AS19" s="1028"/>
      <c r="AT19" s="1028"/>
      <c r="AU19" s="1028"/>
      <c r="AV19" s="1028"/>
      <c r="AW19" s="1028"/>
      <c r="AX19" s="1028"/>
      <c r="AY19" s="1028"/>
      <c r="AZ19" s="1028"/>
      <c r="BA19" s="1028"/>
      <c r="BB19" s="1028"/>
      <c r="BC19" s="1028"/>
      <c r="BD19" s="1028"/>
      <c r="BE19" s="1028"/>
      <c r="BF19" s="1028"/>
      <c r="BG19" s="1028"/>
      <c r="BH19" s="1028"/>
      <c r="BI19" s="1028"/>
      <c r="BJ19" s="1028"/>
      <c r="BK19" s="1028"/>
      <c r="BL19" s="1028"/>
      <c r="BM19" s="1028"/>
      <c r="BN19" s="1028"/>
      <c r="BO19" s="1060"/>
    </row>
    <row r="20" spans="1:67" ht="20.25">
      <c r="A20" s="423" t="s">
        <v>706</v>
      </c>
      <c r="B20" s="424" t="str">
        <f>IF(ISERROR(VLOOKUP(G20,'審判員'!$A:$C,2,FALSE))=TRUE,"",VLOOKUP(G20,'審判員'!$A:$C,2,FALSE))</f>
        <v>山本　青</v>
      </c>
      <c r="C20" s="425">
        <f>IF(ISERROR(VLOOKUP(G20,'審判員'!$A:$C,3,FALSE))=TRUE,"",VLOOKUP(G20,'審判員'!$A:$C,3,FALSE))</f>
        <v>3</v>
      </c>
      <c r="D20" s="426" t="s">
        <v>699</v>
      </c>
      <c r="E20" s="1035" t="s">
        <v>700</v>
      </c>
      <c r="F20" s="1035"/>
      <c r="G20" s="1035" t="s">
        <v>848</v>
      </c>
      <c r="H20" s="1035"/>
      <c r="I20" s="1035"/>
      <c r="J20" s="1071" t="str">
        <f>V12</f>
        <v>宗方サッカークラブ</v>
      </c>
      <c r="K20" s="1072"/>
      <c r="L20" s="408"/>
      <c r="M20" s="423" t="s">
        <v>706</v>
      </c>
      <c r="N20" s="424" t="str">
        <f>IF(ISERROR(VLOOKUP(S20,'審判員'!$A:$C,2,FALSE))=TRUE,"",VLOOKUP(S20,'審判員'!$A:$C,2,FALSE))</f>
        <v>小川　翔太</v>
      </c>
      <c r="O20" s="425">
        <f>IF(ISERROR(VLOOKUP(S20,'審判員'!$A:$C,3,FALSE))=TRUE,"",VLOOKUP(S20,'審判員'!$A:$C,3,FALSE))</f>
        <v>3</v>
      </c>
      <c r="P20" s="426" t="s">
        <v>699</v>
      </c>
      <c r="Q20" s="1035" t="s">
        <v>700</v>
      </c>
      <c r="R20" s="1035"/>
      <c r="S20" s="1035" t="s">
        <v>742</v>
      </c>
      <c r="T20" s="1035"/>
      <c r="U20" s="1035"/>
      <c r="V20" s="1071" t="str">
        <f>J12</f>
        <v>大分トリニータＵ－１２</v>
      </c>
      <c r="W20" s="1072"/>
      <c r="Y20" s="1054"/>
      <c r="Z20" s="1055"/>
      <c r="AA20" s="1055"/>
      <c r="AB20" s="1055"/>
      <c r="AC20" s="1055"/>
      <c r="AD20" s="1055"/>
      <c r="AE20" s="1038"/>
      <c r="AF20" s="1028"/>
      <c r="AG20" s="1028"/>
      <c r="AH20" s="1028"/>
      <c r="AI20" s="1028"/>
      <c r="AJ20" s="1028"/>
      <c r="AK20" s="1028"/>
      <c r="AL20" s="1028"/>
      <c r="AM20" s="1028"/>
      <c r="AN20" s="1028"/>
      <c r="AO20" s="1028"/>
      <c r="AP20" s="1028"/>
      <c r="AQ20" s="1028"/>
      <c r="AR20" s="1028"/>
      <c r="AS20" s="1028"/>
      <c r="AT20" s="1028"/>
      <c r="AU20" s="1028"/>
      <c r="AV20" s="1028"/>
      <c r="AW20" s="1028"/>
      <c r="AX20" s="1028"/>
      <c r="AY20" s="1028"/>
      <c r="AZ20" s="1028"/>
      <c r="BA20" s="1028"/>
      <c r="BB20" s="1028"/>
      <c r="BC20" s="1028"/>
      <c r="BD20" s="1028"/>
      <c r="BE20" s="1028"/>
      <c r="BF20" s="1028"/>
      <c r="BG20" s="1028"/>
      <c r="BH20" s="1028"/>
      <c r="BI20" s="1028"/>
      <c r="BJ20" s="1028"/>
      <c r="BK20" s="1028"/>
      <c r="BL20" s="1028"/>
      <c r="BM20" s="1028"/>
      <c r="BN20" s="1028"/>
      <c r="BO20" s="1061"/>
    </row>
    <row r="21" spans="1:67" ht="18.75" customHeight="1">
      <c r="A21" s="427" t="s">
        <v>709</v>
      </c>
      <c r="B21" s="428" t="str">
        <f>IF(ISERROR(VLOOKUP(G21,'審判員'!$A:$C,2,FALSE))=TRUE,"",VLOOKUP(G21,'審判員'!$A:$C,2,FALSE))</f>
        <v>師藤　一也</v>
      </c>
      <c r="C21" s="429">
        <f>IF(ISERROR(VLOOKUP(G21,'審判員'!$A:$C,3,FALSE))=TRUE,"",VLOOKUP(G21,'審判員'!$A:$C,3,FALSE))</f>
        <v>3</v>
      </c>
      <c r="D21" s="430" t="s">
        <v>699</v>
      </c>
      <c r="E21" s="1074" t="s">
        <v>700</v>
      </c>
      <c r="F21" s="1074"/>
      <c r="G21" s="1074" t="s">
        <v>849</v>
      </c>
      <c r="H21" s="1074"/>
      <c r="I21" s="1074"/>
      <c r="J21" s="1075" t="s">
        <v>212</v>
      </c>
      <c r="K21" s="1076"/>
      <c r="L21" s="408"/>
      <c r="M21" s="427" t="s">
        <v>709</v>
      </c>
      <c r="N21" s="428" t="str">
        <f>IF(ISERROR(VLOOKUP(S21,'審判員'!$A:$C,2,FALSE))=TRUE,"",VLOOKUP(S21,'審判員'!$A:$C,2,FALSE))</f>
        <v>金田　智朗</v>
      </c>
      <c r="O21" s="429">
        <f>IF(ISERROR(VLOOKUP(S21,'審判員'!$A:$C,3,FALSE))=TRUE,"",VLOOKUP(S21,'審判員'!$A:$C,3,FALSE))</f>
        <v>3</v>
      </c>
      <c r="P21" s="430" t="s">
        <v>699</v>
      </c>
      <c r="Q21" s="1074" t="s">
        <v>700</v>
      </c>
      <c r="R21" s="1074"/>
      <c r="S21" s="1074" t="s">
        <v>850</v>
      </c>
      <c r="T21" s="1074"/>
      <c r="U21" s="1074"/>
      <c r="V21" s="1075" t="s">
        <v>212</v>
      </c>
      <c r="W21" s="1076"/>
      <c r="Y21" s="1077" t="str">
        <f>$AC$7</f>
        <v>臼杵ＳＳＳ</v>
      </c>
      <c r="Z21" s="1034"/>
      <c r="AA21" s="1034"/>
      <c r="AB21" s="1034"/>
      <c r="AC21" s="1034"/>
      <c r="AD21" s="1034" t="s">
        <v>669</v>
      </c>
      <c r="AE21" s="1034"/>
      <c r="AF21" s="1078"/>
      <c r="AG21" s="1079"/>
      <c r="AH21" s="1079"/>
      <c r="AI21" s="1079"/>
      <c r="AJ21" s="1080"/>
      <c r="AK21" s="1099" t="str">
        <f>IF(AK25="","",IF(AK25&gt;AN25,"○",IF(AK25&lt;AN25,"●",IF(AK23&gt;AN23,"△",IF(AK23&lt;AN23,"▲")))))</f>
        <v>●</v>
      </c>
      <c r="AL21" s="1100"/>
      <c r="AM21" s="1100"/>
      <c r="AN21" s="1100"/>
      <c r="AO21" s="1101"/>
      <c r="AP21" s="1099" t="str">
        <f>IF(AP25="","",IF(AP25&gt;AS25,"○",IF(AP25&lt;AS25,"●",IF(AP23&gt;AS23,"△",IF(AP23&lt;AS23,"▲")))))</f>
        <v>○</v>
      </c>
      <c r="AQ21" s="1100"/>
      <c r="AR21" s="1100"/>
      <c r="AS21" s="1100"/>
      <c r="AT21" s="1101"/>
      <c r="AU21" s="1073">
        <f>COUNTIF($AF$21:$AT$22,"○")</f>
        <v>1</v>
      </c>
      <c r="AV21" s="1073"/>
      <c r="AW21" s="1073">
        <f>COUNTIF($AF$21:$AT$22,"△")</f>
        <v>0</v>
      </c>
      <c r="AX21" s="1073"/>
      <c r="AY21" s="1073">
        <f>COUNTIF($AF$21:$AT$22,"▲")</f>
        <v>0</v>
      </c>
      <c r="AZ21" s="1073"/>
      <c r="BA21" s="1073">
        <f>COUNTIF($AF$21:$AT$22,"●")</f>
        <v>1</v>
      </c>
      <c r="BB21" s="1073"/>
      <c r="BC21" s="1073">
        <f>SUM($AK$25,$AP$25)</f>
        <v>1</v>
      </c>
      <c r="BD21" s="1073"/>
      <c r="BE21" s="1073">
        <f>SUM($AN$25,$AS$25)</f>
        <v>4</v>
      </c>
      <c r="BF21" s="1073"/>
      <c r="BG21" s="1073">
        <f>($AU$21*3)+($AW$21*2)+($AY$21*1)</f>
        <v>3</v>
      </c>
      <c r="BH21" s="1073"/>
      <c r="BI21" s="1087">
        <f>RANK($BG$21,$BG$21:$BH$38)</f>
        <v>2</v>
      </c>
      <c r="BJ21" s="1087"/>
      <c r="BK21" s="1073">
        <f>$BC$21-$BE$21</f>
        <v>-3</v>
      </c>
      <c r="BL21" s="1073"/>
      <c r="BM21" s="1087">
        <f>RANK($BK$21,$BK$21:$BL$38)</f>
        <v>3</v>
      </c>
      <c r="BN21" s="1087"/>
      <c r="BO21" s="1088"/>
    </row>
    <row r="22" spans="1:67" ht="18.75" customHeight="1">
      <c r="A22" s="431" t="s">
        <v>406</v>
      </c>
      <c r="B22" s="432" t="s">
        <v>420</v>
      </c>
      <c r="C22" s="432" t="s">
        <v>419</v>
      </c>
      <c r="D22" s="432" t="s">
        <v>595</v>
      </c>
      <c r="E22" s="432" t="s">
        <v>421</v>
      </c>
      <c r="F22" s="433"/>
      <c r="G22" s="432" t="s">
        <v>421</v>
      </c>
      <c r="H22" s="432" t="s">
        <v>595</v>
      </c>
      <c r="I22" s="432" t="s">
        <v>419</v>
      </c>
      <c r="J22" s="432" t="s">
        <v>420</v>
      </c>
      <c r="K22" s="434" t="s">
        <v>406</v>
      </c>
      <c r="L22" s="408"/>
      <c r="M22" s="431" t="s">
        <v>406</v>
      </c>
      <c r="N22" s="432" t="s">
        <v>420</v>
      </c>
      <c r="O22" s="432" t="s">
        <v>419</v>
      </c>
      <c r="P22" s="432" t="s">
        <v>595</v>
      </c>
      <c r="Q22" s="432" t="s">
        <v>421</v>
      </c>
      <c r="R22" s="433"/>
      <c r="S22" s="432" t="s">
        <v>421</v>
      </c>
      <c r="T22" s="432" t="s">
        <v>595</v>
      </c>
      <c r="U22" s="432" t="s">
        <v>419</v>
      </c>
      <c r="V22" s="432" t="s">
        <v>420</v>
      </c>
      <c r="W22" s="434" t="s">
        <v>406</v>
      </c>
      <c r="Y22" s="1053"/>
      <c r="Z22" s="1035"/>
      <c r="AA22" s="1035"/>
      <c r="AB22" s="1035"/>
      <c r="AC22" s="1035"/>
      <c r="AD22" s="1035"/>
      <c r="AE22" s="1035"/>
      <c r="AF22" s="1081"/>
      <c r="AG22" s="1082"/>
      <c r="AH22" s="1082"/>
      <c r="AI22" s="1082"/>
      <c r="AJ22" s="1083"/>
      <c r="AK22" s="1093"/>
      <c r="AL22" s="1094"/>
      <c r="AM22" s="1094"/>
      <c r="AN22" s="1094"/>
      <c r="AO22" s="1096"/>
      <c r="AP22" s="1093"/>
      <c r="AQ22" s="1094"/>
      <c r="AR22" s="1094"/>
      <c r="AS22" s="1094"/>
      <c r="AT22" s="1096"/>
      <c r="AU22" s="1073"/>
      <c r="AV22" s="1073"/>
      <c r="AW22" s="1073"/>
      <c r="AX22" s="1073"/>
      <c r="AY22" s="1073"/>
      <c r="AZ22" s="1073"/>
      <c r="BA22" s="1073"/>
      <c r="BB22" s="1073"/>
      <c r="BC22" s="1073"/>
      <c r="BD22" s="1073"/>
      <c r="BE22" s="1073"/>
      <c r="BF22" s="1073"/>
      <c r="BG22" s="1073"/>
      <c r="BH22" s="1073"/>
      <c r="BI22" s="1087"/>
      <c r="BJ22" s="1087"/>
      <c r="BK22" s="1073"/>
      <c r="BL22" s="1073"/>
      <c r="BM22" s="1087"/>
      <c r="BN22" s="1087"/>
      <c r="BO22" s="1089"/>
    </row>
    <row r="23" spans="1:67" ht="18.75" customHeight="1">
      <c r="A23" s="435"/>
      <c r="B23" s="436" t="str">
        <f>IF(ISERROR(VLOOKUP(CONCATENATE($B$12,"_",C23),'選手名簿'!$A:$E,5,FALSE))=TRUE,"",VLOOKUP(CONCATENATE($B$12,"_",C23),'選手名簿'!$A:$E,5,FALSE))</f>
        <v/>
      </c>
      <c r="C23" s="437"/>
      <c r="D23" s="437"/>
      <c r="E23" s="438"/>
      <c r="F23" s="433"/>
      <c r="G23" s="438"/>
      <c r="H23" s="437"/>
      <c r="I23" s="437"/>
      <c r="J23" s="424" t="str">
        <f>IF(ISERROR(VLOOKUP(CONCATENATE($J$12,"_",I23),'選手名簿'!$A:$E,5,FALSE))=TRUE,"",VLOOKUP(CONCATENATE($J$12,"_",I23),'選手名簿'!$A:$E,5,FALSE))</f>
        <v/>
      </c>
      <c r="K23" s="439"/>
      <c r="L23" s="408"/>
      <c r="M23" s="435"/>
      <c r="N23" s="436" t="str">
        <f>IF(ISERROR(VLOOKUP(CONCATENATE($N$12,"_",O23),'選手名簿'!$A:$E,5,FALSE))=TRUE,"",VLOOKUP(CONCATENATE($N$12,"_",O23),'選手名簿'!$A:$E,5,FALSE))</f>
        <v/>
      </c>
      <c r="O23" s="437"/>
      <c r="P23" s="437"/>
      <c r="Q23" s="438"/>
      <c r="R23" s="433"/>
      <c r="S23" s="438"/>
      <c r="T23" s="437"/>
      <c r="U23" s="437"/>
      <c r="V23" s="424" t="str">
        <f>IF(ISERROR(VLOOKUP(CONCATENATE($V$12,"_",U23),'選手名簿'!$A:$E,5,FALSE))=TRUE,"",VLOOKUP(CONCATENATE($V$12,"_",U23),'選手名簿'!$A:$E,5,FALSE))</f>
        <v/>
      </c>
      <c r="W23" s="439"/>
      <c r="Y23" s="1053"/>
      <c r="Z23" s="1035"/>
      <c r="AA23" s="1035"/>
      <c r="AB23" s="1035"/>
      <c r="AC23" s="1035"/>
      <c r="AD23" s="1035"/>
      <c r="AE23" s="1035"/>
      <c r="AF23" s="1081"/>
      <c r="AG23" s="1082"/>
      <c r="AH23" s="1082"/>
      <c r="AI23" s="1082"/>
      <c r="AJ23" s="1083"/>
      <c r="AK23" s="1091" t="str">
        <f>IF($E$14="","",$E$14)</f>
        <v/>
      </c>
      <c r="AL23" s="1092"/>
      <c r="AM23" s="1092" t="s">
        <v>712</v>
      </c>
      <c r="AN23" s="1092" t="str">
        <f>IF($G$14="","",$G$14)</f>
        <v/>
      </c>
      <c r="AO23" s="1095"/>
      <c r="AP23" s="1091" t="str">
        <f>IF($G$50="","",$G$50)</f>
        <v/>
      </c>
      <c r="AQ23" s="1092"/>
      <c r="AR23" s="1092" t="s">
        <v>712</v>
      </c>
      <c r="AS23" s="1092" t="str">
        <f>IF($E$50="","",$E$50)</f>
        <v/>
      </c>
      <c r="AT23" s="1095"/>
      <c r="AU23" s="1073"/>
      <c r="AV23" s="1073"/>
      <c r="AW23" s="1073"/>
      <c r="AX23" s="1073"/>
      <c r="AY23" s="1073"/>
      <c r="AZ23" s="1073"/>
      <c r="BA23" s="1073"/>
      <c r="BB23" s="1073"/>
      <c r="BC23" s="1073"/>
      <c r="BD23" s="1073"/>
      <c r="BE23" s="1073"/>
      <c r="BF23" s="1073"/>
      <c r="BG23" s="1073"/>
      <c r="BH23" s="1073"/>
      <c r="BI23" s="1087"/>
      <c r="BJ23" s="1087"/>
      <c r="BK23" s="1073"/>
      <c r="BL23" s="1073"/>
      <c r="BM23" s="1087"/>
      <c r="BN23" s="1087"/>
      <c r="BO23" s="1089"/>
    </row>
    <row r="24" spans="1:67" ht="18.75" customHeight="1">
      <c r="A24" s="435"/>
      <c r="B24" s="436" t="str">
        <f>IF(ISERROR(VLOOKUP(CONCATENATE($B$12,"_",C24),'選手名簿'!$A:$E,5,FALSE))=TRUE,"",VLOOKUP(CONCATENATE($B$12,"_",C24),'選手名簿'!$A:$E,5,FALSE))</f>
        <v/>
      </c>
      <c r="C24" s="437"/>
      <c r="D24" s="437"/>
      <c r="E24" s="438"/>
      <c r="F24" s="433"/>
      <c r="G24" s="438"/>
      <c r="H24" s="437"/>
      <c r="I24" s="437"/>
      <c r="J24" s="436" t="str">
        <f>IF(ISERROR(VLOOKUP(CONCATENATE($J$12,"_",I24),'選手名簿'!$A:$E,5,FALSE))=TRUE,"",VLOOKUP(CONCATENATE($J$12,"_",I24),'選手名簿'!$A:$E,5,FALSE))</f>
        <v/>
      </c>
      <c r="K24" s="439"/>
      <c r="L24" s="408"/>
      <c r="M24" s="435"/>
      <c r="N24" s="436" t="str">
        <f>IF(ISERROR(VLOOKUP(CONCATENATE($N$12,"_",O24),'選手名簿'!$A:$E,5,FALSE))=TRUE,"",VLOOKUP(CONCATENATE($N$12,"_",O24),'選手名簿'!$A:$E,5,FALSE))</f>
        <v/>
      </c>
      <c r="O24" s="437"/>
      <c r="P24" s="437"/>
      <c r="Q24" s="438"/>
      <c r="R24" s="433"/>
      <c r="S24" s="438"/>
      <c r="T24" s="437"/>
      <c r="U24" s="437"/>
      <c r="V24" s="436" t="str">
        <f>IF(ISERROR(VLOOKUP(CONCATENATE($V$12,"_",U24),'選手名簿'!$A:$E,5,FALSE))=TRUE,"",VLOOKUP(CONCATENATE($V$12,"_",U24),'選手名簿'!$A:$E,5,FALSE))</f>
        <v/>
      </c>
      <c r="W24" s="439"/>
      <c r="Y24" s="1053"/>
      <c r="Z24" s="1035"/>
      <c r="AA24" s="1035"/>
      <c r="AB24" s="1035"/>
      <c r="AC24" s="1035"/>
      <c r="AD24" s="1035" t="s">
        <v>655</v>
      </c>
      <c r="AE24" s="1035"/>
      <c r="AF24" s="1081"/>
      <c r="AG24" s="1082"/>
      <c r="AH24" s="1082"/>
      <c r="AI24" s="1082"/>
      <c r="AJ24" s="1083"/>
      <c r="AK24" s="1093"/>
      <c r="AL24" s="1094"/>
      <c r="AM24" s="1094"/>
      <c r="AN24" s="1094"/>
      <c r="AO24" s="1096"/>
      <c r="AP24" s="1093"/>
      <c r="AQ24" s="1094"/>
      <c r="AR24" s="1094"/>
      <c r="AS24" s="1094"/>
      <c r="AT24" s="1096"/>
      <c r="AU24" s="1073"/>
      <c r="AV24" s="1073"/>
      <c r="AW24" s="1073"/>
      <c r="AX24" s="1073"/>
      <c r="AY24" s="1073"/>
      <c r="AZ24" s="1073"/>
      <c r="BA24" s="1073"/>
      <c r="BB24" s="1073"/>
      <c r="BC24" s="1073"/>
      <c r="BD24" s="1073"/>
      <c r="BE24" s="1073"/>
      <c r="BF24" s="1073"/>
      <c r="BG24" s="1073"/>
      <c r="BH24" s="1073"/>
      <c r="BI24" s="1087"/>
      <c r="BJ24" s="1087"/>
      <c r="BK24" s="1073"/>
      <c r="BL24" s="1073"/>
      <c r="BM24" s="1087"/>
      <c r="BN24" s="1087"/>
      <c r="BO24" s="1089"/>
    </row>
    <row r="25" spans="1:67" ht="18.75" customHeight="1">
      <c r="A25" s="435"/>
      <c r="B25" s="436" t="str">
        <f>IF(ISERROR(VLOOKUP(CONCATENATE($B$12,"_",C25),'選手名簿'!$A:$E,5,FALSE))=TRUE,"",VLOOKUP(CONCATENATE($B$12,"_",C25),'選手名簿'!$A:$E,5,FALSE))</f>
        <v/>
      </c>
      <c r="C25" s="437"/>
      <c r="D25" s="437"/>
      <c r="E25" s="438"/>
      <c r="F25" s="433"/>
      <c r="G25" s="438"/>
      <c r="H25" s="437"/>
      <c r="I25" s="437"/>
      <c r="J25" s="436" t="str">
        <f>IF(ISERROR(VLOOKUP(CONCATENATE($J$12,"_",I25),'選手名簿'!$A:$E,5,FALSE))=TRUE,"",VLOOKUP(CONCATENATE($J$12,"_",I25),'選手名簿'!$A:$E,5,FALSE))</f>
        <v/>
      </c>
      <c r="K25" s="439"/>
      <c r="L25" s="408"/>
      <c r="M25" s="435"/>
      <c r="N25" s="436" t="str">
        <f>IF(ISERROR(VLOOKUP(CONCATENATE($N$12,"_",O25),'選手名簿'!$A:$E,5,FALSE))=TRUE,"",VLOOKUP(CONCATENATE($N$12,"_",O25),'選手名簿'!$A:$E,5,FALSE))</f>
        <v/>
      </c>
      <c r="O25" s="437"/>
      <c r="P25" s="437"/>
      <c r="Q25" s="438"/>
      <c r="R25" s="433"/>
      <c r="S25" s="438"/>
      <c r="T25" s="437"/>
      <c r="U25" s="437"/>
      <c r="V25" s="436" t="str">
        <f>IF(ISERROR(VLOOKUP(CONCATENATE($V$12,"_",U25),'選手名簿'!$A:$E,5,FALSE))=TRUE,"",VLOOKUP(CONCATENATE($V$12,"_",U25),'選手名簿'!$A:$E,5,FALSE))</f>
        <v/>
      </c>
      <c r="W25" s="439"/>
      <c r="Y25" s="1053"/>
      <c r="Z25" s="1035"/>
      <c r="AA25" s="1035"/>
      <c r="AB25" s="1035"/>
      <c r="AC25" s="1035"/>
      <c r="AD25" s="1035"/>
      <c r="AE25" s="1035"/>
      <c r="AF25" s="1081"/>
      <c r="AG25" s="1082"/>
      <c r="AH25" s="1082"/>
      <c r="AI25" s="1082"/>
      <c r="AJ25" s="1083"/>
      <c r="AK25" s="1091">
        <f>$C$12</f>
        <v>0</v>
      </c>
      <c r="AL25" s="1092"/>
      <c r="AM25" s="1092" t="s">
        <v>712</v>
      </c>
      <c r="AN25" s="1092">
        <f>$I$12</f>
        <v>4</v>
      </c>
      <c r="AO25" s="1095"/>
      <c r="AP25" s="1091">
        <f>$I$48</f>
        <v>1</v>
      </c>
      <c r="AQ25" s="1092"/>
      <c r="AR25" s="1092" t="s">
        <v>712</v>
      </c>
      <c r="AS25" s="1092">
        <f>$C$48</f>
        <v>0</v>
      </c>
      <c r="AT25" s="1095"/>
      <c r="AU25" s="1073"/>
      <c r="AV25" s="1073"/>
      <c r="AW25" s="1073"/>
      <c r="AX25" s="1073"/>
      <c r="AY25" s="1073"/>
      <c r="AZ25" s="1073"/>
      <c r="BA25" s="1073"/>
      <c r="BB25" s="1073"/>
      <c r="BC25" s="1073"/>
      <c r="BD25" s="1073"/>
      <c r="BE25" s="1073"/>
      <c r="BF25" s="1073"/>
      <c r="BG25" s="1073"/>
      <c r="BH25" s="1073"/>
      <c r="BI25" s="1087"/>
      <c r="BJ25" s="1087"/>
      <c r="BK25" s="1073"/>
      <c r="BL25" s="1073"/>
      <c r="BM25" s="1087"/>
      <c r="BN25" s="1087"/>
      <c r="BO25" s="1089"/>
    </row>
    <row r="26" spans="1:67" ht="18.75" customHeight="1">
      <c r="A26" s="435"/>
      <c r="B26" s="436" t="str">
        <f>IF(ISERROR(VLOOKUP(CONCATENATE($B$12,"_",C26),'選手名簿'!$A:$E,5,FALSE))=TRUE,"",VLOOKUP(CONCATENATE($B$12,"_",C26),'選手名簿'!$A:$E,5,FALSE))</f>
        <v/>
      </c>
      <c r="C26" s="437"/>
      <c r="D26" s="437"/>
      <c r="E26" s="438"/>
      <c r="F26" s="433"/>
      <c r="G26" s="438"/>
      <c r="H26" s="437"/>
      <c r="I26" s="437"/>
      <c r="J26" s="436" t="str">
        <f>IF(ISERROR(VLOOKUP(CONCATENATE($J$12,"_",I26),'選手名簿'!$A:$E,5,FALSE))=TRUE,"",VLOOKUP(CONCATENATE($J$12,"_",I26),'選手名簿'!$A:$E,5,FALSE))</f>
        <v/>
      </c>
      <c r="K26" s="439"/>
      <c r="L26" s="408"/>
      <c r="M26" s="435"/>
      <c r="N26" s="436" t="str">
        <f>IF(ISERROR(VLOOKUP(CONCATENATE($N$12,"_",O26),'選手名簿'!$A:$E,5,FALSE))=TRUE,"",VLOOKUP(CONCATENATE($N$12,"_",O26),'選手名簿'!$A:$E,5,FALSE))</f>
        <v/>
      </c>
      <c r="O26" s="437"/>
      <c r="P26" s="437"/>
      <c r="Q26" s="438"/>
      <c r="R26" s="433"/>
      <c r="S26" s="438"/>
      <c r="T26" s="437"/>
      <c r="U26" s="437"/>
      <c r="V26" s="436" t="str">
        <f>IF(ISERROR(VLOOKUP(CONCATENATE($V$12,"_",U26),'選手名簿'!$A:$E,5,FALSE))=TRUE,"",VLOOKUP(CONCATENATE($V$12,"_",U26),'選手名簿'!$A:$E,5,FALSE))</f>
        <v/>
      </c>
      <c r="W26" s="439"/>
      <c r="Y26" s="1054"/>
      <c r="Z26" s="1055"/>
      <c r="AA26" s="1055"/>
      <c r="AB26" s="1055"/>
      <c r="AC26" s="1055"/>
      <c r="AD26" s="1055"/>
      <c r="AE26" s="1055"/>
      <c r="AF26" s="1084"/>
      <c r="AG26" s="1085"/>
      <c r="AH26" s="1085"/>
      <c r="AI26" s="1085"/>
      <c r="AJ26" s="1086"/>
      <c r="AK26" s="1097"/>
      <c r="AL26" s="677"/>
      <c r="AM26" s="677"/>
      <c r="AN26" s="677"/>
      <c r="AO26" s="1098"/>
      <c r="AP26" s="1097"/>
      <c r="AQ26" s="677"/>
      <c r="AR26" s="677"/>
      <c r="AS26" s="677"/>
      <c r="AT26" s="1098"/>
      <c r="AU26" s="1073"/>
      <c r="AV26" s="1073"/>
      <c r="AW26" s="1073"/>
      <c r="AX26" s="1073"/>
      <c r="AY26" s="1073"/>
      <c r="AZ26" s="1073"/>
      <c r="BA26" s="1073"/>
      <c r="BB26" s="1073"/>
      <c r="BC26" s="1073"/>
      <c r="BD26" s="1073"/>
      <c r="BE26" s="1073"/>
      <c r="BF26" s="1073"/>
      <c r="BG26" s="1073"/>
      <c r="BH26" s="1073"/>
      <c r="BI26" s="1087"/>
      <c r="BJ26" s="1087"/>
      <c r="BK26" s="1073"/>
      <c r="BL26" s="1073"/>
      <c r="BM26" s="1087"/>
      <c r="BN26" s="1087"/>
      <c r="BO26" s="1090"/>
    </row>
    <row r="27" spans="1:67" ht="18.75" customHeight="1">
      <c r="A27" s="440"/>
      <c r="B27" s="441" t="str">
        <f>IF(ISERROR(VLOOKUP(CONCATENATE($B$12,"_",C27),'選手名簿'!$A:$E,5,FALSE))=TRUE,"",VLOOKUP(CONCATENATE($B$12,"_",C27),'選手名簿'!$A:$E,5,FALSE))</f>
        <v/>
      </c>
      <c r="C27" s="442"/>
      <c r="D27" s="442"/>
      <c r="E27" s="443"/>
      <c r="F27" s="444"/>
      <c r="G27" s="443"/>
      <c r="H27" s="442"/>
      <c r="I27" s="442"/>
      <c r="J27" s="441" t="str">
        <f>IF(ISERROR(VLOOKUP(CONCATENATE($J$12,"_",I27),'選手名簿'!$A:$E,5,FALSE))=TRUE,"",VLOOKUP(CONCATENATE($J$12,"_",I27),'選手名簿'!$A:$E,5,FALSE))</f>
        <v/>
      </c>
      <c r="K27" s="445"/>
      <c r="L27" s="408"/>
      <c r="M27" s="440"/>
      <c r="N27" s="441" t="str">
        <f>IF(ISERROR(VLOOKUP(CONCATENATE($N$12,"_",O27),'選手名簿'!$A:$E,5,FALSE))=TRUE,"",VLOOKUP(CONCATENATE($N$12,"_",O27),'選手名簿'!$A:$E,5,FALSE))</f>
        <v/>
      </c>
      <c r="O27" s="442"/>
      <c r="P27" s="442"/>
      <c r="Q27" s="443"/>
      <c r="R27" s="444"/>
      <c r="S27" s="443"/>
      <c r="T27" s="442"/>
      <c r="U27" s="442"/>
      <c r="V27" s="441" t="str">
        <f>IF(ISERROR(VLOOKUP(CONCATENATE($V$12,"_",U27),'選手名簿'!$A:$E,5,FALSE))=TRUE,"",VLOOKUP(CONCATENATE($V$12,"_",U27),'選手名簿'!$A:$E,5,FALSE))</f>
        <v/>
      </c>
      <c r="W27" s="445"/>
      <c r="Y27" s="1077" t="str">
        <f>$AC$8</f>
        <v>大分トリニータＵ－１２</v>
      </c>
      <c r="Z27" s="1034"/>
      <c r="AA27" s="1034"/>
      <c r="AB27" s="1034"/>
      <c r="AC27" s="1034"/>
      <c r="AD27" s="1034" t="s">
        <v>669</v>
      </c>
      <c r="AE27" s="1034"/>
      <c r="AF27" s="1099" t="str">
        <f>IF(AF31="","",IF(AF31&gt;AI31,"○",IF(AF31&lt;AI31,"●",IF(AF29&gt;AI29,"△",IF(AF29&lt;AI29,"▲")))))</f>
        <v>○</v>
      </c>
      <c r="AG27" s="1100"/>
      <c r="AH27" s="1100"/>
      <c r="AI27" s="1100"/>
      <c r="AJ27" s="1101"/>
      <c r="AK27" s="1079"/>
      <c r="AL27" s="1079"/>
      <c r="AM27" s="1079"/>
      <c r="AN27" s="1079"/>
      <c r="AO27" s="1079"/>
      <c r="AP27" s="1099" t="str">
        <f>IF(AP31="","",IF(AP31&gt;AS31,"○",IF(AP31&lt;AS31,"●",IF(AP29&gt;AS29,"△",IF(AP29&lt;AS29,"▲")))))</f>
        <v>○</v>
      </c>
      <c r="AQ27" s="1100"/>
      <c r="AR27" s="1100"/>
      <c r="AS27" s="1100"/>
      <c r="AT27" s="1101"/>
      <c r="AU27" s="1073">
        <f>COUNTIF($AF$27:$AT$28,"○")</f>
        <v>2</v>
      </c>
      <c r="AV27" s="1073"/>
      <c r="AW27" s="1073">
        <f>COUNTIF($AF$27:$AT$28,"△")</f>
        <v>0</v>
      </c>
      <c r="AX27" s="1073"/>
      <c r="AY27" s="1073">
        <f>COUNTIF($AF$27:$AT$28,"▲")</f>
        <v>0</v>
      </c>
      <c r="AZ27" s="1073"/>
      <c r="BA27" s="1073">
        <f>COUNTIF($AF$27:$AT$28,"●")</f>
        <v>0</v>
      </c>
      <c r="BB27" s="1073"/>
      <c r="BC27" s="1073">
        <f>SUM($AF$31,$AP$31)</f>
        <v>5</v>
      </c>
      <c r="BD27" s="1073"/>
      <c r="BE27" s="1073">
        <f>SUM($AI$31,$AS$31)</f>
        <v>0</v>
      </c>
      <c r="BF27" s="1073"/>
      <c r="BG27" s="1073">
        <f>($AU$27*3)+($AW$27*2)+($AY$27*1)</f>
        <v>6</v>
      </c>
      <c r="BH27" s="1073"/>
      <c r="BI27" s="1087">
        <f>RANK($BG$27,$BG$21:$BH$38)</f>
        <v>1</v>
      </c>
      <c r="BJ27" s="1087"/>
      <c r="BK27" s="1073">
        <f>$BC$27-$BE$27</f>
        <v>5</v>
      </c>
      <c r="BL27" s="1073"/>
      <c r="BM27" s="1087">
        <f>RANK($BK$27,$BK$21:$BL$38)</f>
        <v>1</v>
      </c>
      <c r="BN27" s="1087"/>
      <c r="BO27" s="1088"/>
    </row>
    <row r="28" spans="1:67" ht="18.75" customHeight="1">
      <c r="A28" s="408"/>
      <c r="B28" s="408"/>
      <c r="C28" s="408"/>
      <c r="D28" s="408"/>
      <c r="E28" s="408"/>
      <c r="F28" s="408"/>
      <c r="G28" s="408"/>
      <c r="H28" s="408"/>
      <c r="I28" s="408"/>
      <c r="J28" s="408"/>
      <c r="K28" s="408"/>
      <c r="L28" s="408"/>
      <c r="M28" s="408"/>
      <c r="N28" s="408"/>
      <c r="O28" s="408"/>
      <c r="P28" s="408"/>
      <c r="Q28" s="408"/>
      <c r="R28" s="408"/>
      <c r="S28" s="408"/>
      <c r="T28" s="408"/>
      <c r="U28" s="408"/>
      <c r="V28" s="408"/>
      <c r="Y28" s="1053"/>
      <c r="Z28" s="1035"/>
      <c r="AA28" s="1035"/>
      <c r="AB28" s="1035"/>
      <c r="AC28" s="1035"/>
      <c r="AD28" s="1035"/>
      <c r="AE28" s="1035"/>
      <c r="AF28" s="1093"/>
      <c r="AG28" s="1094"/>
      <c r="AH28" s="1094"/>
      <c r="AI28" s="1094"/>
      <c r="AJ28" s="1096"/>
      <c r="AK28" s="1082"/>
      <c r="AL28" s="1082"/>
      <c r="AM28" s="1082"/>
      <c r="AN28" s="1082"/>
      <c r="AO28" s="1082"/>
      <c r="AP28" s="1093"/>
      <c r="AQ28" s="1094"/>
      <c r="AR28" s="1094"/>
      <c r="AS28" s="1094"/>
      <c r="AT28" s="1096"/>
      <c r="AU28" s="1073"/>
      <c r="AV28" s="1073"/>
      <c r="AW28" s="1073"/>
      <c r="AX28" s="1073"/>
      <c r="AY28" s="1073"/>
      <c r="AZ28" s="1073"/>
      <c r="BA28" s="1073"/>
      <c r="BB28" s="1073"/>
      <c r="BC28" s="1073"/>
      <c r="BD28" s="1073"/>
      <c r="BE28" s="1073"/>
      <c r="BF28" s="1073"/>
      <c r="BG28" s="1073"/>
      <c r="BH28" s="1073"/>
      <c r="BI28" s="1087"/>
      <c r="BJ28" s="1087"/>
      <c r="BK28" s="1073"/>
      <c r="BL28" s="1073"/>
      <c r="BM28" s="1087"/>
      <c r="BN28" s="1087"/>
      <c r="BO28" s="1089"/>
    </row>
    <row r="29" spans="1:67" ht="18.75" customHeight="1">
      <c r="A29" s="408"/>
      <c r="B29" s="408"/>
      <c r="C29" s="408"/>
      <c r="D29" s="408"/>
      <c r="E29" s="408"/>
      <c r="F29" s="408"/>
      <c r="G29" s="408"/>
      <c r="H29" s="408"/>
      <c r="I29" s="408"/>
      <c r="J29" s="408"/>
      <c r="K29" s="408"/>
      <c r="L29" s="408"/>
      <c r="M29" s="408"/>
      <c r="N29" s="408"/>
      <c r="O29" s="408"/>
      <c r="P29" s="408"/>
      <c r="Q29" s="408"/>
      <c r="R29" s="408"/>
      <c r="S29" s="408"/>
      <c r="T29" s="408"/>
      <c r="U29" s="408"/>
      <c r="V29" s="408"/>
      <c r="Y29" s="1053"/>
      <c r="Z29" s="1035"/>
      <c r="AA29" s="1035"/>
      <c r="AB29" s="1035"/>
      <c r="AC29" s="1035"/>
      <c r="AD29" s="1035"/>
      <c r="AE29" s="1035"/>
      <c r="AF29" s="1091" t="str">
        <f>AN23</f>
        <v/>
      </c>
      <c r="AG29" s="1092"/>
      <c r="AH29" s="1092" t="s">
        <v>712</v>
      </c>
      <c r="AI29" s="1092" t="str">
        <f>AK23</f>
        <v/>
      </c>
      <c r="AJ29" s="1095"/>
      <c r="AK29" s="1082"/>
      <c r="AL29" s="1082"/>
      <c r="AM29" s="1082"/>
      <c r="AN29" s="1082"/>
      <c r="AO29" s="1082"/>
      <c r="AP29" s="1091" t="str">
        <f>IF($E$32="","",$E$32)</f>
        <v/>
      </c>
      <c r="AQ29" s="1092"/>
      <c r="AR29" s="1092" t="s">
        <v>712</v>
      </c>
      <c r="AS29" s="1092" t="str">
        <f>IF($G$32="","",$G$32)</f>
        <v/>
      </c>
      <c r="AT29" s="1095"/>
      <c r="AU29" s="1073"/>
      <c r="AV29" s="1073"/>
      <c r="AW29" s="1073"/>
      <c r="AX29" s="1073"/>
      <c r="AY29" s="1073"/>
      <c r="AZ29" s="1073"/>
      <c r="BA29" s="1073"/>
      <c r="BB29" s="1073"/>
      <c r="BC29" s="1073"/>
      <c r="BD29" s="1073"/>
      <c r="BE29" s="1073"/>
      <c r="BF29" s="1073"/>
      <c r="BG29" s="1073"/>
      <c r="BH29" s="1073"/>
      <c r="BI29" s="1087"/>
      <c r="BJ29" s="1087"/>
      <c r="BK29" s="1073"/>
      <c r="BL29" s="1073"/>
      <c r="BM29" s="1087"/>
      <c r="BN29" s="1087"/>
      <c r="BO29" s="1089"/>
    </row>
    <row r="30" spans="1:67" ht="18.75" customHeight="1">
      <c r="A30" s="1027" t="s">
        <v>713</v>
      </c>
      <c r="B30" s="1029" t="str">
        <f>C8</f>
        <v>大分トリニータＵ－１２</v>
      </c>
      <c r="C30" s="1032">
        <f>IF(E30="","",SUM(E30:E31))</f>
        <v>1</v>
      </c>
      <c r="D30" s="1034" t="s">
        <v>103</v>
      </c>
      <c r="E30" s="414">
        <v>0</v>
      </c>
      <c r="F30" s="414" t="s">
        <v>266</v>
      </c>
      <c r="G30" s="414">
        <v>0</v>
      </c>
      <c r="H30" s="1034" t="s">
        <v>120</v>
      </c>
      <c r="I30" s="1032">
        <f>IF(G30="","",SUM(G30:G31))</f>
        <v>0</v>
      </c>
      <c r="J30" s="1036" t="str">
        <f>C9</f>
        <v>渡町台サッカークラブ</v>
      </c>
      <c r="K30" s="408"/>
      <c r="L30" s="408"/>
      <c r="M30" s="1039" t="s">
        <v>714</v>
      </c>
      <c r="N30" s="1029" t="str">
        <f>O8</f>
        <v>宗方サッカークラブ</v>
      </c>
      <c r="O30" s="1032">
        <f>IF(Q30="","",SUM(Q30:Q31))</f>
        <v>0</v>
      </c>
      <c r="P30" s="1034" t="s">
        <v>103</v>
      </c>
      <c r="Q30" s="414">
        <v>0</v>
      </c>
      <c r="R30" s="414" t="s">
        <v>266</v>
      </c>
      <c r="S30" s="414">
        <v>3</v>
      </c>
      <c r="T30" s="1034" t="s">
        <v>120</v>
      </c>
      <c r="U30" s="1032">
        <f>IF(S30="","",SUM(S30:S31))</f>
        <v>4</v>
      </c>
      <c r="V30" s="1036" t="str">
        <f>O9</f>
        <v>三芳少年サッカースクール</v>
      </c>
      <c r="Y30" s="1053"/>
      <c r="Z30" s="1035"/>
      <c r="AA30" s="1035"/>
      <c r="AB30" s="1035"/>
      <c r="AC30" s="1035"/>
      <c r="AD30" s="1035" t="s">
        <v>655</v>
      </c>
      <c r="AE30" s="1035"/>
      <c r="AF30" s="1093"/>
      <c r="AG30" s="1094"/>
      <c r="AH30" s="1094"/>
      <c r="AI30" s="1094"/>
      <c r="AJ30" s="1096"/>
      <c r="AK30" s="1082"/>
      <c r="AL30" s="1082"/>
      <c r="AM30" s="1082"/>
      <c r="AN30" s="1082"/>
      <c r="AO30" s="1082"/>
      <c r="AP30" s="1093"/>
      <c r="AQ30" s="1094"/>
      <c r="AR30" s="1094"/>
      <c r="AS30" s="1094"/>
      <c r="AT30" s="1096"/>
      <c r="AU30" s="1073"/>
      <c r="AV30" s="1073"/>
      <c r="AW30" s="1073"/>
      <c r="AX30" s="1073"/>
      <c r="AY30" s="1073"/>
      <c r="AZ30" s="1073"/>
      <c r="BA30" s="1073"/>
      <c r="BB30" s="1073"/>
      <c r="BC30" s="1073"/>
      <c r="BD30" s="1073"/>
      <c r="BE30" s="1073"/>
      <c r="BF30" s="1073"/>
      <c r="BG30" s="1073"/>
      <c r="BH30" s="1073"/>
      <c r="BI30" s="1087"/>
      <c r="BJ30" s="1087"/>
      <c r="BK30" s="1073"/>
      <c r="BL30" s="1073"/>
      <c r="BM30" s="1087"/>
      <c r="BN30" s="1087"/>
      <c r="BO30" s="1089"/>
    </row>
    <row r="31" spans="1:67" ht="18.75" customHeight="1">
      <c r="A31" s="1028"/>
      <c r="B31" s="1030"/>
      <c r="C31" s="1033"/>
      <c r="D31" s="1035"/>
      <c r="E31" s="408">
        <v>1</v>
      </c>
      <c r="F31" s="408" t="s">
        <v>268</v>
      </c>
      <c r="G31" s="408">
        <v>0</v>
      </c>
      <c r="H31" s="1035"/>
      <c r="I31" s="1033"/>
      <c r="J31" s="1037"/>
      <c r="K31" s="408"/>
      <c r="L31" s="408"/>
      <c r="M31" s="1040"/>
      <c r="N31" s="1030"/>
      <c r="O31" s="1033"/>
      <c r="P31" s="1035"/>
      <c r="Q31" s="408">
        <v>0</v>
      </c>
      <c r="R31" s="408" t="s">
        <v>268</v>
      </c>
      <c r="S31" s="408">
        <v>1</v>
      </c>
      <c r="T31" s="1035"/>
      <c r="U31" s="1033"/>
      <c r="V31" s="1037"/>
      <c r="Y31" s="1053"/>
      <c r="Z31" s="1035"/>
      <c r="AA31" s="1035"/>
      <c r="AB31" s="1035"/>
      <c r="AC31" s="1035"/>
      <c r="AD31" s="1035"/>
      <c r="AE31" s="1035"/>
      <c r="AF31" s="1091">
        <f>AN25</f>
        <v>4</v>
      </c>
      <c r="AG31" s="1092"/>
      <c r="AH31" s="1092" t="s">
        <v>712</v>
      </c>
      <c r="AI31" s="1092">
        <f>AK25</f>
        <v>0</v>
      </c>
      <c r="AJ31" s="1095"/>
      <c r="AK31" s="1082"/>
      <c r="AL31" s="1082"/>
      <c r="AM31" s="1082"/>
      <c r="AN31" s="1082"/>
      <c r="AO31" s="1082"/>
      <c r="AP31" s="1091">
        <f>$C$30</f>
        <v>1</v>
      </c>
      <c r="AQ31" s="1092"/>
      <c r="AR31" s="1092" t="s">
        <v>712</v>
      </c>
      <c r="AS31" s="1092">
        <f>$I$30</f>
        <v>0</v>
      </c>
      <c r="AT31" s="1095"/>
      <c r="AU31" s="1073"/>
      <c r="AV31" s="1073"/>
      <c r="AW31" s="1073"/>
      <c r="AX31" s="1073"/>
      <c r="AY31" s="1073"/>
      <c r="AZ31" s="1073"/>
      <c r="BA31" s="1073"/>
      <c r="BB31" s="1073"/>
      <c r="BC31" s="1073"/>
      <c r="BD31" s="1073"/>
      <c r="BE31" s="1073"/>
      <c r="BF31" s="1073"/>
      <c r="BG31" s="1073"/>
      <c r="BH31" s="1073"/>
      <c r="BI31" s="1087"/>
      <c r="BJ31" s="1087"/>
      <c r="BK31" s="1073"/>
      <c r="BL31" s="1073"/>
      <c r="BM31" s="1087"/>
      <c r="BN31" s="1087"/>
      <c r="BO31" s="1089"/>
    </row>
    <row r="32" spans="1:67" ht="18.75" customHeight="1">
      <c r="A32" s="1028"/>
      <c r="B32" s="1030"/>
      <c r="C32" s="1033"/>
      <c r="D32" s="1035"/>
      <c r="E32" s="408"/>
      <c r="F32" s="408" t="s">
        <v>270</v>
      </c>
      <c r="G32" s="408"/>
      <c r="H32" s="1035"/>
      <c r="I32" s="1033"/>
      <c r="J32" s="1037"/>
      <c r="K32" s="408"/>
      <c r="L32" s="408"/>
      <c r="M32" s="1041"/>
      <c r="N32" s="1102"/>
      <c r="O32" s="1045"/>
      <c r="P32" s="1046"/>
      <c r="Q32" s="408"/>
      <c r="R32" s="408" t="s">
        <v>270</v>
      </c>
      <c r="S32" s="408"/>
      <c r="T32" s="1046"/>
      <c r="U32" s="1045"/>
      <c r="V32" s="1047"/>
      <c r="Y32" s="1054"/>
      <c r="Z32" s="1055"/>
      <c r="AA32" s="1055"/>
      <c r="AB32" s="1055"/>
      <c r="AC32" s="1055"/>
      <c r="AD32" s="1055"/>
      <c r="AE32" s="1055"/>
      <c r="AF32" s="1097"/>
      <c r="AG32" s="677"/>
      <c r="AH32" s="677"/>
      <c r="AI32" s="677"/>
      <c r="AJ32" s="1098"/>
      <c r="AK32" s="1085"/>
      <c r="AL32" s="1085"/>
      <c r="AM32" s="1085"/>
      <c r="AN32" s="1085"/>
      <c r="AO32" s="1085"/>
      <c r="AP32" s="1097"/>
      <c r="AQ32" s="677"/>
      <c r="AR32" s="677"/>
      <c r="AS32" s="677"/>
      <c r="AT32" s="1098"/>
      <c r="AU32" s="1073"/>
      <c r="AV32" s="1073"/>
      <c r="AW32" s="1073"/>
      <c r="AX32" s="1073"/>
      <c r="AY32" s="1073"/>
      <c r="AZ32" s="1073"/>
      <c r="BA32" s="1073"/>
      <c r="BB32" s="1073"/>
      <c r="BC32" s="1073"/>
      <c r="BD32" s="1073"/>
      <c r="BE32" s="1073"/>
      <c r="BF32" s="1073"/>
      <c r="BG32" s="1073"/>
      <c r="BH32" s="1073"/>
      <c r="BI32" s="1087"/>
      <c r="BJ32" s="1087"/>
      <c r="BK32" s="1073"/>
      <c r="BL32" s="1073"/>
      <c r="BM32" s="1087"/>
      <c r="BN32" s="1087"/>
      <c r="BO32" s="1090"/>
    </row>
    <row r="33" spans="1:67" ht="18.75" customHeight="1">
      <c r="A33" s="416" t="s">
        <v>682</v>
      </c>
      <c r="B33" s="1048" t="s">
        <v>851</v>
      </c>
      <c r="C33" s="1048"/>
      <c r="D33" s="1048"/>
      <c r="E33" s="1048"/>
      <c r="F33" s="1048"/>
      <c r="G33" s="1049" t="s">
        <v>684</v>
      </c>
      <c r="H33" s="1049"/>
      <c r="I33" s="1049"/>
      <c r="J33" s="1050" t="s">
        <v>844</v>
      </c>
      <c r="K33" s="1050"/>
      <c r="L33" s="408"/>
      <c r="M33" s="416" t="s">
        <v>682</v>
      </c>
      <c r="N33" s="1048" t="s">
        <v>533</v>
      </c>
      <c r="O33" s="1048"/>
      <c r="P33" s="1048"/>
      <c r="Q33" s="1048"/>
      <c r="R33" s="1048"/>
      <c r="S33" s="1049" t="s">
        <v>684</v>
      </c>
      <c r="T33" s="1049"/>
      <c r="U33" s="1049"/>
      <c r="V33" s="1050" t="s">
        <v>840</v>
      </c>
      <c r="W33" s="1050"/>
      <c r="Y33" s="1053" t="str">
        <f>$AC$9</f>
        <v>渡町台サッカークラブ</v>
      </c>
      <c r="Z33" s="1035"/>
      <c r="AA33" s="1035"/>
      <c r="AB33" s="1035"/>
      <c r="AC33" s="1035"/>
      <c r="AD33" s="1035" t="s">
        <v>669</v>
      </c>
      <c r="AE33" s="1035"/>
      <c r="AF33" s="1099" t="str">
        <f>IF(AF37="","",IF(AF37&gt;AI37,"○",IF(AF37&lt;AI37,"●",IF(AF35&gt;AI35,"△",IF(AF35&lt;AI35,"▲")))))</f>
        <v>●</v>
      </c>
      <c r="AG33" s="1100"/>
      <c r="AH33" s="1100"/>
      <c r="AI33" s="1100"/>
      <c r="AJ33" s="1101"/>
      <c r="AK33" s="1099" t="str">
        <f>IF(AK37="","",IF(AK37&gt;AN37,"○",IF(AK37&lt;AN37,"●",IF(AK35&gt;AN35,"△",IF(AK35&lt;AN35,"▲")))))</f>
        <v>●</v>
      </c>
      <c r="AL33" s="1100"/>
      <c r="AM33" s="1100"/>
      <c r="AN33" s="1100"/>
      <c r="AO33" s="1101"/>
      <c r="AP33" s="1106"/>
      <c r="AQ33" s="1107"/>
      <c r="AR33" s="1107"/>
      <c r="AS33" s="1107"/>
      <c r="AT33" s="1108"/>
      <c r="AU33" s="1073">
        <f>COUNTIF($AF$33:$AT$34,"○")</f>
        <v>0</v>
      </c>
      <c r="AV33" s="1073"/>
      <c r="AW33" s="1113">
        <f>COUNTIF($AF$33:$AT$34,"△")</f>
        <v>0</v>
      </c>
      <c r="AX33" s="1113"/>
      <c r="AY33" s="1113">
        <f>COUNTIF($AF$33:$AT$34,"▲")</f>
        <v>0</v>
      </c>
      <c r="AZ33" s="1113"/>
      <c r="BA33" s="1113">
        <f>COUNTIF($AF$33:$AT$34,"●")</f>
        <v>2</v>
      </c>
      <c r="BB33" s="1113"/>
      <c r="BC33" s="1113">
        <f>SUM($AF$37,$AK$37)</f>
        <v>0</v>
      </c>
      <c r="BD33" s="1113"/>
      <c r="BE33" s="1113">
        <f>SUM($AI$37,$AN$37)</f>
        <v>2</v>
      </c>
      <c r="BF33" s="1113"/>
      <c r="BG33" s="1113">
        <f>($AU$33*3)+($AW$33*2)+($AY$33*1)</f>
        <v>0</v>
      </c>
      <c r="BH33" s="1113"/>
      <c r="BI33" s="1114">
        <f>RANK($BG$33,$BG$21:$BH$38)</f>
        <v>3</v>
      </c>
      <c r="BJ33" s="1114"/>
      <c r="BK33" s="1113">
        <f>$BC$33-$BE$33</f>
        <v>-2</v>
      </c>
      <c r="BL33" s="1113"/>
      <c r="BM33" s="1114">
        <f>RANK($BK$33,$BK$21:$BL$38)</f>
        <v>2</v>
      </c>
      <c r="BN33" s="1114"/>
      <c r="BO33" s="1088"/>
    </row>
    <row r="34" spans="1:67" ht="18.75" customHeight="1">
      <c r="A34" s="417" t="s">
        <v>694</v>
      </c>
      <c r="B34" s="1062" t="s">
        <v>851</v>
      </c>
      <c r="C34" s="1062"/>
      <c r="D34" s="1062"/>
      <c r="E34" s="1062"/>
      <c r="F34" s="1062"/>
      <c r="G34" s="1063" t="s">
        <v>684</v>
      </c>
      <c r="H34" s="1064"/>
      <c r="I34" s="1065"/>
      <c r="J34" s="1066" t="s">
        <v>844</v>
      </c>
      <c r="K34" s="1066"/>
      <c r="L34" s="408"/>
      <c r="M34" s="417" t="s">
        <v>694</v>
      </c>
      <c r="N34" s="1062" t="s">
        <v>533</v>
      </c>
      <c r="O34" s="1062"/>
      <c r="P34" s="1062"/>
      <c r="Q34" s="1062"/>
      <c r="R34" s="1062"/>
      <c r="S34" s="1063" t="s">
        <v>684</v>
      </c>
      <c r="T34" s="1064"/>
      <c r="U34" s="1065"/>
      <c r="V34" s="1066" t="s">
        <v>840</v>
      </c>
      <c r="W34" s="1066"/>
      <c r="Y34" s="1053"/>
      <c r="Z34" s="1035"/>
      <c r="AA34" s="1035"/>
      <c r="AB34" s="1035"/>
      <c r="AC34" s="1035"/>
      <c r="AD34" s="1035"/>
      <c r="AE34" s="1035"/>
      <c r="AF34" s="1093"/>
      <c r="AG34" s="1094"/>
      <c r="AH34" s="1094"/>
      <c r="AI34" s="1094"/>
      <c r="AJ34" s="1096"/>
      <c r="AK34" s="1093"/>
      <c r="AL34" s="1094"/>
      <c r="AM34" s="1094"/>
      <c r="AN34" s="1094"/>
      <c r="AO34" s="1096"/>
      <c r="AP34" s="1081"/>
      <c r="AQ34" s="1082"/>
      <c r="AR34" s="1082"/>
      <c r="AS34" s="1082"/>
      <c r="AT34" s="1083"/>
      <c r="AU34" s="1073"/>
      <c r="AV34" s="1073"/>
      <c r="AW34" s="1073"/>
      <c r="AX34" s="1073"/>
      <c r="AY34" s="1073"/>
      <c r="AZ34" s="1073"/>
      <c r="BA34" s="1073"/>
      <c r="BB34" s="1073"/>
      <c r="BC34" s="1073"/>
      <c r="BD34" s="1073"/>
      <c r="BE34" s="1073"/>
      <c r="BF34" s="1073"/>
      <c r="BG34" s="1073"/>
      <c r="BH34" s="1073"/>
      <c r="BI34" s="1087"/>
      <c r="BJ34" s="1087"/>
      <c r="BK34" s="1073"/>
      <c r="BL34" s="1073"/>
      <c r="BM34" s="1087"/>
      <c r="BN34" s="1087"/>
      <c r="BO34" s="1089"/>
    </row>
    <row r="35" spans="1:67" ht="18.75" customHeight="1">
      <c r="A35" s="418" t="s">
        <v>695</v>
      </c>
      <c r="B35" s="1067" t="s">
        <v>842</v>
      </c>
      <c r="C35" s="1067"/>
      <c r="D35" s="1067"/>
      <c r="E35" s="1067"/>
      <c r="F35" s="1067"/>
      <c r="G35" s="1063" t="s">
        <v>684</v>
      </c>
      <c r="H35" s="1064"/>
      <c r="I35" s="1065"/>
      <c r="J35" s="1068" t="s">
        <v>844</v>
      </c>
      <c r="K35" s="1068"/>
      <c r="L35" s="408"/>
      <c r="M35" s="418" t="s">
        <v>695</v>
      </c>
      <c r="N35" s="1067" t="s">
        <v>843</v>
      </c>
      <c r="O35" s="1067"/>
      <c r="P35" s="1067"/>
      <c r="Q35" s="1067"/>
      <c r="R35" s="1067"/>
      <c r="S35" s="1063" t="s">
        <v>684</v>
      </c>
      <c r="T35" s="1064"/>
      <c r="U35" s="1065"/>
      <c r="V35" s="1068" t="s">
        <v>844</v>
      </c>
      <c r="W35" s="1068"/>
      <c r="Y35" s="1053"/>
      <c r="Z35" s="1035"/>
      <c r="AA35" s="1035"/>
      <c r="AB35" s="1035"/>
      <c r="AC35" s="1035"/>
      <c r="AD35" s="1035"/>
      <c r="AE35" s="1035"/>
      <c r="AF35" s="1091" t="str">
        <f>AS23</f>
        <v/>
      </c>
      <c r="AG35" s="1092"/>
      <c r="AH35" s="1092" t="s">
        <v>712</v>
      </c>
      <c r="AI35" s="1092" t="str">
        <f>AP23</f>
        <v/>
      </c>
      <c r="AJ35" s="1095"/>
      <c r="AK35" s="1091" t="str">
        <f>AS29</f>
        <v/>
      </c>
      <c r="AL35" s="1092"/>
      <c r="AM35" s="1092" t="s">
        <v>712</v>
      </c>
      <c r="AN35" s="1092" t="str">
        <f>AP29</f>
        <v/>
      </c>
      <c r="AO35" s="1095"/>
      <c r="AP35" s="1081"/>
      <c r="AQ35" s="1082"/>
      <c r="AR35" s="1082"/>
      <c r="AS35" s="1082"/>
      <c r="AT35" s="1083"/>
      <c r="AU35" s="1073"/>
      <c r="AV35" s="1073"/>
      <c r="AW35" s="1073"/>
      <c r="AX35" s="1073"/>
      <c r="AY35" s="1073"/>
      <c r="AZ35" s="1073"/>
      <c r="BA35" s="1073"/>
      <c r="BB35" s="1073"/>
      <c r="BC35" s="1073"/>
      <c r="BD35" s="1073"/>
      <c r="BE35" s="1073"/>
      <c r="BF35" s="1073"/>
      <c r="BG35" s="1073"/>
      <c r="BH35" s="1073"/>
      <c r="BI35" s="1087"/>
      <c r="BJ35" s="1087"/>
      <c r="BK35" s="1073"/>
      <c r="BL35" s="1073"/>
      <c r="BM35" s="1087"/>
      <c r="BN35" s="1087"/>
      <c r="BO35" s="1089"/>
    </row>
    <row r="36" spans="1:67" ht="18.75" customHeight="1">
      <c r="A36" s="419" t="s">
        <v>698</v>
      </c>
      <c r="B36" s="420" t="str">
        <f>IF(ISERROR(VLOOKUP(G36,'審判員'!$A:$C,2,FALSE))=TRUE,"",VLOOKUP(G36,'審判員'!$A:$C,2,FALSE))</f>
        <v>吉元　剛</v>
      </c>
      <c r="C36" s="421">
        <f>IF(ISERROR(VLOOKUP(G36,'審判員'!$A:$C,3,FALSE))=TRUE,"",VLOOKUP(G36,'審判員'!$A:$C,3,FALSE))</f>
        <v>3</v>
      </c>
      <c r="D36" s="422" t="s">
        <v>699</v>
      </c>
      <c r="E36" s="1052" t="s">
        <v>700</v>
      </c>
      <c r="F36" s="1052"/>
      <c r="G36" s="1052" t="s">
        <v>852</v>
      </c>
      <c r="H36" s="1052"/>
      <c r="I36" s="1052"/>
      <c r="J36" s="1069" t="s">
        <v>212</v>
      </c>
      <c r="K36" s="1070"/>
      <c r="L36" s="408"/>
      <c r="M36" s="419" t="s">
        <v>698</v>
      </c>
      <c r="N36" s="420" t="str">
        <f>IF(ISERROR(VLOOKUP(S36,'審判員'!$A:$C,2,FALSE))=TRUE,"",VLOOKUP(S36,'審判員'!$A:$C,2,FALSE))</f>
        <v>師藤　一也</v>
      </c>
      <c r="O36" s="421">
        <f>IF(ISERROR(VLOOKUP(S36,'審判員'!$A:$C,3,FALSE))=TRUE,"",VLOOKUP(S36,'審判員'!$A:$C,3,FALSE))</f>
        <v>3</v>
      </c>
      <c r="P36" s="422" t="s">
        <v>699</v>
      </c>
      <c r="Q36" s="1052" t="s">
        <v>700</v>
      </c>
      <c r="R36" s="1052"/>
      <c r="S36" s="1052" t="s">
        <v>849</v>
      </c>
      <c r="T36" s="1052"/>
      <c r="U36" s="1052"/>
      <c r="V36" s="1069" t="s">
        <v>212</v>
      </c>
      <c r="W36" s="1070"/>
      <c r="Y36" s="1053"/>
      <c r="Z36" s="1035"/>
      <c r="AA36" s="1035"/>
      <c r="AB36" s="1035"/>
      <c r="AC36" s="1035"/>
      <c r="AD36" s="1035" t="s">
        <v>655</v>
      </c>
      <c r="AE36" s="1035"/>
      <c r="AF36" s="1093"/>
      <c r="AG36" s="1094"/>
      <c r="AH36" s="1094"/>
      <c r="AI36" s="1094"/>
      <c r="AJ36" s="1096"/>
      <c r="AK36" s="1093"/>
      <c r="AL36" s="1094"/>
      <c r="AM36" s="1094"/>
      <c r="AN36" s="1094"/>
      <c r="AO36" s="1096"/>
      <c r="AP36" s="1081"/>
      <c r="AQ36" s="1082"/>
      <c r="AR36" s="1082"/>
      <c r="AS36" s="1082"/>
      <c r="AT36" s="1083"/>
      <c r="AU36" s="1073"/>
      <c r="AV36" s="1073"/>
      <c r="AW36" s="1073"/>
      <c r="AX36" s="1073"/>
      <c r="AY36" s="1073"/>
      <c r="AZ36" s="1073"/>
      <c r="BA36" s="1073"/>
      <c r="BB36" s="1073"/>
      <c r="BC36" s="1073"/>
      <c r="BD36" s="1073"/>
      <c r="BE36" s="1073"/>
      <c r="BF36" s="1073"/>
      <c r="BG36" s="1073"/>
      <c r="BH36" s="1073"/>
      <c r="BI36" s="1087"/>
      <c r="BJ36" s="1087"/>
      <c r="BK36" s="1073"/>
      <c r="BL36" s="1073"/>
      <c r="BM36" s="1087"/>
      <c r="BN36" s="1087"/>
      <c r="BO36" s="1089"/>
    </row>
    <row r="37" spans="1:67" ht="18.75" customHeight="1">
      <c r="A37" s="423" t="s">
        <v>703</v>
      </c>
      <c r="B37" s="424" t="str">
        <f>IF(ISERROR(VLOOKUP(G37,'審判員'!$A:$C,2,FALSE))=TRUE,"",VLOOKUP(G37,'審判員'!$A:$C,2,FALSE))</f>
        <v>山本　青</v>
      </c>
      <c r="C37" s="425">
        <f>IF(ISERROR(VLOOKUP(G37,'審判員'!$A:$C,3,FALSE))=TRUE,"",VLOOKUP(G37,'審判員'!$A:$C,3,FALSE))</f>
        <v>3</v>
      </c>
      <c r="D37" s="426" t="s">
        <v>699</v>
      </c>
      <c r="E37" s="1035" t="s">
        <v>700</v>
      </c>
      <c r="F37" s="1035"/>
      <c r="G37" s="1035" t="s">
        <v>848</v>
      </c>
      <c r="H37" s="1035"/>
      <c r="I37" s="1035"/>
      <c r="J37" s="1071" t="str">
        <f>N30</f>
        <v>宗方サッカークラブ</v>
      </c>
      <c r="K37" s="1072"/>
      <c r="L37" s="408"/>
      <c r="M37" s="423" t="s">
        <v>703</v>
      </c>
      <c r="N37" s="424" t="str">
        <f>IF(ISERROR(VLOOKUP(S37,'審判員'!$A:$C,2,FALSE))=TRUE,"",VLOOKUP(S37,'審判員'!$A:$C,2,FALSE))</f>
        <v>小川　翔太</v>
      </c>
      <c r="O37" s="425">
        <f>IF(ISERROR(VLOOKUP(S37,'審判員'!$A:$C,3,FALSE))=TRUE,"",VLOOKUP(S37,'審判員'!$A:$C,3,FALSE))</f>
        <v>3</v>
      </c>
      <c r="P37" s="426" t="s">
        <v>699</v>
      </c>
      <c r="Q37" s="1035" t="s">
        <v>700</v>
      </c>
      <c r="R37" s="1035"/>
      <c r="S37" s="1035" t="s">
        <v>742</v>
      </c>
      <c r="T37" s="1035"/>
      <c r="U37" s="1035"/>
      <c r="V37" s="1071" t="str">
        <f>B30</f>
        <v>大分トリニータＵ－１２</v>
      </c>
      <c r="W37" s="1072"/>
      <c r="Y37" s="1053"/>
      <c r="Z37" s="1035"/>
      <c r="AA37" s="1035"/>
      <c r="AB37" s="1035"/>
      <c r="AC37" s="1035"/>
      <c r="AD37" s="1035"/>
      <c r="AE37" s="1035"/>
      <c r="AF37" s="1091">
        <f>AS25</f>
        <v>0</v>
      </c>
      <c r="AG37" s="1092"/>
      <c r="AH37" s="1092" t="s">
        <v>712</v>
      </c>
      <c r="AI37" s="1092">
        <f>AP25</f>
        <v>1</v>
      </c>
      <c r="AJ37" s="1095"/>
      <c r="AK37" s="1091">
        <f>AS31</f>
        <v>0</v>
      </c>
      <c r="AL37" s="1092"/>
      <c r="AM37" s="1092" t="s">
        <v>712</v>
      </c>
      <c r="AN37" s="1092">
        <f>AP31</f>
        <v>1</v>
      </c>
      <c r="AO37" s="1095"/>
      <c r="AP37" s="1081"/>
      <c r="AQ37" s="1082"/>
      <c r="AR37" s="1082"/>
      <c r="AS37" s="1082"/>
      <c r="AT37" s="1083"/>
      <c r="AU37" s="1073"/>
      <c r="AV37" s="1073"/>
      <c r="AW37" s="1073"/>
      <c r="AX37" s="1073"/>
      <c r="AY37" s="1073"/>
      <c r="AZ37" s="1073"/>
      <c r="BA37" s="1073"/>
      <c r="BB37" s="1073"/>
      <c r="BC37" s="1073"/>
      <c r="BD37" s="1073"/>
      <c r="BE37" s="1073"/>
      <c r="BF37" s="1073"/>
      <c r="BG37" s="1073"/>
      <c r="BH37" s="1073"/>
      <c r="BI37" s="1087"/>
      <c r="BJ37" s="1087"/>
      <c r="BK37" s="1073"/>
      <c r="BL37" s="1073"/>
      <c r="BM37" s="1087"/>
      <c r="BN37" s="1087"/>
      <c r="BO37" s="1089"/>
    </row>
    <row r="38" spans="1:67" ht="19.5" customHeight="1">
      <c r="A38" s="423" t="s">
        <v>706</v>
      </c>
      <c r="B38" s="424" t="str">
        <f>IF(ISERROR(VLOOKUP(G38,'審判員'!$A:$C,2,FALSE))=TRUE,"",VLOOKUP(G38,'審判員'!$A:$C,2,FALSE))</f>
        <v>大鶴　翔太郎</v>
      </c>
      <c r="C38" s="425">
        <f>IF(ISERROR(VLOOKUP(G38,'審判員'!$A:$C,3,FALSE))=TRUE,"",VLOOKUP(G38,'審判員'!$A:$C,3,FALSE))</f>
        <v>3</v>
      </c>
      <c r="D38" s="426" t="s">
        <v>699</v>
      </c>
      <c r="E38" s="1035" t="s">
        <v>700</v>
      </c>
      <c r="F38" s="1035"/>
      <c r="G38" s="1035" t="s">
        <v>853</v>
      </c>
      <c r="H38" s="1035"/>
      <c r="I38" s="1035"/>
      <c r="J38" s="1071" t="str">
        <f>V30</f>
        <v>三芳少年サッカースクール</v>
      </c>
      <c r="K38" s="1072"/>
      <c r="L38" s="408"/>
      <c r="M38" s="423" t="s">
        <v>706</v>
      </c>
      <c r="N38" s="424" t="str">
        <f>IF(ISERROR(VLOOKUP(S38,'審判員'!$A:$C,2,FALSE))=TRUE,"",VLOOKUP(S38,'審判員'!$A:$C,2,FALSE))</f>
        <v>安藤　英明</v>
      </c>
      <c r="O38" s="425">
        <f>IF(ISERROR(VLOOKUP(S38,'審判員'!$A:$C,3,FALSE))=TRUE,"",VLOOKUP(S38,'審判員'!$A:$C,3,FALSE))</f>
        <v>3</v>
      </c>
      <c r="P38" s="426" t="s">
        <v>699</v>
      </c>
      <c r="Q38" s="1035" t="s">
        <v>700</v>
      </c>
      <c r="R38" s="1035"/>
      <c r="S38" s="1035" t="s">
        <v>854</v>
      </c>
      <c r="T38" s="1035"/>
      <c r="U38" s="1035"/>
      <c r="V38" s="1071" t="str">
        <f>J30</f>
        <v>渡町台サッカークラブ</v>
      </c>
      <c r="W38" s="1072"/>
      <c r="Y38" s="1103"/>
      <c r="Z38" s="1046"/>
      <c r="AA38" s="1046"/>
      <c r="AB38" s="1046"/>
      <c r="AC38" s="1046"/>
      <c r="AD38" s="1046"/>
      <c r="AE38" s="1046"/>
      <c r="AF38" s="1104"/>
      <c r="AG38" s="685"/>
      <c r="AH38" s="685"/>
      <c r="AI38" s="685"/>
      <c r="AJ38" s="1105"/>
      <c r="AK38" s="1104"/>
      <c r="AL38" s="685"/>
      <c r="AM38" s="685"/>
      <c r="AN38" s="685"/>
      <c r="AO38" s="1105"/>
      <c r="AP38" s="1109"/>
      <c r="AQ38" s="1110"/>
      <c r="AR38" s="1110"/>
      <c r="AS38" s="1110"/>
      <c r="AT38" s="1111"/>
      <c r="AU38" s="1112"/>
      <c r="AV38" s="1112"/>
      <c r="AW38" s="1112"/>
      <c r="AX38" s="1112"/>
      <c r="AY38" s="1112"/>
      <c r="AZ38" s="1112"/>
      <c r="BA38" s="1112"/>
      <c r="BB38" s="1112"/>
      <c r="BC38" s="1112"/>
      <c r="BD38" s="1112"/>
      <c r="BE38" s="1112"/>
      <c r="BF38" s="1112"/>
      <c r="BG38" s="1112"/>
      <c r="BH38" s="1112"/>
      <c r="BI38" s="1115"/>
      <c r="BJ38" s="1115"/>
      <c r="BK38" s="1112"/>
      <c r="BL38" s="1112"/>
      <c r="BM38" s="1115"/>
      <c r="BN38" s="1115"/>
      <c r="BO38" s="1116"/>
    </row>
    <row r="39" spans="1:23" ht="20.25">
      <c r="A39" s="427" t="s">
        <v>709</v>
      </c>
      <c r="B39" s="428" t="str">
        <f>IF(ISERROR(VLOOKUP(G39,'審判員'!$A:$C,2,FALSE))=TRUE,"",VLOOKUP(G39,'審判員'!$A:$C,2,FALSE))</f>
        <v>板井　龍法</v>
      </c>
      <c r="C39" s="429">
        <f>IF(ISERROR(VLOOKUP(G39,'審判員'!$A:$C,3,FALSE))=TRUE,"",VLOOKUP(G39,'審判員'!$A:$C,3,FALSE))</f>
        <v>3</v>
      </c>
      <c r="D39" s="430" t="s">
        <v>699</v>
      </c>
      <c r="E39" s="1074" t="s">
        <v>700</v>
      </c>
      <c r="F39" s="1074"/>
      <c r="G39" s="1074" t="s">
        <v>846</v>
      </c>
      <c r="H39" s="1074"/>
      <c r="I39" s="1074"/>
      <c r="J39" s="1075" t="s">
        <v>212</v>
      </c>
      <c r="K39" s="1076"/>
      <c r="L39" s="408"/>
      <c r="M39" s="427" t="s">
        <v>709</v>
      </c>
      <c r="N39" s="428" t="str">
        <f>IF(ISERROR(VLOOKUP(S39,'審判員'!$A:$C,2,FALSE))=TRUE,"",VLOOKUP(S39,'審判員'!$A:$C,2,FALSE))</f>
        <v>吉元　剛</v>
      </c>
      <c r="O39" s="429">
        <f>IF(ISERROR(VLOOKUP(S39,'審判員'!$A:$C,3,FALSE))=TRUE,"",VLOOKUP(S39,'審判員'!$A:$C,3,FALSE))</f>
        <v>3</v>
      </c>
      <c r="P39" s="430" t="s">
        <v>699</v>
      </c>
      <c r="Q39" s="1074" t="s">
        <v>700</v>
      </c>
      <c r="R39" s="1074"/>
      <c r="S39" s="1074" t="s">
        <v>852</v>
      </c>
      <c r="T39" s="1074"/>
      <c r="U39" s="1074"/>
      <c r="V39" s="1075" t="s">
        <v>212</v>
      </c>
      <c r="W39" s="1076"/>
    </row>
    <row r="40" spans="1:58" ht="20.25">
      <c r="A40" s="431" t="s">
        <v>406</v>
      </c>
      <c r="B40" s="432" t="s">
        <v>420</v>
      </c>
      <c r="C40" s="432" t="s">
        <v>419</v>
      </c>
      <c r="D40" s="432" t="s">
        <v>595</v>
      </c>
      <c r="E40" s="432" t="s">
        <v>421</v>
      </c>
      <c r="F40" s="433"/>
      <c r="G40" s="432" t="s">
        <v>421</v>
      </c>
      <c r="H40" s="432" t="s">
        <v>595</v>
      </c>
      <c r="I40" s="432" t="s">
        <v>419</v>
      </c>
      <c r="J40" s="432" t="s">
        <v>420</v>
      </c>
      <c r="K40" s="434" t="s">
        <v>406</v>
      </c>
      <c r="L40" s="408"/>
      <c r="M40" s="431" t="s">
        <v>406</v>
      </c>
      <c r="N40" s="432" t="s">
        <v>420</v>
      </c>
      <c r="O40" s="432" t="s">
        <v>419</v>
      </c>
      <c r="P40" s="432" t="s">
        <v>595</v>
      </c>
      <c r="Q40" s="432" t="s">
        <v>421</v>
      </c>
      <c r="R40" s="433"/>
      <c r="S40" s="432" t="s">
        <v>421</v>
      </c>
      <c r="T40" s="432" t="s">
        <v>595</v>
      </c>
      <c r="U40" s="432" t="s">
        <v>419</v>
      </c>
      <c r="V40" s="432" t="s">
        <v>420</v>
      </c>
      <c r="W40" s="434" t="s">
        <v>406</v>
      </c>
      <c r="Y40" s="1071" t="s">
        <v>721</v>
      </c>
      <c r="Z40" s="1071"/>
      <c r="AA40" s="1071"/>
      <c r="AB40" s="1071"/>
      <c r="AC40" s="1071"/>
      <c r="AD40" s="1071"/>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1"/>
      <c r="BB40" s="1071"/>
      <c r="BC40" s="1071"/>
      <c r="BD40" s="1071"/>
      <c r="BE40" s="1071"/>
      <c r="BF40" s="1071"/>
    </row>
    <row r="41" spans="1:58" ht="20.25">
      <c r="A41" s="435"/>
      <c r="B41" s="436" t="str">
        <f>IF(ISERROR(VLOOKUP(CONCATENATE($B$30,"_",C41),'選手名簿'!$A:$E,5,FALSE))=TRUE,"",VLOOKUP(CONCATENATE($B$30,"_",C41),'選手名簿'!$A:$E,5,FALSE))</f>
        <v/>
      </c>
      <c r="C41" s="437"/>
      <c r="D41" s="437"/>
      <c r="E41" s="438"/>
      <c r="F41" s="433"/>
      <c r="G41" s="438"/>
      <c r="H41" s="437"/>
      <c r="I41" s="437"/>
      <c r="J41" s="436" t="str">
        <f>IF(ISERROR(VLOOKUP(CONCATENATE($J$30,"_",I41),'選手名簿'!$A:$E,5,FALSE))=TRUE,"",VLOOKUP(CONCATENATE($J$30,"_",I41),'選手名簿'!$A:$E,5,FALSE))</f>
        <v/>
      </c>
      <c r="K41" s="439"/>
      <c r="L41" s="408"/>
      <c r="M41" s="435"/>
      <c r="N41" s="436" t="str">
        <f>IF(ISERROR(VLOOKUP(CONCATENATE($N$30,"_",O41),'選手名簿'!$A:$E,5,FALSE))=TRUE,"",VLOOKUP(CONCATENATE($N$30,"_",O41),'選手名簿'!$A:$E,5,FALSE))</f>
        <v/>
      </c>
      <c r="O41" s="437"/>
      <c r="P41" s="437"/>
      <c r="Q41" s="438"/>
      <c r="R41" s="433"/>
      <c r="S41" s="438"/>
      <c r="T41" s="437"/>
      <c r="U41" s="437"/>
      <c r="V41" s="424" t="str">
        <f>IF(ISERROR(VLOOKUP(CONCATENATE($V$30,"_",U41),'選手名簿'!$A:$E,5,FALSE))=TRUE,"",VLOOKUP(CONCATENATE($V$30,"_",U41),'選手名簿'!$A:$E,5,FALSE))</f>
        <v/>
      </c>
      <c r="W41" s="439"/>
      <c r="Y41" s="1071"/>
      <c r="Z41" s="1071"/>
      <c r="AA41" s="1071"/>
      <c r="AB41" s="1071"/>
      <c r="AC41" s="1071"/>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71"/>
      <c r="AY41" s="1071"/>
      <c r="AZ41" s="1071"/>
      <c r="BA41" s="1071"/>
      <c r="BB41" s="1071"/>
      <c r="BC41" s="1071"/>
      <c r="BD41" s="1071"/>
      <c r="BE41" s="1071"/>
      <c r="BF41" s="1071"/>
    </row>
    <row r="42" spans="1:37" ht="20.25">
      <c r="A42" s="435"/>
      <c r="B42" s="436" t="str">
        <f>IF(ISERROR(VLOOKUP(CONCATENATE($B$30,"_",C42),'選手名簿'!$A:$E,5,FALSE))=TRUE,"",VLOOKUP(CONCATENATE($B$30,"_",C42),'選手名簿'!$A:$E,5,FALSE))</f>
        <v/>
      </c>
      <c r="C42" s="437"/>
      <c r="D42" s="437"/>
      <c r="E42" s="438"/>
      <c r="F42" s="433"/>
      <c r="G42" s="438"/>
      <c r="H42" s="437"/>
      <c r="I42" s="437"/>
      <c r="J42" s="436" t="str">
        <f>IF(ISERROR(VLOOKUP(CONCATENATE($J$30,"_",I42),'選手名簿'!$A:$E,5,FALSE))=TRUE,"",VLOOKUP(CONCATENATE($J$30,"_",I42),'選手名簿'!$A:$E,5,FALSE))</f>
        <v/>
      </c>
      <c r="K42" s="439"/>
      <c r="L42" s="408"/>
      <c r="M42" s="435"/>
      <c r="N42" s="436" t="str">
        <f>IF(ISERROR(VLOOKUP(CONCATENATE($N$30,"_",O42),'選手名簿'!$A:$E,5,FALSE))=TRUE,"",VLOOKUP(CONCATENATE($N$30,"_",O42),'選手名簿'!$A:$E,5,FALSE))</f>
        <v/>
      </c>
      <c r="O42" s="437"/>
      <c r="P42" s="437"/>
      <c r="Q42" s="438"/>
      <c r="R42" s="433"/>
      <c r="S42" s="438"/>
      <c r="T42" s="437"/>
      <c r="U42" s="437"/>
      <c r="V42" s="436" t="str">
        <f>IF(ISERROR(VLOOKUP(CONCATENATE($V$30,"_",U42),'選手名簿'!$A:$E,5,FALSE))=TRUE,"",VLOOKUP(CONCATENATE($V$30,"_",U42),'選手名簿'!$A:$E,5,FALSE))</f>
        <v/>
      </c>
      <c r="W42" s="439"/>
      <c r="Y42" s="1117" t="s">
        <v>656</v>
      </c>
      <c r="Z42" s="1118"/>
      <c r="AA42" s="1121" t="s">
        <v>657</v>
      </c>
      <c r="AB42" s="447" t="s">
        <v>16</v>
      </c>
      <c r="AC42" s="446"/>
      <c r="AD42" s="1123" t="s">
        <v>688</v>
      </c>
      <c r="AE42" s="447" t="s">
        <v>722</v>
      </c>
      <c r="AF42" s="446"/>
      <c r="AG42" s="1123" t="s">
        <v>689</v>
      </c>
      <c r="AH42" s="447" t="s">
        <v>723</v>
      </c>
      <c r="AI42" s="446"/>
      <c r="AJ42" s="1125" t="s">
        <v>659</v>
      </c>
      <c r="AK42" s="448" t="s">
        <v>724</v>
      </c>
    </row>
    <row r="43" spans="1:37" ht="20.25">
      <c r="A43" s="435"/>
      <c r="B43" s="436" t="str">
        <f>IF(ISERROR(VLOOKUP(CONCATENATE($B$30,"_",C43),'選手名簿'!$A:$E,5,FALSE))=TRUE,"",VLOOKUP(CONCATENATE($B$30,"_",C43),'選手名簿'!$A:$E,5,FALSE))</f>
        <v/>
      </c>
      <c r="C43" s="437"/>
      <c r="D43" s="437"/>
      <c r="E43" s="438"/>
      <c r="F43" s="433"/>
      <c r="G43" s="438"/>
      <c r="H43" s="437"/>
      <c r="I43" s="437"/>
      <c r="J43" s="436" t="str">
        <f>IF(ISERROR(VLOOKUP(CONCATENATE($J$30,"_",I43),'選手名簿'!$A:$E,5,FALSE))=TRUE,"",VLOOKUP(CONCATENATE($J$30,"_",I43),'選手名簿'!$A:$E,5,FALSE))</f>
        <v/>
      </c>
      <c r="K43" s="439"/>
      <c r="L43" s="408"/>
      <c r="M43" s="435"/>
      <c r="N43" s="436" t="str">
        <f>IF(ISERROR(VLOOKUP(CONCATENATE($N$30,"_",O43),'選手名簿'!$A:$E,5,FALSE))=TRUE,"",VLOOKUP(CONCATENATE($N$30,"_",O43),'選手名簿'!$A:$E,5,FALSE))</f>
        <v/>
      </c>
      <c r="O43" s="437"/>
      <c r="P43" s="437"/>
      <c r="Q43" s="438"/>
      <c r="R43" s="433"/>
      <c r="S43" s="438"/>
      <c r="T43" s="437"/>
      <c r="U43" s="437"/>
      <c r="V43" s="436" t="str">
        <f>IF(ISERROR(VLOOKUP(CONCATENATE($V$30,"_",U43),'選手名簿'!$A:$E,5,FALSE))=TRUE,"",VLOOKUP(CONCATENATE($V$30,"_",U43),'選手名簿'!$A:$E,5,FALSE))</f>
        <v/>
      </c>
      <c r="W43" s="439"/>
      <c r="Y43" s="1119"/>
      <c r="Z43" s="1120"/>
      <c r="AA43" s="1122"/>
      <c r="AB43" s="449">
        <v>3</v>
      </c>
      <c r="AC43" s="415"/>
      <c r="AD43" s="1124"/>
      <c r="AE43" s="449">
        <v>2</v>
      </c>
      <c r="AF43" s="415"/>
      <c r="AG43" s="1124"/>
      <c r="AH43" s="449">
        <v>1</v>
      </c>
      <c r="AI43" s="415"/>
      <c r="AJ43" s="1126"/>
      <c r="AK43" s="450">
        <v>0</v>
      </c>
    </row>
    <row r="44" spans="1:23" ht="20.25">
      <c r="A44" s="435"/>
      <c r="B44" s="436" t="str">
        <f>IF(ISERROR(VLOOKUP(CONCATENATE($B$30,"_",C44),'選手名簿'!$A:$E,5,FALSE))=TRUE,"",VLOOKUP(CONCATENATE($B$30,"_",C44),'選手名簿'!$A:$E,5,FALSE))</f>
        <v/>
      </c>
      <c r="C44" s="437"/>
      <c r="D44" s="437"/>
      <c r="E44" s="438"/>
      <c r="F44" s="433"/>
      <c r="G44" s="438"/>
      <c r="H44" s="437"/>
      <c r="I44" s="437"/>
      <c r="J44" s="436" t="str">
        <f>IF(ISERROR(VLOOKUP(CONCATENATE($J$30,"_",I44),'選手名簿'!$A:$E,5,FALSE))=TRUE,"",VLOOKUP(CONCATENATE($J$30,"_",I44),'選手名簿'!$A:$E,5,FALSE))</f>
        <v/>
      </c>
      <c r="K44" s="439"/>
      <c r="L44" s="408"/>
      <c r="M44" s="435"/>
      <c r="N44" s="436" t="str">
        <f>IF(ISERROR(VLOOKUP(CONCATENATE($N$30,"_",O44),'選手名簿'!$A:$E,5,FALSE))=TRUE,"",VLOOKUP(CONCATENATE($N$30,"_",O44),'選手名簿'!$A:$E,5,FALSE))</f>
        <v/>
      </c>
      <c r="O44" s="437"/>
      <c r="P44" s="437"/>
      <c r="Q44" s="438"/>
      <c r="R44" s="433"/>
      <c r="S44" s="438"/>
      <c r="T44" s="437"/>
      <c r="U44" s="437"/>
      <c r="V44" s="436" t="str">
        <f>IF(ISERROR(VLOOKUP(CONCATENATE($V$30,"_",U44),'選手名簿'!$A:$E,5,FALSE))=TRUE,"",VLOOKUP(CONCATENATE($V$30,"_",U44),'選手名簿'!$A:$E,5,FALSE))</f>
        <v/>
      </c>
      <c r="W44" s="439"/>
    </row>
    <row r="45" spans="1:23" ht="20.25">
      <c r="A45" s="440"/>
      <c r="B45" s="441" t="str">
        <f>IF(ISERROR(VLOOKUP(CONCATENATE($B$30,"_",C45),'選手名簿'!$A:$E,5,FALSE))=TRUE,"",VLOOKUP(CONCATENATE($B$30,"_",C45),'選手名簿'!$A:$E,5,FALSE))</f>
        <v/>
      </c>
      <c r="C45" s="442"/>
      <c r="D45" s="442"/>
      <c r="E45" s="443"/>
      <c r="F45" s="444"/>
      <c r="G45" s="443"/>
      <c r="H45" s="442"/>
      <c r="I45" s="442"/>
      <c r="J45" s="441" t="str">
        <f>IF(ISERROR(VLOOKUP(CONCATENATE($J$30,"_",I45),'選手名簿'!$A:$E,5,FALSE))=TRUE,"",VLOOKUP(CONCATENATE($J$30,"_",I45),'選手名簿'!$A:$E,5,FALSE))</f>
        <v/>
      </c>
      <c r="K45" s="445"/>
      <c r="L45" s="408"/>
      <c r="M45" s="440"/>
      <c r="N45" s="441" t="str">
        <f>IF(ISERROR(VLOOKUP(CONCATENATE($N$30,"_",O45),'選手名簿'!$A:$E,5,FALSE))=TRUE,"",VLOOKUP(CONCATENATE($N$30,"_",O45),'選手名簿'!$A:$E,5,FALSE))</f>
        <v/>
      </c>
      <c r="O45" s="442"/>
      <c r="P45" s="442"/>
      <c r="Q45" s="443"/>
      <c r="R45" s="444"/>
      <c r="S45" s="443"/>
      <c r="T45" s="442"/>
      <c r="U45" s="442"/>
      <c r="V45" s="441" t="str">
        <f>IF(ISERROR(VLOOKUP(CONCATENATE($V$30,"_",U45),'選手名簿'!$A:$E,5,FALSE))=TRUE,"",VLOOKUP(CONCATENATE($V$30,"_",U45),'選手名簿'!$A:$E,5,FALSE))</f>
        <v/>
      </c>
      <c r="W45" s="445"/>
    </row>
    <row r="46" spans="1:22" ht="13.5">
      <c r="A46" s="408"/>
      <c r="B46" s="408"/>
      <c r="C46" s="408"/>
      <c r="D46" s="408"/>
      <c r="E46" s="408"/>
      <c r="F46" s="408"/>
      <c r="G46" s="408"/>
      <c r="H46" s="408"/>
      <c r="I46" s="408"/>
      <c r="J46" s="408"/>
      <c r="K46" s="408"/>
      <c r="L46" s="408"/>
      <c r="M46" s="408"/>
      <c r="N46" s="408"/>
      <c r="O46" s="408"/>
      <c r="P46" s="408"/>
      <c r="Q46" s="408"/>
      <c r="R46" s="408"/>
      <c r="S46" s="408"/>
      <c r="T46" s="408"/>
      <c r="U46" s="408"/>
      <c r="V46" s="408"/>
    </row>
    <row r="47" spans="1:22" ht="13.5">
      <c r="A47" s="408"/>
      <c r="B47" s="408"/>
      <c r="C47" s="408"/>
      <c r="D47" s="408"/>
      <c r="E47" s="408"/>
      <c r="F47" s="408"/>
      <c r="G47" s="408"/>
      <c r="H47" s="408"/>
      <c r="I47" s="408"/>
      <c r="J47" s="408"/>
      <c r="K47" s="408"/>
      <c r="L47" s="408"/>
      <c r="M47" s="408"/>
      <c r="N47" s="408"/>
      <c r="O47" s="408"/>
      <c r="P47" s="408"/>
      <c r="Q47" s="408"/>
      <c r="R47" s="408"/>
      <c r="S47" s="408"/>
      <c r="T47" s="408"/>
      <c r="U47" s="408"/>
      <c r="V47" s="408"/>
    </row>
    <row r="48" spans="1:67" ht="18.75" customHeight="1">
      <c r="A48" s="1027" t="s">
        <v>725</v>
      </c>
      <c r="B48" s="1029" t="str">
        <f>C9</f>
        <v>渡町台サッカークラブ</v>
      </c>
      <c r="C48" s="1032">
        <f>IF(E48="","",SUM(E48:E49))</f>
        <v>0</v>
      </c>
      <c r="D48" s="1034" t="s">
        <v>103</v>
      </c>
      <c r="E48" s="414">
        <v>0</v>
      </c>
      <c r="F48" s="414" t="s">
        <v>266</v>
      </c>
      <c r="G48" s="414">
        <v>1</v>
      </c>
      <c r="H48" s="1034" t="s">
        <v>120</v>
      </c>
      <c r="I48" s="1032">
        <f>IF(G48="","",SUM(G48:G49))</f>
        <v>1</v>
      </c>
      <c r="J48" s="1036" t="str">
        <f>C7</f>
        <v>臼杵ＳＳＳ</v>
      </c>
      <c r="K48" s="408"/>
      <c r="M48" s="1039" t="s">
        <v>726</v>
      </c>
      <c r="N48" s="1042" t="str">
        <f>O9</f>
        <v>三芳少年サッカースクール</v>
      </c>
      <c r="O48" s="1032">
        <f>IF(Q48="","",SUM(Q48:Q49))</f>
        <v>1</v>
      </c>
      <c r="P48" s="1034" t="s">
        <v>103</v>
      </c>
      <c r="Q48" s="414">
        <v>0</v>
      </c>
      <c r="R48" s="414" t="s">
        <v>266</v>
      </c>
      <c r="S48" s="414">
        <v>2</v>
      </c>
      <c r="T48" s="1034" t="s">
        <v>120</v>
      </c>
      <c r="U48" s="1032">
        <f>IF(S48="","",SUM(S48:S49))</f>
        <v>3</v>
      </c>
      <c r="V48" s="1036" t="str">
        <f>O7</f>
        <v>きつきＦＣ</v>
      </c>
      <c r="Y48" s="1018" t="str">
        <f>$Y$1</f>
        <v>OFA 第 55 回大分県U-12サッカー大会　兼　KYFA 九州U-12サッカー大会大分県大会</v>
      </c>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1018"/>
      <c r="AY48" s="1018"/>
      <c r="AZ48" s="1018"/>
      <c r="BA48" s="1018"/>
      <c r="BB48" s="1018"/>
      <c r="BC48" s="1018"/>
      <c r="BD48" s="1018"/>
      <c r="BE48" s="1018"/>
      <c r="BF48" s="1018"/>
      <c r="BG48" s="1018"/>
      <c r="BI48" s="1018" t="str">
        <f>$BI$1</f>
        <v>１次リーグ結果　報告用紙</v>
      </c>
      <c r="BJ48" s="1018"/>
      <c r="BK48" s="1018"/>
      <c r="BL48" s="1018"/>
      <c r="BM48" s="1018"/>
      <c r="BN48" s="1018"/>
      <c r="BO48" s="1018"/>
    </row>
    <row r="49" spans="1:67" ht="18.75" customHeight="1">
      <c r="A49" s="1028"/>
      <c r="B49" s="1030"/>
      <c r="C49" s="1033"/>
      <c r="D49" s="1035"/>
      <c r="E49" s="408">
        <v>0</v>
      </c>
      <c r="F49" s="408" t="s">
        <v>268</v>
      </c>
      <c r="G49" s="408">
        <v>0</v>
      </c>
      <c r="H49" s="1035"/>
      <c r="I49" s="1033"/>
      <c r="J49" s="1037"/>
      <c r="K49" s="408"/>
      <c r="M49" s="1040"/>
      <c r="N49" s="1043"/>
      <c r="O49" s="1033"/>
      <c r="P49" s="1035"/>
      <c r="Q49" s="408">
        <v>1</v>
      </c>
      <c r="R49" s="408" t="s">
        <v>268</v>
      </c>
      <c r="S49" s="408">
        <v>1</v>
      </c>
      <c r="T49" s="1035"/>
      <c r="U49" s="1033"/>
      <c r="V49" s="1037"/>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1018"/>
      <c r="AY49" s="1018"/>
      <c r="AZ49" s="1018"/>
      <c r="BA49" s="1018"/>
      <c r="BB49" s="1018"/>
      <c r="BC49" s="1018"/>
      <c r="BD49" s="1018"/>
      <c r="BE49" s="1018"/>
      <c r="BF49" s="1018"/>
      <c r="BG49" s="1018"/>
      <c r="BI49" s="1018"/>
      <c r="BJ49" s="1018"/>
      <c r="BK49" s="1018"/>
      <c r="BL49" s="1018"/>
      <c r="BM49" s="1018"/>
      <c r="BN49" s="1018"/>
      <c r="BO49" s="1018"/>
    </row>
    <row r="50" spans="1:59" ht="19.5" customHeight="1">
      <c r="A50" s="1028"/>
      <c r="B50" s="1030"/>
      <c r="C50" s="1033"/>
      <c r="D50" s="1035"/>
      <c r="E50" s="408"/>
      <c r="F50" s="408" t="s">
        <v>270</v>
      </c>
      <c r="G50" s="408"/>
      <c r="H50" s="1035"/>
      <c r="I50" s="1033"/>
      <c r="J50" s="1037"/>
      <c r="K50" s="408"/>
      <c r="M50" s="1041"/>
      <c r="N50" s="1044"/>
      <c r="O50" s="1045"/>
      <c r="P50" s="1046"/>
      <c r="Q50" s="408"/>
      <c r="R50" s="408" t="s">
        <v>270</v>
      </c>
      <c r="S50" s="408"/>
      <c r="T50" s="1046"/>
      <c r="U50" s="1045"/>
      <c r="V50" s="1047"/>
      <c r="Y50" s="1018" t="s">
        <v>676</v>
      </c>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1018"/>
      <c r="AY50" s="1018"/>
      <c r="AZ50" s="1018"/>
      <c r="BA50" s="1018"/>
      <c r="BB50" s="1018"/>
      <c r="BC50" s="1018"/>
      <c r="BD50" s="1018"/>
      <c r="BE50" s="1018"/>
      <c r="BF50" s="1018"/>
      <c r="BG50" s="1018"/>
    </row>
    <row r="51" spans="1:59" ht="18.75" customHeight="1">
      <c r="A51" s="416" t="s">
        <v>682</v>
      </c>
      <c r="B51" s="1048" t="s">
        <v>841</v>
      </c>
      <c r="C51" s="1048"/>
      <c r="D51" s="1048"/>
      <c r="E51" s="1048"/>
      <c r="F51" s="1048"/>
      <c r="G51" s="1049" t="s">
        <v>684</v>
      </c>
      <c r="H51" s="1049"/>
      <c r="I51" s="1049"/>
      <c r="J51" s="1050" t="s">
        <v>840</v>
      </c>
      <c r="K51" s="1050"/>
      <c r="M51" s="416" t="s">
        <v>682</v>
      </c>
      <c r="N51" s="1048" t="s">
        <v>851</v>
      </c>
      <c r="O51" s="1048"/>
      <c r="P51" s="1048"/>
      <c r="Q51" s="1048"/>
      <c r="R51" s="1048"/>
      <c r="S51" s="1049" t="s">
        <v>684</v>
      </c>
      <c r="T51" s="1049"/>
      <c r="U51" s="1049"/>
      <c r="V51" s="1050" t="s">
        <v>844</v>
      </c>
      <c r="W51" s="1050"/>
      <c r="Y51" s="1018"/>
      <c r="Z51" s="1018"/>
      <c r="AA51" s="1018"/>
      <c r="AB51" s="1018"/>
      <c r="AC51" s="1018"/>
      <c r="AD51" s="1018"/>
      <c r="AE51" s="1018"/>
      <c r="AF51" s="1018"/>
      <c r="AG51" s="1018"/>
      <c r="AH51" s="1018"/>
      <c r="AI51" s="1018"/>
      <c r="AJ51" s="1018"/>
      <c r="AK51" s="1018"/>
      <c r="AL51" s="1018"/>
      <c r="AM51" s="1018"/>
      <c r="AN51" s="1018"/>
      <c r="AO51" s="1018"/>
      <c r="AP51" s="1018"/>
      <c r="AQ51" s="1018"/>
      <c r="AR51" s="1018"/>
      <c r="AS51" s="1018"/>
      <c r="AT51" s="1018"/>
      <c r="AU51" s="1018"/>
      <c r="AV51" s="1018"/>
      <c r="AW51" s="1018"/>
      <c r="AX51" s="1018"/>
      <c r="AY51" s="1018"/>
      <c r="AZ51" s="1018"/>
      <c r="BA51" s="1018"/>
      <c r="BB51" s="1018"/>
      <c r="BC51" s="1018"/>
      <c r="BD51" s="1018"/>
      <c r="BE51" s="1018"/>
      <c r="BF51" s="1018"/>
      <c r="BG51" s="1018"/>
    </row>
    <row r="52" spans="1:59" ht="18.75" customHeight="1">
      <c r="A52" s="417" t="s">
        <v>694</v>
      </c>
      <c r="B52" s="1062" t="s">
        <v>841</v>
      </c>
      <c r="C52" s="1062"/>
      <c r="D52" s="1062"/>
      <c r="E52" s="1062"/>
      <c r="F52" s="1062"/>
      <c r="G52" s="1063" t="s">
        <v>684</v>
      </c>
      <c r="H52" s="1064"/>
      <c r="I52" s="1065"/>
      <c r="J52" s="1066" t="s">
        <v>840</v>
      </c>
      <c r="K52" s="1066"/>
      <c r="M52" s="417" t="s">
        <v>694</v>
      </c>
      <c r="N52" s="1062" t="s">
        <v>851</v>
      </c>
      <c r="O52" s="1062"/>
      <c r="P52" s="1062"/>
      <c r="Q52" s="1062"/>
      <c r="R52" s="1062"/>
      <c r="S52" s="1063" t="s">
        <v>684</v>
      </c>
      <c r="T52" s="1064"/>
      <c r="U52" s="1065"/>
      <c r="V52" s="1066" t="s">
        <v>844</v>
      </c>
      <c r="W52" s="1066"/>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row>
    <row r="53" spans="1:35" ht="18.75" customHeight="1">
      <c r="A53" s="418" t="s">
        <v>695</v>
      </c>
      <c r="B53" s="1067" t="s">
        <v>842</v>
      </c>
      <c r="C53" s="1067"/>
      <c r="D53" s="1067"/>
      <c r="E53" s="1067"/>
      <c r="F53" s="1067"/>
      <c r="G53" s="1063" t="s">
        <v>684</v>
      </c>
      <c r="H53" s="1064"/>
      <c r="I53" s="1065"/>
      <c r="J53" s="1068" t="s">
        <v>844</v>
      </c>
      <c r="K53" s="1068"/>
      <c r="M53" s="418" t="s">
        <v>695</v>
      </c>
      <c r="N53" s="1067" t="s">
        <v>843</v>
      </c>
      <c r="O53" s="1067"/>
      <c r="P53" s="1067"/>
      <c r="Q53" s="1067"/>
      <c r="R53" s="1067"/>
      <c r="S53" s="1063" t="s">
        <v>684</v>
      </c>
      <c r="T53" s="1064"/>
      <c r="U53" s="1065"/>
      <c r="V53" s="1068" t="s">
        <v>844</v>
      </c>
      <c r="W53" s="1068"/>
      <c r="Y53" s="404"/>
      <c r="Z53" s="404"/>
      <c r="AA53" s="404"/>
      <c r="AB53" s="404"/>
      <c r="AC53" s="404"/>
      <c r="AD53" s="404"/>
      <c r="AE53" s="404"/>
      <c r="AF53" s="404"/>
      <c r="AG53" s="404"/>
      <c r="AH53" s="404"/>
      <c r="AI53" s="404"/>
    </row>
    <row r="54" spans="1:49" ht="20.25">
      <c r="A54" s="419" t="s">
        <v>698</v>
      </c>
      <c r="B54" s="420" t="str">
        <f>IF(ISERROR(VLOOKUP(G54,'審判員'!$A:$C,2,FALSE))=TRUE,"",VLOOKUP(G54,'審判員'!$A:$C,2,FALSE))</f>
        <v>金田　智朗</v>
      </c>
      <c r="C54" s="421">
        <f>IF(ISERROR(VLOOKUP(G54,'審判員'!$A:$C,3,FALSE))=TRUE,"",VLOOKUP(G54,'審判員'!$A:$C,3,FALSE))</f>
        <v>3</v>
      </c>
      <c r="D54" s="422" t="s">
        <v>699</v>
      </c>
      <c r="E54" s="1052" t="s">
        <v>700</v>
      </c>
      <c r="F54" s="1052"/>
      <c r="G54" s="1052" t="s">
        <v>850</v>
      </c>
      <c r="H54" s="1052"/>
      <c r="I54" s="1052"/>
      <c r="J54" s="1069" t="s">
        <v>212</v>
      </c>
      <c r="K54" s="1070"/>
      <c r="L54" s="408"/>
      <c r="M54" s="419" t="s">
        <v>698</v>
      </c>
      <c r="N54" s="420" t="str">
        <f>IF(ISERROR(VLOOKUP(S54,'審判員'!$A:$C,2,FALSE))=TRUE,"",VLOOKUP(S54,'審判員'!$A:$C,2,FALSE))</f>
        <v>板井　龍法</v>
      </c>
      <c r="O54" s="421">
        <f>IF(ISERROR(VLOOKUP(S54,'審判員'!$A:$C,3,FALSE))=TRUE,"",VLOOKUP(S54,'審判員'!$A:$C,3,FALSE))</f>
        <v>3</v>
      </c>
      <c r="P54" s="422" t="s">
        <v>699</v>
      </c>
      <c r="Q54" s="1052" t="s">
        <v>700</v>
      </c>
      <c r="R54" s="1052"/>
      <c r="S54" s="1052" t="s">
        <v>846</v>
      </c>
      <c r="T54" s="1052"/>
      <c r="U54" s="1052"/>
      <c r="V54" s="1069" t="s">
        <v>212</v>
      </c>
      <c r="W54" s="1070"/>
      <c r="Y54" s="588" t="s">
        <v>75</v>
      </c>
      <c r="Z54" s="588"/>
      <c r="AA54" s="588"/>
      <c r="AB54" s="1020" t="str">
        <f>$N$4</f>
        <v>臼杵・津久見</v>
      </c>
      <c r="AC54" s="1020"/>
      <c r="AD54" s="1020"/>
      <c r="AE54" s="1020"/>
      <c r="AF54" s="1020"/>
      <c r="AG54" s="1020"/>
      <c r="AH54" s="588" t="s">
        <v>677</v>
      </c>
      <c r="AI54" s="1019" t="str">
        <f>$P$4</f>
        <v>吉四六ランド陸上競技場</v>
      </c>
      <c r="AJ54" s="1019"/>
      <c r="AK54" s="1019"/>
      <c r="AL54" s="1019"/>
      <c r="AM54" s="1019"/>
      <c r="AN54" s="1019"/>
      <c r="AO54" s="1019"/>
      <c r="AP54" s="1019"/>
      <c r="AQ54" s="1019"/>
      <c r="AR54" s="1019"/>
      <c r="AS54" s="1019"/>
      <c r="AT54" s="1019"/>
      <c r="AU54" s="1019"/>
      <c r="AV54" s="1019"/>
      <c r="AW54" s="1019"/>
    </row>
    <row r="55" spans="1:49" ht="20.25">
      <c r="A55" s="423" t="s">
        <v>703</v>
      </c>
      <c r="B55" s="424" t="str">
        <f>IF(ISERROR(VLOOKUP(G55,'審判員'!$A:$C,2,FALSE))=TRUE,"",VLOOKUP(G55,'審判員'!$A:$C,2,FALSE))</f>
        <v>大鶴　翔太郎</v>
      </c>
      <c r="C55" s="425">
        <f>IF(ISERROR(VLOOKUP(G55,'審判員'!$A:$C,3,FALSE))=TRUE,"",VLOOKUP(G55,'審判員'!$A:$C,3,FALSE))</f>
        <v>3</v>
      </c>
      <c r="D55" s="426" t="s">
        <v>699</v>
      </c>
      <c r="E55" s="1035" t="s">
        <v>700</v>
      </c>
      <c r="F55" s="1035"/>
      <c r="G55" s="1035" t="s">
        <v>853</v>
      </c>
      <c r="H55" s="1035"/>
      <c r="I55" s="1035"/>
      <c r="J55" s="1071" t="str">
        <f>N48</f>
        <v>三芳少年サッカースクール</v>
      </c>
      <c r="K55" s="1072"/>
      <c r="L55" s="408"/>
      <c r="M55" s="423" t="s">
        <v>703</v>
      </c>
      <c r="N55" s="424" t="str">
        <f>IF(ISERROR(VLOOKUP(S55,'審判員'!$A:$C,2,FALSE))=TRUE,"",VLOOKUP(S55,'審判員'!$A:$C,2,FALSE))</f>
        <v>安藤　英明</v>
      </c>
      <c r="O55" s="425">
        <f>IF(ISERROR(VLOOKUP(S55,'審判員'!$A:$C,3,FALSE))=TRUE,"",VLOOKUP(S55,'審判員'!$A:$C,3,FALSE))</f>
        <v>3</v>
      </c>
      <c r="P55" s="426" t="s">
        <v>699</v>
      </c>
      <c r="Q55" s="1035" t="s">
        <v>700</v>
      </c>
      <c r="R55" s="1035"/>
      <c r="S55" s="1035" t="s">
        <v>854</v>
      </c>
      <c r="T55" s="1035"/>
      <c r="U55" s="1035"/>
      <c r="V55" s="1071" t="str">
        <f>B48</f>
        <v>渡町台サッカークラブ</v>
      </c>
      <c r="W55" s="1072"/>
      <c r="Y55" s="588"/>
      <c r="Z55" s="588"/>
      <c r="AA55" s="588"/>
      <c r="AB55" s="1020"/>
      <c r="AC55" s="1020"/>
      <c r="AD55" s="1020"/>
      <c r="AE55" s="1020"/>
      <c r="AF55" s="1020"/>
      <c r="AG55" s="1020"/>
      <c r="AH55" s="588"/>
      <c r="AI55" s="1019"/>
      <c r="AJ55" s="1019"/>
      <c r="AK55" s="1019"/>
      <c r="AL55" s="1019"/>
      <c r="AM55" s="1019"/>
      <c r="AN55" s="1019"/>
      <c r="AO55" s="1019"/>
      <c r="AP55" s="1019"/>
      <c r="AQ55" s="1019"/>
      <c r="AR55" s="1019"/>
      <c r="AS55" s="1019"/>
      <c r="AT55" s="1019"/>
      <c r="AU55" s="1019"/>
      <c r="AV55" s="1019"/>
      <c r="AW55" s="1019"/>
    </row>
    <row r="56" spans="1:49" ht="20.25">
      <c r="A56" s="423" t="s">
        <v>706</v>
      </c>
      <c r="B56" s="424" t="str">
        <f>IF(ISERROR(VLOOKUP(G56,'審判員'!$A:$C,2,FALSE))=TRUE,"",VLOOKUP(G56,'審判員'!$A:$C,2,FALSE))</f>
        <v>緒方　崇</v>
      </c>
      <c r="C56" s="425">
        <f>IF(ISERROR(VLOOKUP(G56,'審判員'!$A:$C,3,FALSE))=TRUE,"",VLOOKUP(G56,'審判員'!$A:$C,3,FALSE))</f>
        <v>3</v>
      </c>
      <c r="D56" s="426" t="s">
        <v>699</v>
      </c>
      <c r="E56" s="1035" t="s">
        <v>700</v>
      </c>
      <c r="F56" s="1035"/>
      <c r="G56" s="1035" t="s">
        <v>741</v>
      </c>
      <c r="H56" s="1035"/>
      <c r="I56" s="1035"/>
      <c r="J56" s="1071" t="str">
        <f>V48</f>
        <v>きつきＦＣ</v>
      </c>
      <c r="K56" s="1072"/>
      <c r="L56" s="408"/>
      <c r="M56" s="423" t="s">
        <v>706</v>
      </c>
      <c r="N56" s="424" t="str">
        <f>IF(ISERROR(VLOOKUP(S56,'審判員'!$A:$C,2,FALSE))=TRUE,"",VLOOKUP(S56,'審判員'!$A:$C,2,FALSE))</f>
        <v>佐藤　巨規</v>
      </c>
      <c r="O56" s="425">
        <f>IF(ISERROR(VLOOKUP(S56,'審判員'!$A:$C,3,FALSE))=TRUE,"",VLOOKUP(S56,'審判員'!$A:$C,3,FALSE))</f>
        <v>3</v>
      </c>
      <c r="P56" s="426" t="s">
        <v>699</v>
      </c>
      <c r="Q56" s="1035" t="s">
        <v>700</v>
      </c>
      <c r="R56" s="1035"/>
      <c r="S56" s="1035" t="s">
        <v>847</v>
      </c>
      <c r="T56" s="1035"/>
      <c r="U56" s="1035"/>
      <c r="V56" s="1071" t="str">
        <f>J48</f>
        <v>臼杵ＳＳＳ</v>
      </c>
      <c r="W56" s="1072"/>
      <c r="Y56" s="132"/>
      <c r="Z56" s="132"/>
      <c r="AA56" s="132"/>
      <c r="AB56" s="132"/>
      <c r="AC56" s="132"/>
      <c r="AD56" s="132"/>
      <c r="AE56" s="132"/>
      <c r="AF56" s="132"/>
      <c r="AG56" s="132"/>
      <c r="AH56" s="132"/>
      <c r="AI56" s="407"/>
      <c r="AJ56" s="407"/>
      <c r="AK56" s="407"/>
      <c r="AL56" s="407"/>
      <c r="AM56" s="407"/>
      <c r="AN56" s="407"/>
      <c r="AO56" s="407"/>
      <c r="AP56" s="407"/>
      <c r="AQ56" s="407"/>
      <c r="AR56" s="407"/>
      <c r="AS56" s="407"/>
      <c r="AT56" s="407"/>
      <c r="AU56" s="407"/>
      <c r="AV56" s="407"/>
      <c r="AW56" s="407"/>
    </row>
    <row r="57" spans="1:27" ht="20.25">
      <c r="A57" s="427" t="s">
        <v>709</v>
      </c>
      <c r="B57" s="428" t="str">
        <f>IF(ISERROR(VLOOKUP(G57,'審判員'!$A:$C,2,FALSE))=TRUE,"",VLOOKUP(G57,'審判員'!$A:$C,2,FALSE))</f>
        <v>師藤　一也</v>
      </c>
      <c r="C57" s="429">
        <f>IF(ISERROR(VLOOKUP(G57,'審判員'!$A:$C,3,FALSE))=TRUE,"",VLOOKUP(G57,'審判員'!$A:$C,3,FALSE))</f>
        <v>3</v>
      </c>
      <c r="D57" s="430" t="s">
        <v>699</v>
      </c>
      <c r="E57" s="1074" t="s">
        <v>700</v>
      </c>
      <c r="F57" s="1074"/>
      <c r="G57" s="1074" t="s">
        <v>849</v>
      </c>
      <c r="H57" s="1074"/>
      <c r="I57" s="1074"/>
      <c r="J57" s="1075" t="s">
        <v>212</v>
      </c>
      <c r="K57" s="1076"/>
      <c r="L57" s="408"/>
      <c r="M57" s="427" t="s">
        <v>709</v>
      </c>
      <c r="N57" s="428" t="str">
        <f>IF(ISERROR(VLOOKUP(S57,'審判員'!$A:$C,2,FALSE))=TRUE,"",VLOOKUP(S57,'審判員'!$A:$C,2,FALSE))</f>
        <v>金田　智朗</v>
      </c>
      <c r="O57" s="429">
        <f>IF(ISERROR(VLOOKUP(S57,'審判員'!$A:$C,3,FALSE))=TRUE,"",VLOOKUP(S57,'審判員'!$A:$C,3,FALSE))</f>
        <v>3</v>
      </c>
      <c r="P57" s="430" t="s">
        <v>699</v>
      </c>
      <c r="Q57" s="1074" t="s">
        <v>700</v>
      </c>
      <c r="R57" s="1074"/>
      <c r="S57" s="1074" t="s">
        <v>850</v>
      </c>
      <c r="T57" s="1074"/>
      <c r="U57" s="1074"/>
      <c r="V57" s="1075" t="s">
        <v>212</v>
      </c>
      <c r="W57" s="1076"/>
      <c r="Y57" s="408"/>
      <c r="Z57" s="408"/>
      <c r="AA57" s="408"/>
    </row>
    <row r="58" spans="1:33" ht="20.25">
      <c r="A58" s="431" t="s">
        <v>406</v>
      </c>
      <c r="B58" s="432" t="s">
        <v>420</v>
      </c>
      <c r="C58" s="432" t="s">
        <v>419</v>
      </c>
      <c r="D58" s="432" t="s">
        <v>595</v>
      </c>
      <c r="E58" s="432" t="s">
        <v>421</v>
      </c>
      <c r="F58" s="433"/>
      <c r="G58" s="432" t="s">
        <v>421</v>
      </c>
      <c r="H58" s="432" t="s">
        <v>595</v>
      </c>
      <c r="I58" s="432" t="s">
        <v>419</v>
      </c>
      <c r="J58" s="432" t="s">
        <v>420</v>
      </c>
      <c r="K58" s="434" t="s">
        <v>406</v>
      </c>
      <c r="L58" s="408"/>
      <c r="M58" s="431" t="s">
        <v>406</v>
      </c>
      <c r="N58" s="432" t="s">
        <v>420</v>
      </c>
      <c r="O58" s="432" t="s">
        <v>419</v>
      </c>
      <c r="P58" s="432" t="s">
        <v>595</v>
      </c>
      <c r="Q58" s="432" t="s">
        <v>421</v>
      </c>
      <c r="R58" s="433"/>
      <c r="S58" s="432" t="s">
        <v>421</v>
      </c>
      <c r="T58" s="432" t="s">
        <v>595</v>
      </c>
      <c r="U58" s="432" t="s">
        <v>419</v>
      </c>
      <c r="V58" s="432" t="s">
        <v>420</v>
      </c>
      <c r="W58" s="434" t="s">
        <v>406</v>
      </c>
      <c r="Y58" s="588" t="s">
        <v>339</v>
      </c>
      <c r="Z58" s="588"/>
      <c r="AA58" s="588"/>
      <c r="AB58" s="1020" t="str">
        <f>$N$6</f>
        <v>K</v>
      </c>
      <c r="AC58" s="1020"/>
      <c r="AD58" s="1020"/>
      <c r="AE58" s="1020"/>
      <c r="AF58" s="1020"/>
      <c r="AG58" s="1020"/>
    </row>
    <row r="59" spans="1:33" ht="20.25">
      <c r="A59" s="435"/>
      <c r="B59" s="436" t="str">
        <f>IF(ISERROR(VLOOKUP(CONCATENATE($B$48,"_",C59),'選手名簿'!$A:$E,5,FALSE))=TRUE,"",VLOOKUP(CONCATENATE($B$48,"_",C59),'選手名簿'!$A:$E,5,FALSE))</f>
        <v/>
      </c>
      <c r="C59" s="437"/>
      <c r="D59" s="437"/>
      <c r="E59" s="438"/>
      <c r="F59" s="433"/>
      <c r="G59" s="438"/>
      <c r="H59" s="437"/>
      <c r="I59" s="437"/>
      <c r="J59" s="436" t="str">
        <f>IF(ISERROR(VLOOKUP(CONCATENATE($J$48,"_",I59),'選手名簿'!$A:$E,5,FALSE))=TRUE,"",VLOOKUP(CONCATENATE($J$48,"_",I59),'選手名簿'!$A:$E,5,FALSE))</f>
        <v/>
      </c>
      <c r="K59" s="439"/>
      <c r="L59" s="408"/>
      <c r="M59" s="435"/>
      <c r="N59" s="436" t="str">
        <f>IF(ISERROR(VLOOKUP(CONCATENATE($N$48,"_",O59),'選手名簿'!$A:$E,5,FALSE))=TRUE,"",VLOOKUP(CONCATENATE($N$48,"_",O59),'選手名簿'!$A:$E,5,FALSE))</f>
        <v/>
      </c>
      <c r="O59" s="437"/>
      <c r="P59" s="437"/>
      <c r="Q59" s="438"/>
      <c r="R59" s="433"/>
      <c r="S59" s="438"/>
      <c r="T59" s="437"/>
      <c r="U59" s="437"/>
      <c r="V59" s="424" t="str">
        <f>IF(ISERROR(VLOOKUP(CONCATENATE($V$48,"_",U59),'選手名簿'!$A:$E,5,FALSE))=TRUE,"",VLOOKUP(CONCATENATE($V$48,"_",U59),'選手名簿'!$A:$E,5,FALSE))</f>
        <v/>
      </c>
      <c r="W59" s="439"/>
      <c r="Y59" s="588"/>
      <c r="Z59" s="588"/>
      <c r="AA59" s="588"/>
      <c r="AB59" s="1021"/>
      <c r="AC59" s="1021"/>
      <c r="AD59" s="1021"/>
      <c r="AE59" s="1021"/>
      <c r="AF59" s="1021"/>
      <c r="AG59" s="1021"/>
    </row>
    <row r="60" spans="1:45" ht="20.25">
      <c r="A60" s="435"/>
      <c r="B60" s="436" t="str">
        <f>IF(ISERROR(VLOOKUP(CONCATENATE($B$48,"_",C60),'選手名簿'!$A:$E,5,FALSE))=TRUE,"",VLOOKUP(CONCATENATE($B$48,"_",C60),'選手名簿'!$A:$E,5,FALSE))</f>
        <v/>
      </c>
      <c r="C60" s="437"/>
      <c r="D60" s="437"/>
      <c r="E60" s="438"/>
      <c r="F60" s="433"/>
      <c r="G60" s="438"/>
      <c r="H60" s="437"/>
      <c r="I60" s="437"/>
      <c r="J60" s="436" t="str">
        <f>IF(ISERROR(VLOOKUP(CONCATENATE($J$48,"_",I60),'選手名簿'!$A:$E,5,FALSE))=TRUE,"",VLOOKUP(CONCATENATE($J$48,"_",I60),'選手名簿'!$A:$E,5,FALSE))</f>
        <v/>
      </c>
      <c r="K60" s="439"/>
      <c r="L60" s="408"/>
      <c r="M60" s="435"/>
      <c r="N60" s="436" t="str">
        <f>IF(ISERROR(VLOOKUP(CONCATENATE($N$48,"_",O60),'選手名簿'!$A:$E,5,FALSE))=TRUE,"",VLOOKUP(CONCATENATE($N$48,"_",O60),'選手名簿'!$A:$E,5,FALSE))</f>
        <v/>
      </c>
      <c r="O60" s="437"/>
      <c r="P60" s="437"/>
      <c r="Q60" s="438"/>
      <c r="R60" s="433"/>
      <c r="S60" s="438"/>
      <c r="T60" s="437"/>
      <c r="U60" s="437"/>
      <c r="V60" s="436" t="str">
        <f>IF(ISERROR(VLOOKUP(CONCATENATE($V$48,"_",U60),'選手名簿'!$A:$E,5,FALSE))=TRUE,"",VLOOKUP(CONCATENATE($V$48,"_",U60),'選手名簿'!$A:$E,5,FALSE))</f>
        <v/>
      </c>
      <c r="W60" s="439"/>
      <c r="Y60" s="132"/>
      <c r="Z60" s="844" t="str">
        <f>$N$7</f>
        <v>K1</v>
      </c>
      <c r="AA60" s="844"/>
      <c r="AB60" s="844"/>
      <c r="AC60" s="844" t="str">
        <f>$O$7</f>
        <v>きつきＦＣ</v>
      </c>
      <c r="AD60" s="844"/>
      <c r="AE60" s="844"/>
      <c r="AF60" s="844"/>
      <c r="AG60" s="844"/>
      <c r="AH60" s="844"/>
      <c r="AI60" s="844"/>
      <c r="AJ60" s="844"/>
      <c r="AK60" s="844"/>
      <c r="AL60" s="844"/>
      <c r="AM60" s="844"/>
      <c r="AN60" s="844"/>
      <c r="AO60" s="844"/>
      <c r="AP60" s="844" t="str">
        <f>$V$7</f>
        <v>速杵国東</v>
      </c>
      <c r="AQ60" s="844"/>
      <c r="AR60" s="844"/>
      <c r="AS60" s="844"/>
    </row>
    <row r="61" spans="1:45" ht="20.25">
      <c r="A61" s="435"/>
      <c r="B61" s="436" t="str">
        <f>IF(ISERROR(VLOOKUP(CONCATENATE($B$48,"_",C61),'選手名簿'!$A:$E,5,FALSE))=TRUE,"",VLOOKUP(CONCATENATE($B$48,"_",C61),'選手名簿'!$A:$E,5,FALSE))</f>
        <v/>
      </c>
      <c r="C61" s="437"/>
      <c r="D61" s="437"/>
      <c r="E61" s="438"/>
      <c r="F61" s="433"/>
      <c r="G61" s="438"/>
      <c r="H61" s="437"/>
      <c r="I61" s="437"/>
      <c r="J61" s="436" t="str">
        <f>IF(ISERROR(VLOOKUP(CONCATENATE($J$48,"_",I61),'選手名簿'!$A:$E,5,FALSE))=TRUE,"",VLOOKUP(CONCATENATE($J$48,"_",I61),'選手名簿'!$A:$E,5,FALSE))</f>
        <v/>
      </c>
      <c r="K61" s="439"/>
      <c r="L61" s="408"/>
      <c r="M61" s="435"/>
      <c r="N61" s="436" t="str">
        <f>IF(ISERROR(VLOOKUP(CONCATENATE($N$48,"_",O61),'選手名簿'!$A:$E,5,FALSE))=TRUE,"",VLOOKUP(CONCATENATE($N$48,"_",O61),'選手名簿'!$A:$E,5,FALSE))</f>
        <v/>
      </c>
      <c r="O61" s="437"/>
      <c r="P61" s="437"/>
      <c r="Q61" s="438"/>
      <c r="R61" s="433"/>
      <c r="S61" s="438"/>
      <c r="T61" s="437"/>
      <c r="U61" s="437"/>
      <c r="V61" s="436" t="str">
        <f>IF(ISERROR(VLOOKUP(CONCATENATE($V$48,"_",U61),'選手名簿'!$A:$E,5,FALSE))=TRUE,"",VLOOKUP(CONCATENATE($V$48,"_",U61),'選手名簿'!$A:$E,5,FALSE))</f>
        <v/>
      </c>
      <c r="W61" s="439"/>
      <c r="Y61" s="132"/>
      <c r="Z61" s="844"/>
      <c r="AA61" s="844"/>
      <c r="AB61" s="844"/>
      <c r="AC61" s="844"/>
      <c r="AD61" s="844"/>
      <c r="AE61" s="844"/>
      <c r="AF61" s="844"/>
      <c r="AG61" s="844"/>
      <c r="AH61" s="844"/>
      <c r="AI61" s="844"/>
      <c r="AJ61" s="844"/>
      <c r="AK61" s="844"/>
      <c r="AL61" s="844"/>
      <c r="AM61" s="844"/>
      <c r="AN61" s="844"/>
      <c r="AO61" s="844"/>
      <c r="AP61" s="844"/>
      <c r="AQ61" s="844"/>
      <c r="AR61" s="844"/>
      <c r="AS61" s="844"/>
    </row>
    <row r="62" spans="1:45" ht="20.25">
      <c r="A62" s="435"/>
      <c r="B62" s="436" t="str">
        <f>IF(ISERROR(VLOOKUP(CONCATENATE($B$48,"_",C62),'選手名簿'!$A:$E,5,FALSE))=TRUE,"",VLOOKUP(CONCATENATE($B$48,"_",C62),'選手名簿'!$A:$E,5,FALSE))</f>
        <v/>
      </c>
      <c r="C62" s="437"/>
      <c r="D62" s="437"/>
      <c r="E62" s="438"/>
      <c r="F62" s="433"/>
      <c r="G62" s="438"/>
      <c r="H62" s="437"/>
      <c r="I62" s="437"/>
      <c r="J62" s="436" t="str">
        <f>IF(ISERROR(VLOOKUP(CONCATENATE($J$48,"_",I62),'選手名簿'!$A:$E,5,FALSE))=TRUE,"",VLOOKUP(CONCATENATE($J$48,"_",I62),'選手名簿'!$A:$E,5,FALSE))</f>
        <v/>
      </c>
      <c r="K62" s="439"/>
      <c r="L62" s="408"/>
      <c r="M62" s="435"/>
      <c r="N62" s="436" t="str">
        <f>IF(ISERROR(VLOOKUP(CONCATENATE($N$48,"_",O62),'選手名簿'!$A:$E,5,FALSE))=TRUE,"",VLOOKUP(CONCATENATE($N$48,"_",O62),'選手名簿'!$A:$E,5,FALSE))</f>
        <v/>
      </c>
      <c r="O62" s="437"/>
      <c r="P62" s="437"/>
      <c r="Q62" s="438"/>
      <c r="R62" s="433"/>
      <c r="S62" s="438"/>
      <c r="T62" s="437"/>
      <c r="U62" s="437"/>
      <c r="V62" s="436" t="str">
        <f>IF(ISERROR(VLOOKUP(CONCATENATE($V$48,"_",U62),'選手名簿'!$A:$E,5,FALSE))=TRUE,"",VLOOKUP(CONCATENATE($V$48,"_",U62),'選手名簿'!$A:$E,5,FALSE))</f>
        <v/>
      </c>
      <c r="W62" s="439"/>
      <c r="Y62" s="132"/>
      <c r="Z62" s="844" t="str">
        <f>$N$8</f>
        <v>K2</v>
      </c>
      <c r="AA62" s="844"/>
      <c r="AB62" s="844"/>
      <c r="AC62" s="844" t="str">
        <f>$O$8</f>
        <v>宗方サッカークラブ</v>
      </c>
      <c r="AD62" s="844"/>
      <c r="AE62" s="844"/>
      <c r="AF62" s="844"/>
      <c r="AG62" s="844"/>
      <c r="AH62" s="844"/>
      <c r="AI62" s="844"/>
      <c r="AJ62" s="844"/>
      <c r="AK62" s="844"/>
      <c r="AL62" s="844"/>
      <c r="AM62" s="844"/>
      <c r="AN62" s="844"/>
      <c r="AO62" s="844"/>
      <c r="AP62" s="844" t="str">
        <f>$V$8</f>
        <v>大分</v>
      </c>
      <c r="AQ62" s="844"/>
      <c r="AR62" s="844"/>
      <c r="AS62" s="844"/>
    </row>
    <row r="63" spans="1:45" ht="20.25">
      <c r="A63" s="440"/>
      <c r="B63" s="441" t="str">
        <f>IF(ISERROR(VLOOKUP(CONCATENATE($B$48,"_",C63),'選手名簿'!$A:$E,5,FALSE))=TRUE,"",VLOOKUP(CONCATENATE($B$48,"_",C63),'選手名簿'!$A:$E,5,FALSE))</f>
        <v/>
      </c>
      <c r="C63" s="442"/>
      <c r="D63" s="442"/>
      <c r="E63" s="443"/>
      <c r="F63" s="444"/>
      <c r="G63" s="443"/>
      <c r="H63" s="442"/>
      <c r="I63" s="442"/>
      <c r="J63" s="441" t="str">
        <f>IF(ISERROR(VLOOKUP(CONCATENATE($J$48,"_",I63),'選手名簿'!$A:$E,5,FALSE))=TRUE,"",VLOOKUP(CONCATENATE($J$48,"_",I63),'選手名簿'!$A:$E,5,FALSE))</f>
        <v/>
      </c>
      <c r="K63" s="445"/>
      <c r="L63" s="408"/>
      <c r="M63" s="440"/>
      <c r="N63" s="441" t="str">
        <f>IF(ISERROR(VLOOKUP(CONCATENATE($N$48,"_",O63),'選手名簿'!$A:$E,5,FALSE))=TRUE,"",VLOOKUP(CONCATENATE($N$48,"_",O63),'選手名簿'!$A:$E,5,FALSE))</f>
        <v/>
      </c>
      <c r="O63" s="442"/>
      <c r="P63" s="442"/>
      <c r="Q63" s="443"/>
      <c r="R63" s="444"/>
      <c r="S63" s="443"/>
      <c r="T63" s="442"/>
      <c r="U63" s="442"/>
      <c r="V63" s="441" t="str">
        <f>IF(ISERROR(VLOOKUP(CONCATENATE($V$48,"_",U63),'選手名簿'!$A:$E,5,FALSE))=TRUE,"",VLOOKUP(CONCATENATE($V$48,"_",U63),'選手名簿'!$A:$E,5,FALSE))</f>
        <v/>
      </c>
      <c r="W63" s="445"/>
      <c r="Y63" s="132"/>
      <c r="Z63" s="844"/>
      <c r="AA63" s="844"/>
      <c r="AB63" s="844"/>
      <c r="AC63" s="844"/>
      <c r="AD63" s="844"/>
      <c r="AE63" s="844"/>
      <c r="AF63" s="844"/>
      <c r="AG63" s="844"/>
      <c r="AH63" s="844"/>
      <c r="AI63" s="844"/>
      <c r="AJ63" s="844"/>
      <c r="AK63" s="844"/>
      <c r="AL63" s="844"/>
      <c r="AM63" s="844"/>
      <c r="AN63" s="844"/>
      <c r="AO63" s="844"/>
      <c r="AP63" s="844"/>
      <c r="AQ63" s="844"/>
      <c r="AR63" s="844"/>
      <c r="AS63" s="844"/>
    </row>
    <row r="64" spans="1:45" ht="18.75" customHeight="1">
      <c r="A64" s="408"/>
      <c r="B64" s="408"/>
      <c r="C64" s="408"/>
      <c r="D64" s="408"/>
      <c r="E64" s="408"/>
      <c r="F64" s="408"/>
      <c r="G64" s="408"/>
      <c r="H64" s="408"/>
      <c r="I64" s="408"/>
      <c r="J64" s="408"/>
      <c r="K64" s="408"/>
      <c r="L64" s="408"/>
      <c r="M64" s="408"/>
      <c r="N64" s="408"/>
      <c r="O64" s="408"/>
      <c r="P64" s="408"/>
      <c r="Q64" s="408"/>
      <c r="R64" s="408"/>
      <c r="S64" s="408"/>
      <c r="T64" s="408"/>
      <c r="U64" s="408"/>
      <c r="V64" s="408"/>
      <c r="Y64" s="408"/>
      <c r="Z64" s="844" t="str">
        <f>$N$9</f>
        <v>K3</v>
      </c>
      <c r="AA64" s="844"/>
      <c r="AB64" s="844"/>
      <c r="AC64" s="844" t="str">
        <f>$O$9</f>
        <v>三芳少年サッカースクール</v>
      </c>
      <c r="AD64" s="844"/>
      <c r="AE64" s="844"/>
      <c r="AF64" s="844"/>
      <c r="AG64" s="844"/>
      <c r="AH64" s="844"/>
      <c r="AI64" s="844"/>
      <c r="AJ64" s="844"/>
      <c r="AK64" s="844"/>
      <c r="AL64" s="844"/>
      <c r="AM64" s="844"/>
      <c r="AN64" s="844"/>
      <c r="AO64" s="844"/>
      <c r="AP64" s="844" t="str">
        <f>$V$9</f>
        <v>日田・玖珠</v>
      </c>
      <c r="AQ64" s="844"/>
      <c r="AR64" s="844"/>
      <c r="AS64" s="844"/>
    </row>
    <row r="65" spans="26:45" ht="13.5">
      <c r="Z65" s="844"/>
      <c r="AA65" s="844"/>
      <c r="AB65" s="844"/>
      <c r="AC65" s="844"/>
      <c r="AD65" s="844"/>
      <c r="AE65" s="844"/>
      <c r="AF65" s="844"/>
      <c r="AG65" s="844"/>
      <c r="AH65" s="844"/>
      <c r="AI65" s="844"/>
      <c r="AJ65" s="844"/>
      <c r="AK65" s="844"/>
      <c r="AL65" s="844"/>
      <c r="AM65" s="844"/>
      <c r="AN65" s="844"/>
      <c r="AO65" s="844"/>
      <c r="AP65" s="844"/>
      <c r="AQ65" s="844"/>
      <c r="AR65" s="844"/>
      <c r="AS65" s="844"/>
    </row>
    <row r="70" ht="18.75" customHeight="1"/>
    <row r="71" ht="18.75" customHeight="1"/>
    <row r="72" spans="25:67" ht="18.75" customHeight="1">
      <c r="Y72" s="1051" t="str">
        <f>$Y$6</f>
        <v>パート</v>
      </c>
      <c r="Z72" s="1052"/>
      <c r="AA72" s="1052"/>
      <c r="AB72" s="1052"/>
      <c r="AC72" s="1052" t="str">
        <f>$AB$58</f>
        <v>K</v>
      </c>
      <c r="AD72" s="1052"/>
      <c r="AE72" s="1056"/>
      <c r="AF72" s="1057" t="str">
        <f>$Y$78</f>
        <v>きつきＦＣ</v>
      </c>
      <c r="AG72" s="1057"/>
      <c r="AH72" s="1057"/>
      <c r="AI72" s="1057"/>
      <c r="AJ72" s="1057"/>
      <c r="AK72" s="1057" t="str">
        <f>$Y$84</f>
        <v>宗方サッカークラブ</v>
      </c>
      <c r="AL72" s="1057"/>
      <c r="AM72" s="1057"/>
      <c r="AN72" s="1057"/>
      <c r="AO72" s="1057"/>
      <c r="AP72" s="1057" t="str">
        <f>$Y$90</f>
        <v>三芳少年サッカースクール</v>
      </c>
      <c r="AQ72" s="1057"/>
      <c r="AR72" s="1057"/>
      <c r="AS72" s="1057"/>
      <c r="AT72" s="1057"/>
      <c r="AU72" s="1057" t="s">
        <v>657</v>
      </c>
      <c r="AV72" s="1057"/>
      <c r="AW72" s="1058" t="s">
        <v>688</v>
      </c>
      <c r="AX72" s="1057"/>
      <c r="AY72" s="1058" t="s">
        <v>689</v>
      </c>
      <c r="AZ72" s="1057"/>
      <c r="BA72" s="1057" t="s">
        <v>659</v>
      </c>
      <c r="BB72" s="1057"/>
      <c r="BC72" s="1057" t="s">
        <v>690</v>
      </c>
      <c r="BD72" s="1057"/>
      <c r="BE72" s="1057" t="s">
        <v>691</v>
      </c>
      <c r="BF72" s="1057"/>
      <c r="BG72" s="1057" t="s">
        <v>692</v>
      </c>
      <c r="BH72" s="1057"/>
      <c r="BI72" s="1058" t="s">
        <v>665</v>
      </c>
      <c r="BJ72" s="1057"/>
      <c r="BK72" s="1058" t="s">
        <v>666</v>
      </c>
      <c r="BL72" s="1057"/>
      <c r="BM72" s="1058" t="s">
        <v>667</v>
      </c>
      <c r="BN72" s="1057"/>
      <c r="BO72" s="1059" t="s">
        <v>693</v>
      </c>
    </row>
    <row r="73" spans="25:67" ht="18.75" customHeight="1">
      <c r="Y73" s="1053"/>
      <c r="Z73" s="1035"/>
      <c r="AA73" s="1035"/>
      <c r="AB73" s="1035"/>
      <c r="AC73" s="1035"/>
      <c r="AD73" s="1035"/>
      <c r="AE73" s="1037"/>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8"/>
      <c r="BA73" s="1028"/>
      <c r="BB73" s="1028"/>
      <c r="BC73" s="1028"/>
      <c r="BD73" s="1028"/>
      <c r="BE73" s="1028"/>
      <c r="BF73" s="1028"/>
      <c r="BG73" s="1028"/>
      <c r="BH73" s="1028"/>
      <c r="BI73" s="1028"/>
      <c r="BJ73" s="1028"/>
      <c r="BK73" s="1028"/>
      <c r="BL73" s="1028"/>
      <c r="BM73" s="1028"/>
      <c r="BN73" s="1028"/>
      <c r="BO73" s="1060"/>
    </row>
    <row r="74" spans="25:67" ht="18.75" customHeight="1">
      <c r="Y74" s="1053"/>
      <c r="Z74" s="1035"/>
      <c r="AA74" s="1035"/>
      <c r="AB74" s="1035"/>
      <c r="AC74" s="1035"/>
      <c r="AD74" s="1035"/>
      <c r="AE74" s="1037"/>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8"/>
      <c r="BA74" s="1028"/>
      <c r="BB74" s="1028"/>
      <c r="BC74" s="1028"/>
      <c r="BD74" s="1028"/>
      <c r="BE74" s="1028"/>
      <c r="BF74" s="1028"/>
      <c r="BG74" s="1028"/>
      <c r="BH74" s="1028"/>
      <c r="BI74" s="1028"/>
      <c r="BJ74" s="1028"/>
      <c r="BK74" s="1028"/>
      <c r="BL74" s="1028"/>
      <c r="BM74" s="1028"/>
      <c r="BN74" s="1028"/>
      <c r="BO74" s="1060"/>
    </row>
    <row r="75" spans="25:67" ht="19.5" customHeight="1">
      <c r="Y75" s="1053"/>
      <c r="Z75" s="1035"/>
      <c r="AA75" s="1035"/>
      <c r="AB75" s="1035"/>
      <c r="AC75" s="1035"/>
      <c r="AD75" s="1035"/>
      <c r="AE75" s="1037"/>
      <c r="AF75" s="1028"/>
      <c r="AG75" s="1028"/>
      <c r="AH75" s="1028"/>
      <c r="AI75" s="1028"/>
      <c r="AJ75" s="1028"/>
      <c r="AK75" s="1028"/>
      <c r="AL75" s="1028"/>
      <c r="AM75" s="1028"/>
      <c r="AN75" s="1028"/>
      <c r="AO75" s="1028"/>
      <c r="AP75" s="1028"/>
      <c r="AQ75" s="1028"/>
      <c r="AR75" s="1028"/>
      <c r="AS75" s="1028"/>
      <c r="AT75" s="1028"/>
      <c r="AU75" s="1028"/>
      <c r="AV75" s="1028"/>
      <c r="AW75" s="1028"/>
      <c r="AX75" s="1028"/>
      <c r="AY75" s="1028"/>
      <c r="AZ75" s="1028"/>
      <c r="BA75" s="1028"/>
      <c r="BB75" s="1028"/>
      <c r="BC75" s="1028"/>
      <c r="BD75" s="1028"/>
      <c r="BE75" s="1028"/>
      <c r="BF75" s="1028"/>
      <c r="BG75" s="1028"/>
      <c r="BH75" s="1028"/>
      <c r="BI75" s="1028"/>
      <c r="BJ75" s="1028"/>
      <c r="BK75" s="1028"/>
      <c r="BL75" s="1028"/>
      <c r="BM75" s="1028"/>
      <c r="BN75" s="1028"/>
      <c r="BO75" s="1060"/>
    </row>
    <row r="76" spans="25:67" ht="19.5" customHeight="1">
      <c r="Y76" s="1053"/>
      <c r="Z76" s="1035"/>
      <c r="AA76" s="1035"/>
      <c r="AB76" s="1035"/>
      <c r="AC76" s="1035"/>
      <c r="AD76" s="1035"/>
      <c r="AE76" s="1037"/>
      <c r="AF76" s="1028"/>
      <c r="AG76" s="1028"/>
      <c r="AH76" s="1028"/>
      <c r="AI76" s="1028"/>
      <c r="AJ76" s="1028"/>
      <c r="AK76" s="1028"/>
      <c r="AL76" s="1028"/>
      <c r="AM76" s="1028"/>
      <c r="AN76" s="1028"/>
      <c r="AO76" s="1028"/>
      <c r="AP76" s="1028"/>
      <c r="AQ76" s="1028"/>
      <c r="AR76" s="1028"/>
      <c r="AS76" s="1028"/>
      <c r="AT76" s="1028"/>
      <c r="AU76" s="1028"/>
      <c r="AV76" s="1028"/>
      <c r="AW76" s="1028"/>
      <c r="AX76" s="1028"/>
      <c r="AY76" s="1028"/>
      <c r="AZ76" s="1028"/>
      <c r="BA76" s="1028"/>
      <c r="BB76" s="1028"/>
      <c r="BC76" s="1028"/>
      <c r="BD76" s="1028"/>
      <c r="BE76" s="1028"/>
      <c r="BF76" s="1028"/>
      <c r="BG76" s="1028"/>
      <c r="BH76" s="1028"/>
      <c r="BI76" s="1028"/>
      <c r="BJ76" s="1028"/>
      <c r="BK76" s="1028"/>
      <c r="BL76" s="1028"/>
      <c r="BM76" s="1028"/>
      <c r="BN76" s="1028"/>
      <c r="BO76" s="1060"/>
    </row>
    <row r="77" spans="25:67" ht="18.75" customHeight="1">
      <c r="Y77" s="1054"/>
      <c r="Z77" s="1055"/>
      <c r="AA77" s="1055"/>
      <c r="AB77" s="1055"/>
      <c r="AC77" s="1055"/>
      <c r="AD77" s="1055"/>
      <c r="AE77" s="1038"/>
      <c r="AF77" s="1028"/>
      <c r="AG77" s="1028"/>
      <c r="AH77" s="1028"/>
      <c r="AI77" s="1028"/>
      <c r="AJ77" s="1028"/>
      <c r="AK77" s="1028"/>
      <c r="AL77" s="1028"/>
      <c r="AM77" s="1028"/>
      <c r="AN77" s="1028"/>
      <c r="AO77" s="1028"/>
      <c r="AP77" s="1028"/>
      <c r="AQ77" s="1028"/>
      <c r="AR77" s="1028"/>
      <c r="AS77" s="1028"/>
      <c r="AT77" s="1028"/>
      <c r="AU77" s="1028"/>
      <c r="AV77" s="1028"/>
      <c r="AW77" s="1028"/>
      <c r="AX77" s="1028"/>
      <c r="AY77" s="1028"/>
      <c r="AZ77" s="1028"/>
      <c r="BA77" s="1028"/>
      <c r="BB77" s="1028"/>
      <c r="BC77" s="1028"/>
      <c r="BD77" s="1028"/>
      <c r="BE77" s="1028"/>
      <c r="BF77" s="1028"/>
      <c r="BG77" s="1028"/>
      <c r="BH77" s="1028"/>
      <c r="BI77" s="1028"/>
      <c r="BJ77" s="1028"/>
      <c r="BK77" s="1028"/>
      <c r="BL77" s="1028"/>
      <c r="BM77" s="1028"/>
      <c r="BN77" s="1028"/>
      <c r="BO77" s="1061"/>
    </row>
    <row r="78" spans="25:67" ht="18.75" customHeight="1">
      <c r="Y78" s="1077" t="str">
        <f>$AC$60</f>
        <v>きつきＦＣ</v>
      </c>
      <c r="Z78" s="1034"/>
      <c r="AA78" s="1034"/>
      <c r="AB78" s="1034"/>
      <c r="AC78" s="1034"/>
      <c r="AD78" s="1034" t="s">
        <v>669</v>
      </c>
      <c r="AE78" s="1034"/>
      <c r="AF78" s="1078"/>
      <c r="AG78" s="1079"/>
      <c r="AH78" s="1079"/>
      <c r="AI78" s="1079"/>
      <c r="AJ78" s="1080"/>
      <c r="AK78" s="1099" t="str">
        <f>IF(AK82="","",IF(AK82&gt;AN82,"○",IF(AK82&lt;AN82,"●",IF(AK80&gt;AN80,"△",IF(AK80&lt;AN80,"▲")))))</f>
        <v>○</v>
      </c>
      <c r="AL78" s="1100"/>
      <c r="AM78" s="1100"/>
      <c r="AN78" s="1100"/>
      <c r="AO78" s="1101"/>
      <c r="AP78" s="1099" t="str">
        <f>IF(AP82="","",IF(AP82&gt;AS82,"○",IF(AP82&lt;AS82,"●",IF(AP80&gt;AS80,"△",IF(AP80&lt;AS80,"▲")))))</f>
        <v>○</v>
      </c>
      <c r="AQ78" s="1100"/>
      <c r="AR78" s="1100"/>
      <c r="AS78" s="1100"/>
      <c r="AT78" s="1101"/>
      <c r="AU78" s="1073">
        <f>COUNTIF($AF$78:$AT$79,"○")</f>
        <v>2</v>
      </c>
      <c r="AV78" s="1073"/>
      <c r="AW78" s="1073">
        <f>COUNTIF($AF$78:$AT$79,"△")</f>
        <v>0</v>
      </c>
      <c r="AX78" s="1073"/>
      <c r="AY78" s="1073">
        <f>COUNTIF($AF$78:$AT$79,"▲")</f>
        <v>0</v>
      </c>
      <c r="AZ78" s="1073"/>
      <c r="BA78" s="1073">
        <f>COUNTIF($AF$78:$AT$79,"●")</f>
        <v>0</v>
      </c>
      <c r="BB78" s="1073"/>
      <c r="BC78" s="1073">
        <f>SUM($AK$82,$AP$82)</f>
        <v>7</v>
      </c>
      <c r="BD78" s="1073"/>
      <c r="BE78" s="1073">
        <f>SUM($AN$82,$AS$82)</f>
        <v>1</v>
      </c>
      <c r="BF78" s="1073"/>
      <c r="BG78" s="1073">
        <f>($AU$78*3)+($AW$78*2)+($AY$78*1)</f>
        <v>6</v>
      </c>
      <c r="BH78" s="1073"/>
      <c r="BI78" s="1087">
        <f>RANK($BG$78,$BG$78:$BH$95)</f>
        <v>1</v>
      </c>
      <c r="BJ78" s="1087"/>
      <c r="BK78" s="1073">
        <f>$BC$78-$BE$78</f>
        <v>6</v>
      </c>
      <c r="BL78" s="1073"/>
      <c r="BM78" s="1087">
        <f>RANK($BK$78,$BK$78:$BL$95)</f>
        <v>1</v>
      </c>
      <c r="BN78" s="1087"/>
      <c r="BO78" s="1088"/>
    </row>
    <row r="79" spans="25:67" ht="18.75" customHeight="1">
      <c r="Y79" s="1053"/>
      <c r="Z79" s="1035"/>
      <c r="AA79" s="1035"/>
      <c r="AB79" s="1035"/>
      <c r="AC79" s="1035"/>
      <c r="AD79" s="1035"/>
      <c r="AE79" s="1035"/>
      <c r="AF79" s="1081"/>
      <c r="AG79" s="1082"/>
      <c r="AH79" s="1082"/>
      <c r="AI79" s="1082"/>
      <c r="AJ79" s="1083"/>
      <c r="AK79" s="1093"/>
      <c r="AL79" s="1094"/>
      <c r="AM79" s="1094"/>
      <c r="AN79" s="1094"/>
      <c r="AO79" s="1096"/>
      <c r="AP79" s="1093"/>
      <c r="AQ79" s="1094"/>
      <c r="AR79" s="1094"/>
      <c r="AS79" s="1094"/>
      <c r="AT79" s="1096"/>
      <c r="AU79" s="1073"/>
      <c r="AV79" s="1073"/>
      <c r="AW79" s="1073"/>
      <c r="AX79" s="1073"/>
      <c r="AY79" s="1073"/>
      <c r="AZ79" s="1073"/>
      <c r="BA79" s="1073"/>
      <c r="BB79" s="1073"/>
      <c r="BC79" s="1073"/>
      <c r="BD79" s="1073"/>
      <c r="BE79" s="1073"/>
      <c r="BF79" s="1073"/>
      <c r="BG79" s="1073"/>
      <c r="BH79" s="1073"/>
      <c r="BI79" s="1087"/>
      <c r="BJ79" s="1087"/>
      <c r="BK79" s="1073"/>
      <c r="BL79" s="1073"/>
      <c r="BM79" s="1087"/>
      <c r="BN79" s="1087"/>
      <c r="BO79" s="1089"/>
    </row>
    <row r="80" spans="25:67" ht="18.75" customHeight="1">
      <c r="Y80" s="1053"/>
      <c r="Z80" s="1035"/>
      <c r="AA80" s="1035"/>
      <c r="AB80" s="1035"/>
      <c r="AC80" s="1035"/>
      <c r="AD80" s="1035"/>
      <c r="AE80" s="1035"/>
      <c r="AF80" s="1081"/>
      <c r="AG80" s="1082"/>
      <c r="AH80" s="1082"/>
      <c r="AI80" s="1082"/>
      <c r="AJ80" s="1083"/>
      <c r="AK80" s="1091" t="str">
        <f>IF($Q$14="","",$Q$14)</f>
        <v/>
      </c>
      <c r="AL80" s="1092"/>
      <c r="AM80" s="1092" t="s">
        <v>712</v>
      </c>
      <c r="AN80" s="1092" t="str">
        <f>IF($S$14="","",$S$14)</f>
        <v/>
      </c>
      <c r="AO80" s="1095"/>
      <c r="AP80" s="1091" t="str">
        <f>IF($S$50="","",$S$50)</f>
        <v/>
      </c>
      <c r="AQ80" s="1092"/>
      <c r="AR80" s="1092" t="s">
        <v>712</v>
      </c>
      <c r="AS80" s="1092" t="str">
        <f>IF($Q$50="","",$Q$50)</f>
        <v/>
      </c>
      <c r="AT80" s="1095"/>
      <c r="AU80" s="1073"/>
      <c r="AV80" s="1073"/>
      <c r="AW80" s="1073"/>
      <c r="AX80" s="1073"/>
      <c r="AY80" s="1073"/>
      <c r="AZ80" s="1073"/>
      <c r="BA80" s="1073"/>
      <c r="BB80" s="1073"/>
      <c r="BC80" s="1073"/>
      <c r="BD80" s="1073"/>
      <c r="BE80" s="1073"/>
      <c r="BF80" s="1073"/>
      <c r="BG80" s="1073"/>
      <c r="BH80" s="1073"/>
      <c r="BI80" s="1087"/>
      <c r="BJ80" s="1087"/>
      <c r="BK80" s="1073"/>
      <c r="BL80" s="1073"/>
      <c r="BM80" s="1087"/>
      <c r="BN80" s="1087"/>
      <c r="BO80" s="1089"/>
    </row>
    <row r="81" spans="25:67" ht="19.5" customHeight="1">
      <c r="Y81" s="1053"/>
      <c r="Z81" s="1035"/>
      <c r="AA81" s="1035"/>
      <c r="AB81" s="1035"/>
      <c r="AC81" s="1035"/>
      <c r="AD81" s="1035" t="s">
        <v>655</v>
      </c>
      <c r="AE81" s="1035"/>
      <c r="AF81" s="1081"/>
      <c r="AG81" s="1082"/>
      <c r="AH81" s="1082"/>
      <c r="AI81" s="1082"/>
      <c r="AJ81" s="1083"/>
      <c r="AK81" s="1093"/>
      <c r="AL81" s="1094"/>
      <c r="AM81" s="1094"/>
      <c r="AN81" s="1094"/>
      <c r="AO81" s="1096"/>
      <c r="AP81" s="1093"/>
      <c r="AQ81" s="1094"/>
      <c r="AR81" s="1094"/>
      <c r="AS81" s="1094"/>
      <c r="AT81" s="1096"/>
      <c r="AU81" s="1073"/>
      <c r="AV81" s="1073"/>
      <c r="AW81" s="1073"/>
      <c r="AX81" s="1073"/>
      <c r="AY81" s="1073"/>
      <c r="AZ81" s="1073"/>
      <c r="BA81" s="1073"/>
      <c r="BB81" s="1073"/>
      <c r="BC81" s="1073"/>
      <c r="BD81" s="1073"/>
      <c r="BE81" s="1073"/>
      <c r="BF81" s="1073"/>
      <c r="BG81" s="1073"/>
      <c r="BH81" s="1073"/>
      <c r="BI81" s="1087"/>
      <c r="BJ81" s="1087"/>
      <c r="BK81" s="1073"/>
      <c r="BL81" s="1073"/>
      <c r="BM81" s="1087"/>
      <c r="BN81" s="1087"/>
      <c r="BO81" s="1089"/>
    </row>
    <row r="82" spans="25:67" ht="18.75" customHeight="1">
      <c r="Y82" s="1053"/>
      <c r="Z82" s="1035"/>
      <c r="AA82" s="1035"/>
      <c r="AB82" s="1035"/>
      <c r="AC82" s="1035"/>
      <c r="AD82" s="1035"/>
      <c r="AE82" s="1035"/>
      <c r="AF82" s="1081"/>
      <c r="AG82" s="1082"/>
      <c r="AH82" s="1082"/>
      <c r="AI82" s="1082"/>
      <c r="AJ82" s="1083"/>
      <c r="AK82" s="1091">
        <f>$O$12</f>
        <v>4</v>
      </c>
      <c r="AL82" s="1092"/>
      <c r="AM82" s="1092" t="s">
        <v>712</v>
      </c>
      <c r="AN82" s="1092">
        <f>$U$12</f>
        <v>0</v>
      </c>
      <c r="AO82" s="1095"/>
      <c r="AP82" s="1091">
        <f>$U$48</f>
        <v>3</v>
      </c>
      <c r="AQ82" s="1092"/>
      <c r="AR82" s="1092" t="s">
        <v>712</v>
      </c>
      <c r="AS82" s="1092">
        <f>$O$48</f>
        <v>1</v>
      </c>
      <c r="AT82" s="1095"/>
      <c r="AU82" s="1073"/>
      <c r="AV82" s="1073"/>
      <c r="AW82" s="1073"/>
      <c r="AX82" s="1073"/>
      <c r="AY82" s="1073"/>
      <c r="AZ82" s="1073"/>
      <c r="BA82" s="1073"/>
      <c r="BB82" s="1073"/>
      <c r="BC82" s="1073"/>
      <c r="BD82" s="1073"/>
      <c r="BE82" s="1073"/>
      <c r="BF82" s="1073"/>
      <c r="BG82" s="1073"/>
      <c r="BH82" s="1073"/>
      <c r="BI82" s="1087"/>
      <c r="BJ82" s="1087"/>
      <c r="BK82" s="1073"/>
      <c r="BL82" s="1073"/>
      <c r="BM82" s="1087"/>
      <c r="BN82" s="1087"/>
      <c r="BO82" s="1089"/>
    </row>
    <row r="83" spans="25:67" ht="18.75" customHeight="1">
      <c r="Y83" s="1054"/>
      <c r="Z83" s="1055"/>
      <c r="AA83" s="1055"/>
      <c r="AB83" s="1055"/>
      <c r="AC83" s="1055"/>
      <c r="AD83" s="1055"/>
      <c r="AE83" s="1055"/>
      <c r="AF83" s="1084"/>
      <c r="AG83" s="1085"/>
      <c r="AH83" s="1085"/>
      <c r="AI83" s="1085"/>
      <c r="AJ83" s="1086"/>
      <c r="AK83" s="1097"/>
      <c r="AL83" s="677"/>
      <c r="AM83" s="677"/>
      <c r="AN83" s="677"/>
      <c r="AO83" s="1098"/>
      <c r="AP83" s="1097"/>
      <c r="AQ83" s="677"/>
      <c r="AR83" s="677"/>
      <c r="AS83" s="677"/>
      <c r="AT83" s="1098"/>
      <c r="AU83" s="1073"/>
      <c r="AV83" s="1073"/>
      <c r="AW83" s="1073"/>
      <c r="AX83" s="1073"/>
      <c r="AY83" s="1073"/>
      <c r="AZ83" s="1073"/>
      <c r="BA83" s="1073"/>
      <c r="BB83" s="1073"/>
      <c r="BC83" s="1073"/>
      <c r="BD83" s="1073"/>
      <c r="BE83" s="1073"/>
      <c r="BF83" s="1073"/>
      <c r="BG83" s="1073"/>
      <c r="BH83" s="1073"/>
      <c r="BI83" s="1087"/>
      <c r="BJ83" s="1087"/>
      <c r="BK83" s="1073"/>
      <c r="BL83" s="1073"/>
      <c r="BM83" s="1087"/>
      <c r="BN83" s="1087"/>
      <c r="BO83" s="1090"/>
    </row>
    <row r="84" spans="25:67" ht="18.75" customHeight="1">
      <c r="Y84" s="1077" t="str">
        <f>$AC$62</f>
        <v>宗方サッカークラブ</v>
      </c>
      <c r="Z84" s="1034"/>
      <c r="AA84" s="1034"/>
      <c r="AB84" s="1034"/>
      <c r="AC84" s="1034"/>
      <c r="AD84" s="1034" t="s">
        <v>669</v>
      </c>
      <c r="AE84" s="1034"/>
      <c r="AF84" s="1099" t="str">
        <f>IF(AF88="","",IF(AF88&gt;AI88,"○",IF(AF88&lt;AI88,"●",IF(AF86&gt;AI86,"△",IF(AF86&lt;AI86,"▲")))))</f>
        <v>●</v>
      </c>
      <c r="AG84" s="1100"/>
      <c r="AH84" s="1100"/>
      <c r="AI84" s="1100"/>
      <c r="AJ84" s="1101"/>
      <c r="AK84" s="1079"/>
      <c r="AL84" s="1079"/>
      <c r="AM84" s="1079"/>
      <c r="AN84" s="1079"/>
      <c r="AO84" s="1079"/>
      <c r="AP84" s="1099" t="str">
        <f>IF(AP88="","",IF(AP88&gt;AS88,"○",IF(AP88&lt;AS88,"●",IF(AP86&gt;AS86,"△",IF(AP86&lt;AS86,"▲")))))</f>
        <v>●</v>
      </c>
      <c r="AQ84" s="1100"/>
      <c r="AR84" s="1100"/>
      <c r="AS84" s="1100"/>
      <c r="AT84" s="1101"/>
      <c r="AU84" s="1073">
        <f>COUNTIF($AF$84:$AT$85,"○")</f>
        <v>0</v>
      </c>
      <c r="AV84" s="1073"/>
      <c r="AW84" s="1073">
        <f>COUNTIF($AF$84:$AT$85,"△")</f>
        <v>0</v>
      </c>
      <c r="AX84" s="1073"/>
      <c r="AY84" s="1073">
        <f>COUNTIF($AF$84:$AT$85,"▲")</f>
        <v>0</v>
      </c>
      <c r="AZ84" s="1073"/>
      <c r="BA84" s="1073">
        <f>COUNTIF($AF$84:$AT$85,"●")</f>
        <v>2</v>
      </c>
      <c r="BB84" s="1073"/>
      <c r="BC84" s="1073">
        <f>SUM($AF$88,$AP$88)</f>
        <v>0</v>
      </c>
      <c r="BD84" s="1073"/>
      <c r="BE84" s="1073">
        <f>SUM($AI$88,$AS$88)</f>
        <v>8</v>
      </c>
      <c r="BF84" s="1073"/>
      <c r="BG84" s="1073">
        <f>($AU$84*3)+($AW$84*2)+($AY$84*1)</f>
        <v>0</v>
      </c>
      <c r="BH84" s="1073"/>
      <c r="BI84" s="1087">
        <f>RANK($BG$84,$BG$78:$BH$95)</f>
        <v>3</v>
      </c>
      <c r="BJ84" s="1087"/>
      <c r="BK84" s="1073">
        <f>$BC$84-$BE$84</f>
        <v>-8</v>
      </c>
      <c r="BL84" s="1073"/>
      <c r="BM84" s="1087">
        <f>RANK($BK$84,$BK$78:$BL$95)</f>
        <v>3</v>
      </c>
      <c r="BN84" s="1087"/>
      <c r="BO84" s="1088"/>
    </row>
    <row r="85" spans="25:67" ht="18.75" customHeight="1">
      <c r="Y85" s="1053"/>
      <c r="Z85" s="1035"/>
      <c r="AA85" s="1035"/>
      <c r="AB85" s="1035"/>
      <c r="AC85" s="1035"/>
      <c r="AD85" s="1035"/>
      <c r="AE85" s="1035"/>
      <c r="AF85" s="1093"/>
      <c r="AG85" s="1094"/>
      <c r="AH85" s="1094"/>
      <c r="AI85" s="1094"/>
      <c r="AJ85" s="1096"/>
      <c r="AK85" s="1082"/>
      <c r="AL85" s="1082"/>
      <c r="AM85" s="1082"/>
      <c r="AN85" s="1082"/>
      <c r="AO85" s="1082"/>
      <c r="AP85" s="1093"/>
      <c r="AQ85" s="1094"/>
      <c r="AR85" s="1094"/>
      <c r="AS85" s="1094"/>
      <c r="AT85" s="1096"/>
      <c r="AU85" s="1073"/>
      <c r="AV85" s="1073"/>
      <c r="AW85" s="1073"/>
      <c r="AX85" s="1073"/>
      <c r="AY85" s="1073"/>
      <c r="AZ85" s="1073"/>
      <c r="BA85" s="1073"/>
      <c r="BB85" s="1073"/>
      <c r="BC85" s="1073"/>
      <c r="BD85" s="1073"/>
      <c r="BE85" s="1073"/>
      <c r="BF85" s="1073"/>
      <c r="BG85" s="1073"/>
      <c r="BH85" s="1073"/>
      <c r="BI85" s="1087"/>
      <c r="BJ85" s="1087"/>
      <c r="BK85" s="1073"/>
      <c r="BL85" s="1073"/>
      <c r="BM85" s="1087"/>
      <c r="BN85" s="1087"/>
      <c r="BO85" s="1089"/>
    </row>
    <row r="86" spans="25:67" ht="19.5" customHeight="1">
      <c r="Y86" s="1053"/>
      <c r="Z86" s="1035"/>
      <c r="AA86" s="1035"/>
      <c r="AB86" s="1035"/>
      <c r="AC86" s="1035"/>
      <c r="AD86" s="1035"/>
      <c r="AE86" s="1035"/>
      <c r="AF86" s="1091" t="str">
        <f>AN80</f>
        <v/>
      </c>
      <c r="AG86" s="1092"/>
      <c r="AH86" s="1092" t="s">
        <v>712</v>
      </c>
      <c r="AI86" s="1092" t="str">
        <f>AK80</f>
        <v/>
      </c>
      <c r="AJ86" s="1095"/>
      <c r="AK86" s="1082"/>
      <c r="AL86" s="1082"/>
      <c r="AM86" s="1082"/>
      <c r="AN86" s="1082"/>
      <c r="AO86" s="1082"/>
      <c r="AP86" s="1091" t="str">
        <f>IF($Q$32="","",$Q$32)</f>
        <v/>
      </c>
      <c r="AQ86" s="1092"/>
      <c r="AR86" s="1092" t="s">
        <v>712</v>
      </c>
      <c r="AS86" s="1092" t="str">
        <f>IF($S$32="","",$S$32)</f>
        <v/>
      </c>
      <c r="AT86" s="1095"/>
      <c r="AU86" s="1073"/>
      <c r="AV86" s="1073"/>
      <c r="AW86" s="1073"/>
      <c r="AX86" s="1073"/>
      <c r="AY86" s="1073"/>
      <c r="AZ86" s="1073"/>
      <c r="BA86" s="1073"/>
      <c r="BB86" s="1073"/>
      <c r="BC86" s="1073"/>
      <c r="BD86" s="1073"/>
      <c r="BE86" s="1073"/>
      <c r="BF86" s="1073"/>
      <c r="BG86" s="1073"/>
      <c r="BH86" s="1073"/>
      <c r="BI86" s="1087"/>
      <c r="BJ86" s="1087"/>
      <c r="BK86" s="1073"/>
      <c r="BL86" s="1073"/>
      <c r="BM86" s="1087"/>
      <c r="BN86" s="1087"/>
      <c r="BO86" s="1089"/>
    </row>
    <row r="87" spans="25:67" ht="19.5" customHeight="1">
      <c r="Y87" s="1053"/>
      <c r="Z87" s="1035"/>
      <c r="AA87" s="1035"/>
      <c r="AB87" s="1035"/>
      <c r="AC87" s="1035"/>
      <c r="AD87" s="1035" t="s">
        <v>655</v>
      </c>
      <c r="AE87" s="1035"/>
      <c r="AF87" s="1093"/>
      <c r="AG87" s="1094"/>
      <c r="AH87" s="1094"/>
      <c r="AI87" s="1094"/>
      <c r="AJ87" s="1096"/>
      <c r="AK87" s="1082"/>
      <c r="AL87" s="1082"/>
      <c r="AM87" s="1082"/>
      <c r="AN87" s="1082"/>
      <c r="AO87" s="1082"/>
      <c r="AP87" s="1093"/>
      <c r="AQ87" s="1094"/>
      <c r="AR87" s="1094"/>
      <c r="AS87" s="1094"/>
      <c r="AT87" s="1096"/>
      <c r="AU87" s="1073"/>
      <c r="AV87" s="1073"/>
      <c r="AW87" s="1073"/>
      <c r="AX87" s="1073"/>
      <c r="AY87" s="1073"/>
      <c r="AZ87" s="1073"/>
      <c r="BA87" s="1073"/>
      <c r="BB87" s="1073"/>
      <c r="BC87" s="1073"/>
      <c r="BD87" s="1073"/>
      <c r="BE87" s="1073"/>
      <c r="BF87" s="1073"/>
      <c r="BG87" s="1073"/>
      <c r="BH87" s="1073"/>
      <c r="BI87" s="1087"/>
      <c r="BJ87" s="1087"/>
      <c r="BK87" s="1073"/>
      <c r="BL87" s="1073"/>
      <c r="BM87" s="1087"/>
      <c r="BN87" s="1087"/>
      <c r="BO87" s="1089"/>
    </row>
    <row r="88" spans="25:67" ht="18.75" customHeight="1">
      <c r="Y88" s="1053"/>
      <c r="Z88" s="1035"/>
      <c r="AA88" s="1035"/>
      <c r="AB88" s="1035"/>
      <c r="AC88" s="1035"/>
      <c r="AD88" s="1035"/>
      <c r="AE88" s="1035"/>
      <c r="AF88" s="1091">
        <f>AN82</f>
        <v>0</v>
      </c>
      <c r="AG88" s="1092"/>
      <c r="AH88" s="1092" t="s">
        <v>712</v>
      </c>
      <c r="AI88" s="1092">
        <f>AK82</f>
        <v>4</v>
      </c>
      <c r="AJ88" s="1095"/>
      <c r="AK88" s="1082"/>
      <c r="AL88" s="1082"/>
      <c r="AM88" s="1082"/>
      <c r="AN88" s="1082"/>
      <c r="AO88" s="1082"/>
      <c r="AP88" s="1091">
        <f>$O$30</f>
        <v>0</v>
      </c>
      <c r="AQ88" s="1092"/>
      <c r="AR88" s="1092" t="s">
        <v>712</v>
      </c>
      <c r="AS88" s="1092">
        <f>$U$30</f>
        <v>4</v>
      </c>
      <c r="AT88" s="1095"/>
      <c r="AU88" s="1073"/>
      <c r="AV88" s="1073"/>
      <c r="AW88" s="1073"/>
      <c r="AX88" s="1073"/>
      <c r="AY88" s="1073"/>
      <c r="AZ88" s="1073"/>
      <c r="BA88" s="1073"/>
      <c r="BB88" s="1073"/>
      <c r="BC88" s="1073"/>
      <c r="BD88" s="1073"/>
      <c r="BE88" s="1073"/>
      <c r="BF88" s="1073"/>
      <c r="BG88" s="1073"/>
      <c r="BH88" s="1073"/>
      <c r="BI88" s="1087"/>
      <c r="BJ88" s="1087"/>
      <c r="BK88" s="1073"/>
      <c r="BL88" s="1073"/>
      <c r="BM88" s="1087"/>
      <c r="BN88" s="1087"/>
      <c r="BO88" s="1089"/>
    </row>
    <row r="89" spans="25:67" ht="18.75" customHeight="1">
      <c r="Y89" s="1054"/>
      <c r="Z89" s="1055"/>
      <c r="AA89" s="1055"/>
      <c r="AB89" s="1055"/>
      <c r="AC89" s="1055"/>
      <c r="AD89" s="1055"/>
      <c r="AE89" s="1055"/>
      <c r="AF89" s="1097"/>
      <c r="AG89" s="677"/>
      <c r="AH89" s="677"/>
      <c r="AI89" s="677"/>
      <c r="AJ89" s="1098"/>
      <c r="AK89" s="1085"/>
      <c r="AL89" s="1085"/>
      <c r="AM89" s="1085"/>
      <c r="AN89" s="1085"/>
      <c r="AO89" s="1085"/>
      <c r="AP89" s="1097"/>
      <c r="AQ89" s="677"/>
      <c r="AR89" s="677"/>
      <c r="AS89" s="677"/>
      <c r="AT89" s="1098"/>
      <c r="AU89" s="1073"/>
      <c r="AV89" s="1073"/>
      <c r="AW89" s="1073"/>
      <c r="AX89" s="1073"/>
      <c r="AY89" s="1073"/>
      <c r="AZ89" s="1073"/>
      <c r="BA89" s="1073"/>
      <c r="BB89" s="1073"/>
      <c r="BC89" s="1073"/>
      <c r="BD89" s="1073"/>
      <c r="BE89" s="1073"/>
      <c r="BF89" s="1073"/>
      <c r="BG89" s="1073"/>
      <c r="BH89" s="1073"/>
      <c r="BI89" s="1087"/>
      <c r="BJ89" s="1087"/>
      <c r="BK89" s="1073"/>
      <c r="BL89" s="1073"/>
      <c r="BM89" s="1087"/>
      <c r="BN89" s="1087"/>
      <c r="BO89" s="1090"/>
    </row>
    <row r="90" spans="25:67" ht="18.75" customHeight="1">
      <c r="Y90" s="1053" t="str">
        <f>$AC$64</f>
        <v>三芳少年サッカースクール</v>
      </c>
      <c r="Z90" s="1035"/>
      <c r="AA90" s="1035"/>
      <c r="AB90" s="1035"/>
      <c r="AC90" s="1035"/>
      <c r="AD90" s="1035" t="s">
        <v>669</v>
      </c>
      <c r="AE90" s="1035"/>
      <c r="AF90" s="1099" t="str">
        <f>IF(AF94="","",IF(AF94&gt;AI94,"○",IF(AF94&lt;AI94,"●",IF(AF92&gt;AI92,"△",IF(AF92&lt;AI92,"▲")))))</f>
        <v>●</v>
      </c>
      <c r="AG90" s="1100"/>
      <c r="AH90" s="1100"/>
      <c r="AI90" s="1100"/>
      <c r="AJ90" s="1101"/>
      <c r="AK90" s="1099" t="str">
        <f>IF(AK94="","",IF(AK94&gt;AN94,"○",IF(AK94&lt;AN94,"●",IF(AK92&gt;AN92,"△",IF(AK92&lt;AN92,"▲")))))</f>
        <v>○</v>
      </c>
      <c r="AL90" s="1100"/>
      <c r="AM90" s="1100"/>
      <c r="AN90" s="1100"/>
      <c r="AO90" s="1101"/>
      <c r="AP90" s="1106"/>
      <c r="AQ90" s="1107"/>
      <c r="AR90" s="1107"/>
      <c r="AS90" s="1107"/>
      <c r="AT90" s="1108"/>
      <c r="AU90" s="1073">
        <f>COUNTIF($AF$90:$AT$91,"○")</f>
        <v>1</v>
      </c>
      <c r="AV90" s="1073"/>
      <c r="AW90" s="1113">
        <f>COUNTIF($AF$90:$AT$91,"△")</f>
        <v>0</v>
      </c>
      <c r="AX90" s="1113"/>
      <c r="AY90" s="1113">
        <f>COUNTIF($AF$90:$AT$91,"▲")</f>
        <v>0</v>
      </c>
      <c r="AZ90" s="1113"/>
      <c r="BA90" s="1113">
        <f>COUNTIF($AF$90:$AT$91,"●")</f>
        <v>1</v>
      </c>
      <c r="BB90" s="1113"/>
      <c r="BC90" s="1113">
        <f>SUM($AF$94,$AK$94)</f>
        <v>5</v>
      </c>
      <c r="BD90" s="1113"/>
      <c r="BE90" s="1113">
        <f>SUM($AI$94,$AN$94)</f>
        <v>3</v>
      </c>
      <c r="BF90" s="1113"/>
      <c r="BG90" s="1113">
        <f>($AU$90*3)+($AW$90*2)+($AY$90*1)</f>
        <v>3</v>
      </c>
      <c r="BH90" s="1113"/>
      <c r="BI90" s="1114">
        <f>RANK($BG$90,$BG$78:$BH$95)</f>
        <v>2</v>
      </c>
      <c r="BJ90" s="1114"/>
      <c r="BK90" s="1113">
        <f>$BC$90-$BE$90</f>
        <v>2</v>
      </c>
      <c r="BL90" s="1113"/>
      <c r="BM90" s="1114">
        <f>RANK($BK$90,$BK$78:$BL$95)</f>
        <v>2</v>
      </c>
      <c r="BN90" s="1114"/>
      <c r="BO90" s="1088"/>
    </row>
    <row r="91" spans="25:67" ht="18.75" customHeight="1">
      <c r="Y91" s="1053"/>
      <c r="Z91" s="1035"/>
      <c r="AA91" s="1035"/>
      <c r="AB91" s="1035"/>
      <c r="AC91" s="1035"/>
      <c r="AD91" s="1035"/>
      <c r="AE91" s="1035"/>
      <c r="AF91" s="1093"/>
      <c r="AG91" s="1094"/>
      <c r="AH91" s="1094"/>
      <c r="AI91" s="1094"/>
      <c r="AJ91" s="1096"/>
      <c r="AK91" s="1093"/>
      <c r="AL91" s="1094"/>
      <c r="AM91" s="1094"/>
      <c r="AN91" s="1094"/>
      <c r="AO91" s="1096"/>
      <c r="AP91" s="1081"/>
      <c r="AQ91" s="1082"/>
      <c r="AR91" s="1082"/>
      <c r="AS91" s="1082"/>
      <c r="AT91" s="1083"/>
      <c r="AU91" s="1073"/>
      <c r="AV91" s="1073"/>
      <c r="AW91" s="1073"/>
      <c r="AX91" s="1073"/>
      <c r="AY91" s="1073"/>
      <c r="AZ91" s="1073"/>
      <c r="BA91" s="1073"/>
      <c r="BB91" s="1073"/>
      <c r="BC91" s="1073"/>
      <c r="BD91" s="1073"/>
      <c r="BE91" s="1073"/>
      <c r="BF91" s="1073"/>
      <c r="BG91" s="1073"/>
      <c r="BH91" s="1073"/>
      <c r="BI91" s="1087"/>
      <c r="BJ91" s="1087"/>
      <c r="BK91" s="1073"/>
      <c r="BL91" s="1073"/>
      <c r="BM91" s="1087"/>
      <c r="BN91" s="1087"/>
      <c r="BO91" s="1089"/>
    </row>
    <row r="92" spans="25:67" ht="18.75" customHeight="1">
      <c r="Y92" s="1053"/>
      <c r="Z92" s="1035"/>
      <c r="AA92" s="1035"/>
      <c r="AB92" s="1035"/>
      <c r="AC92" s="1035"/>
      <c r="AD92" s="1035"/>
      <c r="AE92" s="1035"/>
      <c r="AF92" s="1091" t="str">
        <f>AS80</f>
        <v/>
      </c>
      <c r="AG92" s="1092"/>
      <c r="AH92" s="1092" t="s">
        <v>712</v>
      </c>
      <c r="AI92" s="1092" t="str">
        <f>AP80</f>
        <v/>
      </c>
      <c r="AJ92" s="1095"/>
      <c r="AK92" s="1091" t="str">
        <f>AS86</f>
        <v/>
      </c>
      <c r="AL92" s="1092"/>
      <c r="AM92" s="1092" t="s">
        <v>712</v>
      </c>
      <c r="AN92" s="1092" t="str">
        <f>AP86</f>
        <v/>
      </c>
      <c r="AO92" s="1095"/>
      <c r="AP92" s="1081"/>
      <c r="AQ92" s="1082"/>
      <c r="AR92" s="1082"/>
      <c r="AS92" s="1082"/>
      <c r="AT92" s="1083"/>
      <c r="AU92" s="1073"/>
      <c r="AV92" s="1073"/>
      <c r="AW92" s="1073"/>
      <c r="AX92" s="1073"/>
      <c r="AY92" s="1073"/>
      <c r="AZ92" s="1073"/>
      <c r="BA92" s="1073"/>
      <c r="BB92" s="1073"/>
      <c r="BC92" s="1073"/>
      <c r="BD92" s="1073"/>
      <c r="BE92" s="1073"/>
      <c r="BF92" s="1073"/>
      <c r="BG92" s="1073"/>
      <c r="BH92" s="1073"/>
      <c r="BI92" s="1087"/>
      <c r="BJ92" s="1087"/>
      <c r="BK92" s="1073"/>
      <c r="BL92" s="1073"/>
      <c r="BM92" s="1087"/>
      <c r="BN92" s="1087"/>
      <c r="BO92" s="1089"/>
    </row>
    <row r="93" spans="25:67" ht="18.75" customHeight="1">
      <c r="Y93" s="1053"/>
      <c r="Z93" s="1035"/>
      <c r="AA93" s="1035"/>
      <c r="AB93" s="1035"/>
      <c r="AC93" s="1035"/>
      <c r="AD93" s="1035" t="s">
        <v>655</v>
      </c>
      <c r="AE93" s="1035"/>
      <c r="AF93" s="1093"/>
      <c r="AG93" s="1094"/>
      <c r="AH93" s="1094"/>
      <c r="AI93" s="1094"/>
      <c r="AJ93" s="1096"/>
      <c r="AK93" s="1093"/>
      <c r="AL93" s="1094"/>
      <c r="AM93" s="1094"/>
      <c r="AN93" s="1094"/>
      <c r="AO93" s="1096"/>
      <c r="AP93" s="1081"/>
      <c r="AQ93" s="1082"/>
      <c r="AR93" s="1082"/>
      <c r="AS93" s="1082"/>
      <c r="AT93" s="1083"/>
      <c r="AU93" s="1073"/>
      <c r="AV93" s="1073"/>
      <c r="AW93" s="1073"/>
      <c r="AX93" s="1073"/>
      <c r="AY93" s="1073"/>
      <c r="AZ93" s="1073"/>
      <c r="BA93" s="1073"/>
      <c r="BB93" s="1073"/>
      <c r="BC93" s="1073"/>
      <c r="BD93" s="1073"/>
      <c r="BE93" s="1073"/>
      <c r="BF93" s="1073"/>
      <c r="BG93" s="1073"/>
      <c r="BH93" s="1073"/>
      <c r="BI93" s="1087"/>
      <c r="BJ93" s="1087"/>
      <c r="BK93" s="1073"/>
      <c r="BL93" s="1073"/>
      <c r="BM93" s="1087"/>
      <c r="BN93" s="1087"/>
      <c r="BO93" s="1089"/>
    </row>
    <row r="94" spans="25:67" ht="18.75" customHeight="1">
      <c r="Y94" s="1053"/>
      <c r="Z94" s="1035"/>
      <c r="AA94" s="1035"/>
      <c r="AB94" s="1035"/>
      <c r="AC94" s="1035"/>
      <c r="AD94" s="1035"/>
      <c r="AE94" s="1035"/>
      <c r="AF94" s="1091">
        <f>AS82</f>
        <v>1</v>
      </c>
      <c r="AG94" s="1092"/>
      <c r="AH94" s="1092" t="s">
        <v>712</v>
      </c>
      <c r="AI94" s="1092">
        <f>AP82</f>
        <v>3</v>
      </c>
      <c r="AJ94" s="1095"/>
      <c r="AK94" s="1091">
        <f>AS88</f>
        <v>4</v>
      </c>
      <c r="AL94" s="1092"/>
      <c r="AM94" s="1092" t="s">
        <v>712</v>
      </c>
      <c r="AN94" s="1092">
        <f>AP88</f>
        <v>0</v>
      </c>
      <c r="AO94" s="1095"/>
      <c r="AP94" s="1081"/>
      <c r="AQ94" s="1082"/>
      <c r="AR94" s="1082"/>
      <c r="AS94" s="1082"/>
      <c r="AT94" s="1083"/>
      <c r="AU94" s="1073"/>
      <c r="AV94" s="1073"/>
      <c r="AW94" s="1073"/>
      <c r="AX94" s="1073"/>
      <c r="AY94" s="1073"/>
      <c r="AZ94" s="1073"/>
      <c r="BA94" s="1073"/>
      <c r="BB94" s="1073"/>
      <c r="BC94" s="1073"/>
      <c r="BD94" s="1073"/>
      <c r="BE94" s="1073"/>
      <c r="BF94" s="1073"/>
      <c r="BG94" s="1073"/>
      <c r="BH94" s="1073"/>
      <c r="BI94" s="1087"/>
      <c r="BJ94" s="1087"/>
      <c r="BK94" s="1073"/>
      <c r="BL94" s="1073"/>
      <c r="BM94" s="1087"/>
      <c r="BN94" s="1087"/>
      <c r="BO94" s="1089"/>
    </row>
    <row r="95" spans="25:67" ht="19.5" customHeight="1">
      <c r="Y95" s="1103"/>
      <c r="Z95" s="1046"/>
      <c r="AA95" s="1046"/>
      <c r="AB95" s="1046"/>
      <c r="AC95" s="1046"/>
      <c r="AD95" s="1046"/>
      <c r="AE95" s="1046"/>
      <c r="AF95" s="1104"/>
      <c r="AG95" s="685"/>
      <c r="AH95" s="685"/>
      <c r="AI95" s="685"/>
      <c r="AJ95" s="1105"/>
      <c r="AK95" s="1104"/>
      <c r="AL95" s="685"/>
      <c r="AM95" s="685"/>
      <c r="AN95" s="685"/>
      <c r="AO95" s="1105"/>
      <c r="AP95" s="1109"/>
      <c r="AQ95" s="1110"/>
      <c r="AR95" s="1110"/>
      <c r="AS95" s="1110"/>
      <c r="AT95" s="1111"/>
      <c r="AU95" s="1112"/>
      <c r="AV95" s="1112"/>
      <c r="AW95" s="1112"/>
      <c r="AX95" s="1112"/>
      <c r="AY95" s="1112"/>
      <c r="AZ95" s="1112"/>
      <c r="BA95" s="1112"/>
      <c r="BB95" s="1112"/>
      <c r="BC95" s="1112"/>
      <c r="BD95" s="1112"/>
      <c r="BE95" s="1112"/>
      <c r="BF95" s="1112"/>
      <c r="BG95" s="1112"/>
      <c r="BH95" s="1112"/>
      <c r="BI95" s="1115"/>
      <c r="BJ95" s="1115"/>
      <c r="BK95" s="1112"/>
      <c r="BL95" s="1112"/>
      <c r="BM95" s="1115"/>
      <c r="BN95" s="1115"/>
      <c r="BO95" s="1116"/>
    </row>
    <row r="97" spans="25:58" ht="13.5">
      <c r="Y97" s="1071" t="s">
        <v>721</v>
      </c>
      <c r="Z97" s="1071"/>
      <c r="AA97" s="1071"/>
      <c r="AB97" s="1071"/>
      <c r="AC97" s="1071"/>
      <c r="AD97" s="1071"/>
      <c r="AE97" s="1071"/>
      <c r="AF97" s="1071"/>
      <c r="AG97" s="1071"/>
      <c r="AH97" s="1071"/>
      <c r="AI97" s="1071"/>
      <c r="AJ97" s="1071"/>
      <c r="AK97" s="1071"/>
      <c r="AL97" s="1071"/>
      <c r="AM97" s="1071"/>
      <c r="AN97" s="1071"/>
      <c r="AO97" s="1071"/>
      <c r="AP97" s="1071"/>
      <c r="AQ97" s="1071"/>
      <c r="AR97" s="1071"/>
      <c r="AS97" s="1071"/>
      <c r="AT97" s="1071"/>
      <c r="AU97" s="1071"/>
      <c r="AV97" s="1071"/>
      <c r="AW97" s="1071"/>
      <c r="AX97" s="1071"/>
      <c r="AY97" s="1071"/>
      <c r="AZ97" s="1071"/>
      <c r="BA97" s="1071"/>
      <c r="BB97" s="1071"/>
      <c r="BC97" s="1071"/>
      <c r="BD97" s="1071"/>
      <c r="BE97" s="1071"/>
      <c r="BF97" s="1071"/>
    </row>
    <row r="98" spans="25:58" ht="13.5">
      <c r="Y98" s="1071"/>
      <c r="Z98" s="1071"/>
      <c r="AA98" s="1071"/>
      <c r="AB98" s="1071"/>
      <c r="AC98" s="1071"/>
      <c r="AD98" s="1071"/>
      <c r="AE98" s="1071"/>
      <c r="AF98" s="1071"/>
      <c r="AG98" s="1071"/>
      <c r="AH98" s="1071"/>
      <c r="AI98" s="1071"/>
      <c r="AJ98" s="1071"/>
      <c r="AK98" s="1071"/>
      <c r="AL98" s="1071"/>
      <c r="AM98" s="1071"/>
      <c r="AN98" s="1071"/>
      <c r="AO98" s="1071"/>
      <c r="AP98" s="1071"/>
      <c r="AQ98" s="1071"/>
      <c r="AR98" s="1071"/>
      <c r="AS98" s="1071"/>
      <c r="AT98" s="1071"/>
      <c r="AU98" s="1071"/>
      <c r="AV98" s="1071"/>
      <c r="AW98" s="1071"/>
      <c r="AX98" s="1071"/>
      <c r="AY98" s="1071"/>
      <c r="AZ98" s="1071"/>
      <c r="BA98" s="1071"/>
      <c r="BB98" s="1071"/>
      <c r="BC98" s="1071"/>
      <c r="BD98" s="1071"/>
      <c r="BE98" s="1071"/>
      <c r="BF98" s="1071"/>
    </row>
    <row r="99" spans="25:37" ht="13.5">
      <c r="Y99" s="1117" t="s">
        <v>656</v>
      </c>
      <c r="Z99" s="1118"/>
      <c r="AA99" s="1121" t="s">
        <v>657</v>
      </c>
      <c r="AB99" s="447" t="s">
        <v>16</v>
      </c>
      <c r="AC99" s="446"/>
      <c r="AD99" s="1123" t="s">
        <v>688</v>
      </c>
      <c r="AE99" s="447" t="s">
        <v>722</v>
      </c>
      <c r="AF99" s="446"/>
      <c r="AG99" s="1123" t="s">
        <v>689</v>
      </c>
      <c r="AH99" s="447" t="s">
        <v>723</v>
      </c>
      <c r="AI99" s="446"/>
      <c r="AJ99" s="1125" t="s">
        <v>659</v>
      </c>
      <c r="AK99" s="448" t="s">
        <v>724</v>
      </c>
    </row>
    <row r="100" spans="25:37" ht="13.5">
      <c r="Y100" s="1119"/>
      <c r="Z100" s="1120"/>
      <c r="AA100" s="1122"/>
      <c r="AB100" s="449">
        <v>3</v>
      </c>
      <c r="AC100" s="415"/>
      <c r="AD100" s="1124"/>
      <c r="AE100" s="449">
        <v>2</v>
      </c>
      <c r="AF100" s="415"/>
      <c r="AG100" s="1124"/>
      <c r="AH100" s="449">
        <v>1</v>
      </c>
      <c r="AI100" s="415"/>
      <c r="AJ100" s="1126"/>
      <c r="AK100" s="450">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dataValidations count="2">
    <dataValidation type="list" allowBlank="1" showInputMessage="1" showErrorMessage="1" sqref="A23:A27 K23:K27 A41:A45 K41:K45 A59:A63 K59:K63 M23:M27 W41:W45 W59:W63 M59:M63 W23:W27 M41:M45">
      <formula1>審判員!$G$1:$G$3</formula1>
    </dataValidation>
    <dataValidation type="list" allowBlank="1" showInputMessage="1" showErrorMessage="1" sqref="E23:E27 E41:E45 E59:E63 G23:G27 G41:G45 G59:G63 Q23:Q27 Q41:Q45 Q59:Q63 S23:S27 S41:S45 S59:S63">
      <formula1>審判員!$I$1:$I$17</formula1>
    </dataValidation>
  </dataValidations>
  <printOptions/>
  <pageMargins left="0" right="0" top="0" bottom="0" header="0.5118110236220472" footer="0.5118110236220472"/>
  <pageSetup fitToHeight="1" fitToWidth="1" horizontalDpi="600" verticalDpi="600" orientation="landscape" paperSize="9" scale="2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0"/>
  </sheetPr>
  <dimension ref="A1:I1600"/>
  <sheetViews>
    <sheetView workbookViewId="0" topLeftCell="A1">
      <selection activeCell="K10" sqref="K10"/>
    </sheetView>
  </sheetViews>
  <sheetFormatPr defaultColWidth="25.50390625" defaultRowHeight="13.5"/>
  <cols>
    <col min="1" max="1" width="38.875" style="452" customWidth="1"/>
    <col min="2" max="2" width="36.50390625" style="453" bestFit="1" customWidth="1"/>
    <col min="3" max="3" width="6.50390625" style="453" bestFit="1" customWidth="1"/>
    <col min="4" max="4" width="8.50390625" style="453" bestFit="1" customWidth="1"/>
    <col min="5" max="5" width="12.75390625" style="453" bestFit="1" customWidth="1"/>
    <col min="6" max="6" width="19.50390625" style="453" bestFit="1" customWidth="1"/>
    <col min="7" max="7" width="4.875" style="453" bestFit="1" customWidth="1"/>
    <col min="8" max="8" width="9.75390625" style="453" bestFit="1" customWidth="1"/>
    <col min="9" max="9" width="8.875" style="453" bestFit="1" customWidth="1"/>
    <col min="10" max="16384" width="25.50390625" style="452" customWidth="1"/>
  </cols>
  <sheetData>
    <row r="1" spans="1:9" ht="13.5">
      <c r="A1" s="454" t="str">
        <f aca="true" t="shared" si="0" ref="A1:A64">CONCATENATE(B1,"_",C1)</f>
        <v>大会参加チーム名_背番号</v>
      </c>
      <c r="B1" s="453" t="s">
        <v>855</v>
      </c>
      <c r="C1" s="453" t="s">
        <v>419</v>
      </c>
      <c r="D1" s="453" t="s">
        <v>856</v>
      </c>
      <c r="E1" s="453" t="s">
        <v>857</v>
      </c>
      <c r="F1" s="453" t="s">
        <v>858</v>
      </c>
      <c r="G1" s="453" t="s">
        <v>859</v>
      </c>
      <c r="H1" s="453" t="s">
        <v>860</v>
      </c>
      <c r="I1" s="453" t="s">
        <v>861</v>
      </c>
    </row>
    <row r="2" spans="1:9" ht="13.5">
      <c r="A2" s="452" t="str">
        <f t="shared" si="0"/>
        <v>ＭＦＣ三花少年サッカー教室_1</v>
      </c>
      <c r="B2" s="453" t="s">
        <v>472</v>
      </c>
      <c r="C2" s="453" t="str">
        <f>("1")</f>
        <v>1</v>
      </c>
      <c r="D2" s="453" t="s">
        <v>862</v>
      </c>
      <c r="E2" s="453" t="s">
        <v>863</v>
      </c>
      <c r="F2" s="453" t="s">
        <v>864</v>
      </c>
      <c r="G2" s="453">
        <v>6</v>
      </c>
      <c r="H2" s="453" t="s">
        <v>865</v>
      </c>
      <c r="I2" s="453" t="s">
        <v>16</v>
      </c>
    </row>
    <row r="3" spans="1:8" ht="13.5">
      <c r="A3" s="452" t="str">
        <f t="shared" si="0"/>
        <v>ＭＦＣ三花少年サッカー教室_2</v>
      </c>
      <c r="B3" s="453" t="s">
        <v>472</v>
      </c>
      <c r="C3" s="453" t="str">
        <f>("2")</f>
        <v>2</v>
      </c>
      <c r="D3" s="453" t="s">
        <v>866</v>
      </c>
      <c r="E3" s="453" t="s">
        <v>867</v>
      </c>
      <c r="F3" s="453" t="s">
        <v>868</v>
      </c>
      <c r="G3" s="453">
        <v>6</v>
      </c>
      <c r="H3" s="453" t="s">
        <v>869</v>
      </c>
    </row>
    <row r="4" spans="1:8" ht="13.5">
      <c r="A4" s="452" t="str">
        <f t="shared" si="0"/>
        <v>ＭＦＣ三花少年サッカー教室_3</v>
      </c>
      <c r="B4" s="453" t="s">
        <v>472</v>
      </c>
      <c r="C4" s="453" t="str">
        <f>("3")</f>
        <v>3</v>
      </c>
      <c r="D4" s="453" t="s">
        <v>866</v>
      </c>
      <c r="E4" s="453" t="s">
        <v>870</v>
      </c>
      <c r="F4" s="453" t="s">
        <v>871</v>
      </c>
      <c r="G4" s="453">
        <v>6</v>
      </c>
      <c r="H4" s="453" t="s">
        <v>865</v>
      </c>
    </row>
    <row r="5" spans="1:8" ht="13.5">
      <c r="A5" s="452" t="str">
        <f t="shared" si="0"/>
        <v>ＭＦＣ三花少年サッカー教室_4</v>
      </c>
      <c r="B5" s="453" t="s">
        <v>472</v>
      </c>
      <c r="C5" s="453" t="str">
        <f>("4")</f>
        <v>4</v>
      </c>
      <c r="D5" s="453" t="s">
        <v>872</v>
      </c>
      <c r="E5" s="453" t="s">
        <v>873</v>
      </c>
      <c r="F5" s="453" t="s">
        <v>874</v>
      </c>
      <c r="G5" s="453">
        <v>5</v>
      </c>
      <c r="H5" s="453" t="s">
        <v>865</v>
      </c>
    </row>
    <row r="6" spans="1:8" ht="13.5">
      <c r="A6" s="452" t="str">
        <f t="shared" si="0"/>
        <v>ＭＦＣ三花少年サッカー教室_5</v>
      </c>
      <c r="B6" s="453" t="s">
        <v>472</v>
      </c>
      <c r="C6" s="453" t="str">
        <f>("5")</f>
        <v>5</v>
      </c>
      <c r="D6" s="453" t="s">
        <v>866</v>
      </c>
      <c r="E6" s="453" t="s">
        <v>470</v>
      </c>
      <c r="F6" s="453" t="s">
        <v>875</v>
      </c>
      <c r="G6" s="453">
        <v>6</v>
      </c>
      <c r="H6" s="453" t="s">
        <v>869</v>
      </c>
    </row>
    <row r="7" spans="1:8" ht="13.5">
      <c r="A7" s="452" t="str">
        <f t="shared" si="0"/>
        <v>ＭＦＣ三花少年サッカー教室_6</v>
      </c>
      <c r="B7" s="453" t="s">
        <v>472</v>
      </c>
      <c r="C7" s="453" t="str">
        <f>("6")</f>
        <v>6</v>
      </c>
      <c r="D7" s="453" t="s">
        <v>866</v>
      </c>
      <c r="E7" s="453" t="s">
        <v>876</v>
      </c>
      <c r="F7" s="453" t="s">
        <v>877</v>
      </c>
      <c r="G7" s="453">
        <v>5</v>
      </c>
      <c r="H7" s="453" t="s">
        <v>869</v>
      </c>
    </row>
    <row r="8" spans="1:8" ht="13.5">
      <c r="A8" s="452" t="str">
        <f t="shared" si="0"/>
        <v>ＭＦＣ三花少年サッカー教室_7</v>
      </c>
      <c r="B8" s="453" t="s">
        <v>472</v>
      </c>
      <c r="C8" s="453" t="str">
        <f>("7")</f>
        <v>7</v>
      </c>
      <c r="D8" s="453" t="s">
        <v>866</v>
      </c>
      <c r="E8" s="453" t="s">
        <v>878</v>
      </c>
      <c r="F8" s="453" t="s">
        <v>879</v>
      </c>
      <c r="G8" s="453">
        <v>4</v>
      </c>
      <c r="H8" s="453" t="s">
        <v>865</v>
      </c>
    </row>
    <row r="9" spans="1:8" ht="13.5">
      <c r="A9" s="452" t="str">
        <f t="shared" si="0"/>
        <v>ＭＦＣ三花少年サッカー教室_8</v>
      </c>
      <c r="B9" s="453" t="s">
        <v>472</v>
      </c>
      <c r="C9" s="453" t="str">
        <f>("8")</f>
        <v>8</v>
      </c>
      <c r="D9" s="453" t="s">
        <v>866</v>
      </c>
      <c r="E9" s="453" t="s">
        <v>880</v>
      </c>
      <c r="F9" s="453" t="s">
        <v>881</v>
      </c>
      <c r="G9" s="453">
        <v>3</v>
      </c>
      <c r="H9" s="453" t="s">
        <v>865</v>
      </c>
    </row>
    <row r="10" spans="1:8" ht="13.5">
      <c r="A10" s="452" t="str">
        <f t="shared" si="0"/>
        <v>ＭＦＣ三花少年サッカー教室_9</v>
      </c>
      <c r="B10" s="453" t="s">
        <v>472</v>
      </c>
      <c r="C10" s="453" t="str">
        <f>("9")</f>
        <v>9</v>
      </c>
      <c r="D10" s="453" t="s">
        <v>862</v>
      </c>
      <c r="E10" s="453" t="s">
        <v>882</v>
      </c>
      <c r="F10" s="453" t="s">
        <v>883</v>
      </c>
      <c r="G10" s="453">
        <v>5</v>
      </c>
      <c r="H10" s="453" t="s">
        <v>865</v>
      </c>
    </row>
    <row r="11" spans="1:8" ht="13.5">
      <c r="A11" s="452" t="str">
        <f t="shared" si="0"/>
        <v>ＭＦＣ三花少年サッカー教室_10</v>
      </c>
      <c r="B11" s="453" t="s">
        <v>472</v>
      </c>
      <c r="C11" s="453" t="str">
        <f>("10")</f>
        <v>10</v>
      </c>
      <c r="D11" s="453" t="s">
        <v>866</v>
      </c>
      <c r="E11" s="453" t="s">
        <v>884</v>
      </c>
      <c r="F11" s="453" t="s">
        <v>885</v>
      </c>
      <c r="G11" s="453">
        <v>5</v>
      </c>
      <c r="H11" s="453" t="s">
        <v>865</v>
      </c>
    </row>
    <row r="12" spans="1:8" ht="13.5">
      <c r="A12" s="452" t="str">
        <f t="shared" si="0"/>
        <v>ＭＦＣ三花少年サッカー教室_11</v>
      </c>
      <c r="B12" s="453" t="s">
        <v>472</v>
      </c>
      <c r="C12" s="453" t="str">
        <f>("11")</f>
        <v>11</v>
      </c>
      <c r="D12" s="453" t="s">
        <v>866</v>
      </c>
      <c r="E12" s="453" t="s">
        <v>886</v>
      </c>
      <c r="F12" s="453" t="s">
        <v>887</v>
      </c>
      <c r="G12" s="453">
        <v>6</v>
      </c>
      <c r="H12" s="453" t="s">
        <v>865</v>
      </c>
    </row>
    <row r="13" spans="1:8" ht="13.5">
      <c r="A13" s="452" t="str">
        <f t="shared" si="0"/>
        <v>ＭＦＣ三花少年サッカー教室_12</v>
      </c>
      <c r="B13" s="453" t="s">
        <v>472</v>
      </c>
      <c r="C13" s="453" t="str">
        <f>("12")</f>
        <v>12</v>
      </c>
      <c r="D13" s="453" t="s">
        <v>872</v>
      </c>
      <c r="E13" s="453" t="s">
        <v>888</v>
      </c>
      <c r="F13" s="453" t="s">
        <v>889</v>
      </c>
      <c r="G13" s="453">
        <v>4</v>
      </c>
      <c r="H13" s="453" t="s">
        <v>865</v>
      </c>
    </row>
    <row r="14" spans="1:8" ht="13.5">
      <c r="A14" s="452" t="str">
        <f t="shared" si="0"/>
        <v>ＭＦＣ三花少年サッカー教室_13</v>
      </c>
      <c r="B14" s="453" t="s">
        <v>472</v>
      </c>
      <c r="C14" s="453" t="str">
        <f>("13")</f>
        <v>13</v>
      </c>
      <c r="D14" s="453" t="s">
        <v>866</v>
      </c>
      <c r="E14" s="453" t="s">
        <v>890</v>
      </c>
      <c r="F14" s="453" t="s">
        <v>891</v>
      </c>
      <c r="G14" s="453">
        <v>6</v>
      </c>
      <c r="H14" s="453" t="s">
        <v>865</v>
      </c>
    </row>
    <row r="15" spans="1:8" ht="13.5">
      <c r="A15" s="452" t="str">
        <f t="shared" si="0"/>
        <v>ＭＦＣ三花少年サッカー教室_14</v>
      </c>
      <c r="B15" s="453" t="s">
        <v>472</v>
      </c>
      <c r="C15" s="453" t="str">
        <f>("14")</f>
        <v>14</v>
      </c>
      <c r="D15" s="453" t="s">
        <v>862</v>
      </c>
      <c r="E15" s="453" t="s">
        <v>892</v>
      </c>
      <c r="F15" s="453" t="s">
        <v>893</v>
      </c>
      <c r="G15" s="453">
        <v>5</v>
      </c>
      <c r="H15" s="453" t="s">
        <v>865</v>
      </c>
    </row>
    <row r="16" spans="1:8" ht="13.5">
      <c r="A16" s="452" t="str">
        <f t="shared" si="0"/>
        <v>ＭＦＣ三花少年サッカー教室_15</v>
      </c>
      <c r="B16" s="453" t="s">
        <v>472</v>
      </c>
      <c r="C16" s="453" t="str">
        <f>("15")</f>
        <v>15</v>
      </c>
      <c r="D16" s="453" t="s">
        <v>894</v>
      </c>
      <c r="E16" s="453" t="s">
        <v>895</v>
      </c>
      <c r="F16" s="453" t="s">
        <v>896</v>
      </c>
      <c r="G16" s="453">
        <v>6</v>
      </c>
      <c r="H16" s="453" t="s">
        <v>865</v>
      </c>
    </row>
    <row r="17" spans="1:8" ht="13.5">
      <c r="A17" s="452" t="str">
        <f t="shared" si="0"/>
        <v>ＭＦＣ三花少年サッカー教室_16</v>
      </c>
      <c r="B17" s="453" t="s">
        <v>472</v>
      </c>
      <c r="C17" s="453" t="str">
        <f>("16")</f>
        <v>16</v>
      </c>
      <c r="D17" s="453" t="s">
        <v>894</v>
      </c>
      <c r="E17" s="453" t="s">
        <v>897</v>
      </c>
      <c r="F17" s="453" t="s">
        <v>898</v>
      </c>
      <c r="G17" s="453">
        <v>4</v>
      </c>
      <c r="H17" s="453" t="s">
        <v>865</v>
      </c>
    </row>
    <row r="18" spans="1:8" ht="13.5">
      <c r="A18" s="452" t="str">
        <f t="shared" si="0"/>
        <v>若宮サッカースポーツ少年団_1</v>
      </c>
      <c r="B18" s="453" t="s">
        <v>899</v>
      </c>
      <c r="C18" s="453" t="str">
        <f>("1")</f>
        <v>1</v>
      </c>
      <c r="D18" s="453" t="s">
        <v>894</v>
      </c>
      <c r="E18" s="453" t="s">
        <v>900</v>
      </c>
      <c r="F18" s="453" t="s">
        <v>901</v>
      </c>
      <c r="G18" s="453">
        <v>6</v>
      </c>
      <c r="H18" s="453" t="s">
        <v>865</v>
      </c>
    </row>
    <row r="19" spans="1:8" ht="13.5">
      <c r="A19" s="452" t="str">
        <f t="shared" si="0"/>
        <v>若宮サッカースポーツ少年団_2</v>
      </c>
      <c r="B19" s="453" t="s">
        <v>899</v>
      </c>
      <c r="C19" s="453" t="str">
        <f>("2")</f>
        <v>2</v>
      </c>
      <c r="D19" s="453" t="s">
        <v>866</v>
      </c>
      <c r="E19" s="453" t="s">
        <v>902</v>
      </c>
      <c r="F19" s="453" t="s">
        <v>903</v>
      </c>
      <c r="G19" s="453">
        <v>6</v>
      </c>
      <c r="H19" s="453" t="s">
        <v>865</v>
      </c>
    </row>
    <row r="20" spans="1:8" ht="13.5">
      <c r="A20" s="452" t="str">
        <f t="shared" si="0"/>
        <v>若宮サッカースポーツ少年団_3</v>
      </c>
      <c r="B20" s="453" t="s">
        <v>899</v>
      </c>
      <c r="C20" s="453" t="str">
        <f>("3")</f>
        <v>3</v>
      </c>
      <c r="D20" s="453" t="s">
        <v>862</v>
      </c>
      <c r="E20" s="453" t="s">
        <v>904</v>
      </c>
      <c r="F20" s="453" t="s">
        <v>905</v>
      </c>
      <c r="G20" s="453">
        <v>6</v>
      </c>
      <c r="H20" s="453" t="s">
        <v>865</v>
      </c>
    </row>
    <row r="21" spans="1:8" ht="13.5">
      <c r="A21" s="452" t="str">
        <f t="shared" si="0"/>
        <v>若宮サッカースポーツ少年団_4</v>
      </c>
      <c r="B21" s="453" t="s">
        <v>899</v>
      </c>
      <c r="C21" s="453" t="str">
        <f>("4")</f>
        <v>4</v>
      </c>
      <c r="D21" s="453" t="s">
        <v>866</v>
      </c>
      <c r="E21" s="453" t="s">
        <v>906</v>
      </c>
      <c r="F21" s="453" t="s">
        <v>907</v>
      </c>
      <c r="G21" s="453">
        <v>6</v>
      </c>
      <c r="H21" s="453" t="s">
        <v>865</v>
      </c>
    </row>
    <row r="22" spans="1:8" ht="13.5">
      <c r="A22" s="452" t="str">
        <f t="shared" si="0"/>
        <v>若宮サッカースポーツ少年団_5</v>
      </c>
      <c r="B22" s="453" t="s">
        <v>899</v>
      </c>
      <c r="C22" s="453" t="str">
        <f>("5")</f>
        <v>5</v>
      </c>
      <c r="D22" s="453" t="s">
        <v>866</v>
      </c>
      <c r="E22" s="453" t="s">
        <v>908</v>
      </c>
      <c r="F22" s="453" t="s">
        <v>909</v>
      </c>
      <c r="G22" s="453">
        <v>6</v>
      </c>
      <c r="H22" s="453" t="s">
        <v>865</v>
      </c>
    </row>
    <row r="23" spans="1:8" ht="13.5">
      <c r="A23" s="452" t="str">
        <f t="shared" si="0"/>
        <v>若宮サッカースポーツ少年団_6</v>
      </c>
      <c r="B23" s="453" t="s">
        <v>899</v>
      </c>
      <c r="C23" s="453" t="str">
        <f>("6")</f>
        <v>6</v>
      </c>
      <c r="D23" s="453" t="s">
        <v>862</v>
      </c>
      <c r="E23" s="453" t="s">
        <v>910</v>
      </c>
      <c r="F23" s="453" t="s">
        <v>911</v>
      </c>
      <c r="G23" s="453">
        <v>4</v>
      </c>
      <c r="H23" s="453" t="s">
        <v>865</v>
      </c>
    </row>
    <row r="24" spans="1:8" ht="13.5">
      <c r="A24" s="452" t="str">
        <f t="shared" si="0"/>
        <v>若宮サッカースポーツ少年団_7</v>
      </c>
      <c r="B24" s="453" t="s">
        <v>899</v>
      </c>
      <c r="C24" s="453" t="str">
        <f>("7")</f>
        <v>7</v>
      </c>
      <c r="D24" s="453" t="s">
        <v>866</v>
      </c>
      <c r="E24" s="453" t="s">
        <v>912</v>
      </c>
      <c r="F24" s="453" t="s">
        <v>913</v>
      </c>
      <c r="G24" s="453">
        <v>4</v>
      </c>
      <c r="H24" s="453" t="s">
        <v>865</v>
      </c>
    </row>
    <row r="25" spans="1:8" ht="13.5">
      <c r="A25" s="452" t="str">
        <f t="shared" si="0"/>
        <v>若宮サッカースポーツ少年団_8</v>
      </c>
      <c r="B25" s="453" t="s">
        <v>899</v>
      </c>
      <c r="C25" s="453" t="str">
        <f>("8")</f>
        <v>8</v>
      </c>
      <c r="D25" s="453" t="s">
        <v>866</v>
      </c>
      <c r="E25" s="453" t="s">
        <v>914</v>
      </c>
      <c r="F25" s="453" t="s">
        <v>915</v>
      </c>
      <c r="G25" s="453">
        <v>5</v>
      </c>
      <c r="H25" s="453" t="s">
        <v>865</v>
      </c>
    </row>
    <row r="26" spans="1:8" ht="13.5">
      <c r="A26" s="452" t="str">
        <f t="shared" si="0"/>
        <v>若宮サッカースポーツ少年団_9</v>
      </c>
      <c r="B26" s="453" t="s">
        <v>899</v>
      </c>
      <c r="C26" s="453" t="str">
        <f>("9")</f>
        <v>9</v>
      </c>
      <c r="D26" s="453" t="s">
        <v>866</v>
      </c>
      <c r="E26" s="453" t="s">
        <v>916</v>
      </c>
      <c r="F26" s="453" t="s">
        <v>917</v>
      </c>
      <c r="G26" s="453">
        <v>4</v>
      </c>
      <c r="H26" s="453" t="s">
        <v>865</v>
      </c>
    </row>
    <row r="27" spans="1:9" ht="13.5">
      <c r="A27" s="452" t="str">
        <f t="shared" si="0"/>
        <v>若宮サッカースポーツ少年団_10</v>
      </c>
      <c r="B27" s="453" t="s">
        <v>899</v>
      </c>
      <c r="C27" s="453" t="str">
        <f>("10")</f>
        <v>10</v>
      </c>
      <c r="D27" s="453" t="s">
        <v>862</v>
      </c>
      <c r="E27" s="453" t="s">
        <v>918</v>
      </c>
      <c r="F27" s="453" t="s">
        <v>919</v>
      </c>
      <c r="G27" s="453">
        <v>6</v>
      </c>
      <c r="H27" s="453" t="s">
        <v>865</v>
      </c>
      <c r="I27" s="453" t="s">
        <v>16</v>
      </c>
    </row>
    <row r="28" spans="1:8" ht="13.5">
      <c r="A28" s="452" t="str">
        <f t="shared" si="0"/>
        <v>若宮サッカースポーツ少年団_11</v>
      </c>
      <c r="B28" s="453" t="s">
        <v>899</v>
      </c>
      <c r="C28" s="453" t="str">
        <f>("11")</f>
        <v>11</v>
      </c>
      <c r="D28" s="453" t="s">
        <v>866</v>
      </c>
      <c r="E28" s="453" t="s">
        <v>920</v>
      </c>
      <c r="F28" s="453" t="s">
        <v>921</v>
      </c>
      <c r="G28" s="453">
        <v>4</v>
      </c>
      <c r="H28" s="453" t="s">
        <v>865</v>
      </c>
    </row>
    <row r="29" spans="1:8" ht="13.5">
      <c r="A29" s="452" t="str">
        <f t="shared" si="0"/>
        <v>若宮サッカースポーツ少年団_12</v>
      </c>
      <c r="B29" s="453" t="s">
        <v>899</v>
      </c>
      <c r="C29" s="453" t="str">
        <f>("12")</f>
        <v>12</v>
      </c>
      <c r="D29" s="453" t="s">
        <v>872</v>
      </c>
      <c r="E29" s="453" t="s">
        <v>922</v>
      </c>
      <c r="F29" s="453" t="s">
        <v>923</v>
      </c>
      <c r="G29" s="453">
        <v>5</v>
      </c>
      <c r="H29" s="453" t="s">
        <v>865</v>
      </c>
    </row>
    <row r="30" spans="1:8" ht="13.5">
      <c r="A30" s="452" t="str">
        <f t="shared" si="0"/>
        <v>若宮サッカースポーツ少年団_13</v>
      </c>
      <c r="B30" s="453" t="s">
        <v>899</v>
      </c>
      <c r="C30" s="453" t="str">
        <f>("13")</f>
        <v>13</v>
      </c>
      <c r="D30" s="453" t="s">
        <v>866</v>
      </c>
      <c r="E30" s="453" t="s">
        <v>924</v>
      </c>
      <c r="F30" s="453" t="s">
        <v>925</v>
      </c>
      <c r="G30" s="453">
        <v>4</v>
      </c>
      <c r="H30" s="453" t="s">
        <v>865</v>
      </c>
    </row>
    <row r="31" spans="1:8" ht="13.5">
      <c r="A31" s="452" t="str">
        <f t="shared" si="0"/>
        <v>若宮サッカースポーツ少年団_14</v>
      </c>
      <c r="B31" s="453" t="s">
        <v>899</v>
      </c>
      <c r="C31" s="453" t="str">
        <f>("14")</f>
        <v>14</v>
      </c>
      <c r="D31" s="453" t="s">
        <v>866</v>
      </c>
      <c r="E31" s="453" t="s">
        <v>926</v>
      </c>
      <c r="F31" s="453" t="s">
        <v>927</v>
      </c>
      <c r="G31" s="453">
        <v>5</v>
      </c>
      <c r="H31" s="453" t="s">
        <v>865</v>
      </c>
    </row>
    <row r="32" spans="1:8" ht="13.5">
      <c r="A32" s="452" t="str">
        <f t="shared" si="0"/>
        <v>若宮サッカースポーツ少年団_15</v>
      </c>
      <c r="B32" s="453" t="s">
        <v>899</v>
      </c>
      <c r="C32" s="453" t="str">
        <f>("15")</f>
        <v>15</v>
      </c>
      <c r="D32" s="453" t="s">
        <v>866</v>
      </c>
      <c r="E32" s="453" t="s">
        <v>928</v>
      </c>
      <c r="F32" s="453" t="s">
        <v>929</v>
      </c>
      <c r="G32" s="453">
        <v>4</v>
      </c>
      <c r="H32" s="453" t="s">
        <v>865</v>
      </c>
    </row>
    <row r="33" spans="1:8" ht="13.5">
      <c r="A33" s="452" t="str">
        <f t="shared" si="0"/>
        <v>咸宜ＳＣ_4</v>
      </c>
      <c r="B33" s="453" t="s">
        <v>930</v>
      </c>
      <c r="C33" s="453" t="str">
        <f>("4")</f>
        <v>4</v>
      </c>
      <c r="D33" s="453" t="s">
        <v>862</v>
      </c>
      <c r="E33" s="453" t="s">
        <v>931</v>
      </c>
      <c r="F33" s="453" t="s">
        <v>932</v>
      </c>
      <c r="G33" s="453">
        <v>4</v>
      </c>
      <c r="H33" s="453" t="s">
        <v>869</v>
      </c>
    </row>
    <row r="34" spans="1:8" ht="13.5">
      <c r="A34" s="452" t="str">
        <f t="shared" si="0"/>
        <v>咸宜ＳＣ_5</v>
      </c>
      <c r="B34" s="453" t="s">
        <v>930</v>
      </c>
      <c r="C34" s="453" t="str">
        <f>("5")</f>
        <v>5</v>
      </c>
      <c r="D34" s="453" t="s">
        <v>866</v>
      </c>
      <c r="E34" s="453" t="s">
        <v>933</v>
      </c>
      <c r="F34" s="453" t="s">
        <v>934</v>
      </c>
      <c r="G34" s="453">
        <v>4</v>
      </c>
      <c r="H34" s="453" t="s">
        <v>865</v>
      </c>
    </row>
    <row r="35" spans="1:9" ht="13.5">
      <c r="A35" s="452" t="str">
        <f t="shared" si="0"/>
        <v>咸宜ＳＣ_7</v>
      </c>
      <c r="B35" s="453" t="s">
        <v>930</v>
      </c>
      <c r="C35" s="453" t="str">
        <f>("7")</f>
        <v>7</v>
      </c>
      <c r="D35" s="453" t="s">
        <v>862</v>
      </c>
      <c r="E35" s="453" t="s">
        <v>935</v>
      </c>
      <c r="F35" s="453" t="s">
        <v>936</v>
      </c>
      <c r="G35" s="453">
        <v>5</v>
      </c>
      <c r="H35" s="453" t="s">
        <v>865</v>
      </c>
      <c r="I35" s="453" t="s">
        <v>16</v>
      </c>
    </row>
    <row r="36" spans="1:8" ht="13.5">
      <c r="A36" s="452" t="str">
        <f t="shared" si="0"/>
        <v>咸宜ＳＣ_9</v>
      </c>
      <c r="B36" s="453" t="s">
        <v>930</v>
      </c>
      <c r="C36" s="453" t="str">
        <f>("9")</f>
        <v>9</v>
      </c>
      <c r="D36" s="453" t="s">
        <v>866</v>
      </c>
      <c r="E36" s="453" t="s">
        <v>937</v>
      </c>
      <c r="F36" s="453" t="s">
        <v>938</v>
      </c>
      <c r="G36" s="453">
        <v>4</v>
      </c>
      <c r="H36" s="453" t="s">
        <v>869</v>
      </c>
    </row>
    <row r="37" spans="1:8" ht="13.5">
      <c r="A37" s="452" t="str">
        <f t="shared" si="0"/>
        <v>咸宜ＳＣ_10</v>
      </c>
      <c r="B37" s="453" t="s">
        <v>930</v>
      </c>
      <c r="C37" s="453" t="str">
        <f>("10")</f>
        <v>10</v>
      </c>
      <c r="D37" s="453" t="s">
        <v>866</v>
      </c>
      <c r="E37" s="453" t="s">
        <v>939</v>
      </c>
      <c r="F37" s="453" t="s">
        <v>940</v>
      </c>
      <c r="G37" s="453">
        <v>5</v>
      </c>
      <c r="H37" s="453" t="s">
        <v>865</v>
      </c>
    </row>
    <row r="38" spans="1:8" ht="13.5">
      <c r="A38" s="452" t="str">
        <f t="shared" si="0"/>
        <v>咸宜ＳＣ_11</v>
      </c>
      <c r="B38" s="453" t="s">
        <v>930</v>
      </c>
      <c r="C38" s="453" t="str">
        <f>("11")</f>
        <v>11</v>
      </c>
      <c r="D38" s="453" t="s">
        <v>862</v>
      </c>
      <c r="E38" s="453" t="s">
        <v>941</v>
      </c>
      <c r="F38" s="453" t="s">
        <v>942</v>
      </c>
      <c r="G38" s="453">
        <v>3</v>
      </c>
      <c r="H38" s="453" t="s">
        <v>865</v>
      </c>
    </row>
    <row r="39" spans="1:8" ht="13.5">
      <c r="A39" s="452" t="str">
        <f t="shared" si="0"/>
        <v>咸宜ＳＣ_14</v>
      </c>
      <c r="B39" s="453" t="s">
        <v>930</v>
      </c>
      <c r="C39" s="453" t="str">
        <f>("14")</f>
        <v>14</v>
      </c>
      <c r="D39" s="453" t="s">
        <v>894</v>
      </c>
      <c r="E39" s="453" t="s">
        <v>943</v>
      </c>
      <c r="F39" s="453" t="s">
        <v>944</v>
      </c>
      <c r="G39" s="453">
        <v>4</v>
      </c>
      <c r="H39" s="453" t="s">
        <v>865</v>
      </c>
    </row>
    <row r="40" spans="1:8" ht="13.5">
      <c r="A40" s="452" t="str">
        <f t="shared" si="0"/>
        <v>咸宜ＳＣ_17</v>
      </c>
      <c r="B40" s="453" t="s">
        <v>930</v>
      </c>
      <c r="C40" s="453" t="str">
        <f>("17")</f>
        <v>17</v>
      </c>
      <c r="D40" s="453" t="s">
        <v>866</v>
      </c>
      <c r="E40" s="453" t="s">
        <v>945</v>
      </c>
      <c r="F40" s="453" t="s">
        <v>946</v>
      </c>
      <c r="G40" s="453">
        <v>5</v>
      </c>
      <c r="H40" s="453" t="s">
        <v>865</v>
      </c>
    </row>
    <row r="41" spans="1:8" ht="13.5">
      <c r="A41" s="452" t="str">
        <f t="shared" si="0"/>
        <v>咸宜ＳＣ_33</v>
      </c>
      <c r="B41" s="453" t="s">
        <v>930</v>
      </c>
      <c r="C41" s="453" t="str">
        <f>("33")</f>
        <v>33</v>
      </c>
      <c r="D41" s="453" t="s">
        <v>872</v>
      </c>
      <c r="E41" s="453" t="s">
        <v>947</v>
      </c>
      <c r="F41" s="453" t="s">
        <v>948</v>
      </c>
      <c r="G41" s="453">
        <v>1</v>
      </c>
      <c r="H41" s="453" t="s">
        <v>865</v>
      </c>
    </row>
    <row r="42" spans="1:8" ht="13.5">
      <c r="A42" s="452" t="str">
        <f t="shared" si="0"/>
        <v>ＦＣアリアーレ_1</v>
      </c>
      <c r="B42" s="453" t="s">
        <v>499</v>
      </c>
      <c r="C42" s="453" t="str">
        <f>("1")</f>
        <v>1</v>
      </c>
      <c r="D42" s="453" t="s">
        <v>894</v>
      </c>
      <c r="E42" s="453" t="s">
        <v>949</v>
      </c>
      <c r="F42" s="453" t="s">
        <v>950</v>
      </c>
      <c r="G42" s="453">
        <v>6</v>
      </c>
      <c r="H42" s="453" t="s">
        <v>865</v>
      </c>
    </row>
    <row r="43" spans="1:8" ht="13.5">
      <c r="A43" s="452" t="str">
        <f t="shared" si="0"/>
        <v>ＦＣアリアーレ_2</v>
      </c>
      <c r="B43" s="453" t="s">
        <v>499</v>
      </c>
      <c r="C43" s="453" t="str">
        <f>("2")</f>
        <v>2</v>
      </c>
      <c r="D43" s="453" t="s">
        <v>872</v>
      </c>
      <c r="E43" s="453" t="s">
        <v>951</v>
      </c>
      <c r="F43" s="453" t="s">
        <v>952</v>
      </c>
      <c r="G43" s="453">
        <v>6</v>
      </c>
      <c r="H43" s="453" t="s">
        <v>865</v>
      </c>
    </row>
    <row r="44" spans="1:8" ht="13.5">
      <c r="A44" s="452" t="str">
        <f t="shared" si="0"/>
        <v>ＦＣアリアーレ_3</v>
      </c>
      <c r="B44" s="453" t="s">
        <v>499</v>
      </c>
      <c r="C44" s="453" t="str">
        <f>("3")</f>
        <v>3</v>
      </c>
      <c r="D44" s="453" t="s">
        <v>862</v>
      </c>
      <c r="E44" s="453" t="s">
        <v>953</v>
      </c>
      <c r="F44" s="453" t="s">
        <v>954</v>
      </c>
      <c r="G44" s="453">
        <v>5</v>
      </c>
      <c r="H44" s="453" t="s">
        <v>865</v>
      </c>
    </row>
    <row r="45" spans="1:8" ht="13.5">
      <c r="A45" s="452" t="str">
        <f t="shared" si="0"/>
        <v>ＦＣアリアーレ_4</v>
      </c>
      <c r="B45" s="453" t="s">
        <v>499</v>
      </c>
      <c r="C45" s="453" t="str">
        <f>("4")</f>
        <v>4</v>
      </c>
      <c r="D45" s="453" t="s">
        <v>862</v>
      </c>
      <c r="E45" s="453" t="s">
        <v>955</v>
      </c>
      <c r="F45" s="453" t="s">
        <v>956</v>
      </c>
      <c r="G45" s="453">
        <v>6</v>
      </c>
      <c r="H45" s="453" t="s">
        <v>865</v>
      </c>
    </row>
    <row r="46" spans="1:8" ht="13.5">
      <c r="A46" s="452" t="str">
        <f t="shared" si="0"/>
        <v>ＦＣアリアーレ_5</v>
      </c>
      <c r="B46" s="453" t="s">
        <v>499</v>
      </c>
      <c r="C46" s="453" t="str">
        <f>("5")</f>
        <v>5</v>
      </c>
      <c r="D46" s="453" t="s">
        <v>862</v>
      </c>
      <c r="E46" s="453" t="s">
        <v>957</v>
      </c>
      <c r="F46" s="453" t="s">
        <v>958</v>
      </c>
      <c r="G46" s="453">
        <v>6</v>
      </c>
      <c r="H46" s="453" t="s">
        <v>865</v>
      </c>
    </row>
    <row r="47" spans="1:8" ht="13.5">
      <c r="A47" s="452" t="str">
        <f t="shared" si="0"/>
        <v>ＦＣアリアーレ_6</v>
      </c>
      <c r="B47" s="453" t="s">
        <v>499</v>
      </c>
      <c r="C47" s="453" t="str">
        <f>("6")</f>
        <v>6</v>
      </c>
      <c r="D47" s="453" t="s">
        <v>866</v>
      </c>
      <c r="E47" s="453" t="s">
        <v>959</v>
      </c>
      <c r="F47" s="453" t="s">
        <v>960</v>
      </c>
      <c r="G47" s="453">
        <v>6</v>
      </c>
      <c r="H47" s="453" t="s">
        <v>865</v>
      </c>
    </row>
    <row r="48" spans="1:8" ht="13.5">
      <c r="A48" s="452" t="str">
        <f t="shared" si="0"/>
        <v>ＦＣアリアーレ_7</v>
      </c>
      <c r="B48" s="453" t="s">
        <v>499</v>
      </c>
      <c r="C48" s="453" t="str">
        <f>("7")</f>
        <v>7</v>
      </c>
      <c r="D48" s="453" t="s">
        <v>866</v>
      </c>
      <c r="E48" s="453" t="s">
        <v>961</v>
      </c>
      <c r="F48" s="453" t="s">
        <v>962</v>
      </c>
      <c r="G48" s="453">
        <v>6</v>
      </c>
      <c r="H48" s="453" t="s">
        <v>865</v>
      </c>
    </row>
    <row r="49" spans="1:8" ht="13.5">
      <c r="A49" s="452" t="str">
        <f t="shared" si="0"/>
        <v>ＦＣアリアーレ_8</v>
      </c>
      <c r="B49" s="453" t="s">
        <v>499</v>
      </c>
      <c r="C49" s="453" t="str">
        <f>("8")</f>
        <v>8</v>
      </c>
      <c r="D49" s="453" t="s">
        <v>866</v>
      </c>
      <c r="E49" s="453" t="s">
        <v>963</v>
      </c>
      <c r="F49" s="453" t="s">
        <v>964</v>
      </c>
      <c r="G49" s="453">
        <v>6</v>
      </c>
      <c r="H49" s="453" t="s">
        <v>865</v>
      </c>
    </row>
    <row r="50" spans="1:8" ht="13.5">
      <c r="A50" s="452" t="str">
        <f t="shared" si="0"/>
        <v>ＦＣアリアーレ_9</v>
      </c>
      <c r="B50" s="453" t="s">
        <v>499</v>
      </c>
      <c r="C50" s="453" t="str">
        <f>("9")</f>
        <v>9</v>
      </c>
      <c r="D50" s="453" t="s">
        <v>872</v>
      </c>
      <c r="E50" s="453" t="s">
        <v>965</v>
      </c>
      <c r="F50" s="453" t="s">
        <v>966</v>
      </c>
      <c r="G50" s="453">
        <v>6</v>
      </c>
      <c r="H50" s="453" t="s">
        <v>865</v>
      </c>
    </row>
    <row r="51" spans="1:9" ht="13.5">
      <c r="A51" s="452" t="str">
        <f t="shared" si="0"/>
        <v>ＦＣアリアーレ_10</v>
      </c>
      <c r="B51" s="453" t="s">
        <v>499</v>
      </c>
      <c r="C51" s="453" t="str">
        <f>("10")</f>
        <v>10</v>
      </c>
      <c r="D51" s="453" t="s">
        <v>866</v>
      </c>
      <c r="E51" s="453" t="s">
        <v>497</v>
      </c>
      <c r="F51" s="453" t="s">
        <v>967</v>
      </c>
      <c r="G51" s="453">
        <v>6</v>
      </c>
      <c r="H51" s="453" t="s">
        <v>865</v>
      </c>
      <c r="I51" s="453" t="s">
        <v>16</v>
      </c>
    </row>
    <row r="52" spans="1:8" ht="13.5">
      <c r="A52" s="452" t="str">
        <f t="shared" si="0"/>
        <v>ＦＣアリアーレ_11</v>
      </c>
      <c r="B52" s="453" t="s">
        <v>499</v>
      </c>
      <c r="C52" s="453" t="str">
        <f>("11")</f>
        <v>11</v>
      </c>
      <c r="D52" s="453" t="s">
        <v>866</v>
      </c>
      <c r="E52" s="453" t="s">
        <v>968</v>
      </c>
      <c r="F52" s="453" t="s">
        <v>969</v>
      </c>
      <c r="G52" s="453">
        <v>6</v>
      </c>
      <c r="H52" s="453" t="s">
        <v>865</v>
      </c>
    </row>
    <row r="53" spans="1:8" ht="13.5">
      <c r="A53" s="452" t="str">
        <f t="shared" si="0"/>
        <v>ＦＣアリアーレ_12</v>
      </c>
      <c r="B53" s="453" t="s">
        <v>499</v>
      </c>
      <c r="C53" s="453" t="str">
        <f>("12")</f>
        <v>12</v>
      </c>
      <c r="D53" s="453" t="s">
        <v>862</v>
      </c>
      <c r="E53" s="453" t="s">
        <v>970</v>
      </c>
      <c r="F53" s="453" t="s">
        <v>971</v>
      </c>
      <c r="G53" s="453">
        <v>5</v>
      </c>
      <c r="H53" s="453" t="s">
        <v>865</v>
      </c>
    </row>
    <row r="54" spans="1:8" ht="13.5">
      <c r="A54" s="452" t="str">
        <f t="shared" si="0"/>
        <v>ＦＣアリアーレ_13</v>
      </c>
      <c r="B54" s="453" t="s">
        <v>499</v>
      </c>
      <c r="C54" s="453" t="str">
        <f>("13")</f>
        <v>13</v>
      </c>
      <c r="D54" s="453" t="s">
        <v>866</v>
      </c>
      <c r="E54" s="453" t="s">
        <v>972</v>
      </c>
      <c r="F54" s="453" t="s">
        <v>973</v>
      </c>
      <c r="G54" s="453">
        <v>5</v>
      </c>
      <c r="H54" s="453" t="s">
        <v>865</v>
      </c>
    </row>
    <row r="55" spans="1:8" ht="13.5">
      <c r="A55" s="452" t="str">
        <f t="shared" si="0"/>
        <v>ＦＣアリアーレ_14</v>
      </c>
      <c r="B55" s="453" t="s">
        <v>499</v>
      </c>
      <c r="C55" s="453" t="str">
        <f>("14")</f>
        <v>14</v>
      </c>
      <c r="D55" s="453" t="s">
        <v>866</v>
      </c>
      <c r="E55" s="453" t="s">
        <v>974</v>
      </c>
      <c r="F55" s="453" t="s">
        <v>975</v>
      </c>
      <c r="G55" s="453">
        <v>5</v>
      </c>
      <c r="H55" s="453" t="s">
        <v>865</v>
      </c>
    </row>
    <row r="56" spans="1:8" ht="13.5">
      <c r="A56" s="452" t="str">
        <f t="shared" si="0"/>
        <v>ＦＣアリアーレ_15</v>
      </c>
      <c r="B56" s="453" t="s">
        <v>499</v>
      </c>
      <c r="C56" s="453" t="str">
        <f>("15")</f>
        <v>15</v>
      </c>
      <c r="D56" s="453" t="s">
        <v>866</v>
      </c>
      <c r="E56" s="453" t="s">
        <v>976</v>
      </c>
      <c r="F56" s="453" t="s">
        <v>977</v>
      </c>
      <c r="G56" s="453">
        <v>5</v>
      </c>
      <c r="H56" s="453" t="s">
        <v>865</v>
      </c>
    </row>
    <row r="57" spans="1:8" ht="13.5">
      <c r="A57" s="452" t="str">
        <f t="shared" si="0"/>
        <v>ＦＣアリアーレ_16</v>
      </c>
      <c r="B57" s="453" t="s">
        <v>499</v>
      </c>
      <c r="C57" s="453" t="str">
        <f>("16")</f>
        <v>16</v>
      </c>
      <c r="D57" s="453" t="s">
        <v>894</v>
      </c>
      <c r="E57" s="453" t="s">
        <v>978</v>
      </c>
      <c r="F57" s="453" t="s">
        <v>979</v>
      </c>
      <c r="G57" s="453">
        <v>6</v>
      </c>
      <c r="H57" s="453" t="s">
        <v>865</v>
      </c>
    </row>
    <row r="58" spans="1:8" ht="13.5">
      <c r="A58" s="452" t="str">
        <f t="shared" si="0"/>
        <v>ＦＣアリアーレ_17</v>
      </c>
      <c r="B58" s="453" t="s">
        <v>499</v>
      </c>
      <c r="C58" s="453" t="str">
        <f>("17")</f>
        <v>17</v>
      </c>
      <c r="D58" s="453" t="s">
        <v>872</v>
      </c>
      <c r="E58" s="453" t="s">
        <v>980</v>
      </c>
      <c r="F58" s="453" t="s">
        <v>981</v>
      </c>
      <c r="G58" s="453">
        <v>4</v>
      </c>
      <c r="H58" s="453" t="s">
        <v>865</v>
      </c>
    </row>
    <row r="59" spans="1:8" ht="13.5">
      <c r="A59" s="452" t="str">
        <f t="shared" si="0"/>
        <v>ＦＣアリアーレ_18</v>
      </c>
      <c r="B59" s="453" t="s">
        <v>499</v>
      </c>
      <c r="C59" s="453" t="str">
        <f>("18")</f>
        <v>18</v>
      </c>
      <c r="D59" s="453" t="s">
        <v>866</v>
      </c>
      <c r="E59" s="453" t="s">
        <v>982</v>
      </c>
      <c r="F59" s="453" t="s">
        <v>983</v>
      </c>
      <c r="G59" s="453">
        <v>4</v>
      </c>
      <c r="H59" s="453" t="s">
        <v>865</v>
      </c>
    </row>
    <row r="60" spans="1:8" ht="13.5">
      <c r="A60" s="452" t="str">
        <f t="shared" si="0"/>
        <v>三芳少年サッカースクール_1</v>
      </c>
      <c r="B60" s="453" t="s">
        <v>45</v>
      </c>
      <c r="C60" s="453" t="str">
        <f>("1")</f>
        <v>1</v>
      </c>
      <c r="D60" s="453" t="s">
        <v>894</v>
      </c>
      <c r="E60" s="453" t="s">
        <v>984</v>
      </c>
      <c r="F60" s="453" t="s">
        <v>985</v>
      </c>
      <c r="G60" s="453">
        <v>6</v>
      </c>
      <c r="H60" s="453" t="s">
        <v>865</v>
      </c>
    </row>
    <row r="61" spans="1:8" ht="13.5">
      <c r="A61" s="452" t="str">
        <f t="shared" si="0"/>
        <v>三芳少年サッカースクール_2</v>
      </c>
      <c r="B61" s="453" t="s">
        <v>45</v>
      </c>
      <c r="C61" s="453" t="str">
        <f>("2")</f>
        <v>2</v>
      </c>
      <c r="D61" s="453" t="s">
        <v>872</v>
      </c>
      <c r="E61" s="453" t="s">
        <v>986</v>
      </c>
      <c r="F61" s="453" t="s">
        <v>987</v>
      </c>
      <c r="G61" s="453">
        <v>6</v>
      </c>
      <c r="H61" s="453" t="s">
        <v>865</v>
      </c>
    </row>
    <row r="62" spans="1:8" ht="13.5">
      <c r="A62" s="452" t="str">
        <f t="shared" si="0"/>
        <v>三芳少年サッカースクール_3</v>
      </c>
      <c r="B62" s="453" t="s">
        <v>45</v>
      </c>
      <c r="C62" s="453" t="str">
        <f>("3")</f>
        <v>3</v>
      </c>
      <c r="D62" s="453" t="s">
        <v>872</v>
      </c>
      <c r="E62" s="453" t="s">
        <v>988</v>
      </c>
      <c r="F62" s="453" t="s">
        <v>989</v>
      </c>
      <c r="G62" s="453">
        <v>5</v>
      </c>
      <c r="H62" s="453" t="s">
        <v>865</v>
      </c>
    </row>
    <row r="63" spans="1:9" ht="13.5">
      <c r="A63" s="452" t="str">
        <f t="shared" si="0"/>
        <v>三芳少年サッカースクール_4</v>
      </c>
      <c r="B63" s="453" t="s">
        <v>45</v>
      </c>
      <c r="C63" s="453" t="str">
        <f>("4")</f>
        <v>4</v>
      </c>
      <c r="D63" s="453" t="s">
        <v>866</v>
      </c>
      <c r="E63" s="453" t="s">
        <v>990</v>
      </c>
      <c r="F63" s="453" t="s">
        <v>991</v>
      </c>
      <c r="G63" s="453">
        <v>6</v>
      </c>
      <c r="H63" s="453" t="s">
        <v>865</v>
      </c>
      <c r="I63" s="453" t="s">
        <v>16</v>
      </c>
    </row>
    <row r="64" spans="1:8" ht="13.5">
      <c r="A64" s="452" t="str">
        <f t="shared" si="0"/>
        <v>三芳少年サッカースクール_5</v>
      </c>
      <c r="B64" s="453" t="s">
        <v>45</v>
      </c>
      <c r="C64" s="453" t="str">
        <f>("5")</f>
        <v>5</v>
      </c>
      <c r="D64" s="453" t="s">
        <v>862</v>
      </c>
      <c r="E64" s="453" t="s">
        <v>992</v>
      </c>
      <c r="F64" s="453" t="s">
        <v>993</v>
      </c>
      <c r="G64" s="453">
        <v>6</v>
      </c>
      <c r="H64" s="453" t="s">
        <v>865</v>
      </c>
    </row>
    <row r="65" spans="1:8" ht="13.5">
      <c r="A65" s="452" t="str">
        <f aca="true" t="shared" si="1" ref="A65:A128">CONCATENATE(B65,"_",C65)</f>
        <v>三芳少年サッカースクール_6</v>
      </c>
      <c r="B65" s="453" t="s">
        <v>45</v>
      </c>
      <c r="C65" s="453" t="str">
        <f>("6")</f>
        <v>6</v>
      </c>
      <c r="D65" s="453" t="s">
        <v>866</v>
      </c>
      <c r="E65" s="453" t="s">
        <v>994</v>
      </c>
      <c r="F65" s="453" t="s">
        <v>995</v>
      </c>
      <c r="G65" s="453">
        <v>5</v>
      </c>
      <c r="H65" s="453" t="s">
        <v>865</v>
      </c>
    </row>
    <row r="66" spans="1:8" ht="13.5">
      <c r="A66" s="452" t="str">
        <f t="shared" si="1"/>
        <v>三芳少年サッカースクール_7</v>
      </c>
      <c r="B66" s="453" t="s">
        <v>45</v>
      </c>
      <c r="C66" s="453" t="str">
        <f>("7")</f>
        <v>7</v>
      </c>
      <c r="D66" s="453" t="s">
        <v>862</v>
      </c>
      <c r="E66" s="453" t="s">
        <v>996</v>
      </c>
      <c r="F66" s="453" t="s">
        <v>997</v>
      </c>
      <c r="G66" s="453">
        <v>6</v>
      </c>
      <c r="H66" s="453" t="s">
        <v>865</v>
      </c>
    </row>
    <row r="67" spans="1:8" ht="13.5">
      <c r="A67" s="452" t="str">
        <f t="shared" si="1"/>
        <v>三芳少年サッカースクール_8</v>
      </c>
      <c r="B67" s="453" t="s">
        <v>45</v>
      </c>
      <c r="C67" s="453" t="str">
        <f>("8")</f>
        <v>8</v>
      </c>
      <c r="D67" s="453" t="s">
        <v>872</v>
      </c>
      <c r="E67" s="453" t="s">
        <v>998</v>
      </c>
      <c r="F67" s="453" t="s">
        <v>999</v>
      </c>
      <c r="G67" s="453">
        <v>6</v>
      </c>
      <c r="H67" s="453" t="s">
        <v>865</v>
      </c>
    </row>
    <row r="68" spans="1:8" ht="13.5">
      <c r="A68" s="452" t="str">
        <f t="shared" si="1"/>
        <v>三芳少年サッカースクール_9</v>
      </c>
      <c r="B68" s="453" t="s">
        <v>45</v>
      </c>
      <c r="C68" s="453" t="str">
        <f>("9")</f>
        <v>9</v>
      </c>
      <c r="D68" s="453" t="s">
        <v>866</v>
      </c>
      <c r="E68" s="453" t="s">
        <v>1000</v>
      </c>
      <c r="F68" s="453" t="s">
        <v>1001</v>
      </c>
      <c r="G68" s="453">
        <v>6</v>
      </c>
      <c r="H68" s="453" t="s">
        <v>865</v>
      </c>
    </row>
    <row r="69" spans="1:8" ht="13.5">
      <c r="A69" s="452" t="str">
        <f t="shared" si="1"/>
        <v>三芳少年サッカースクール_10</v>
      </c>
      <c r="B69" s="453" t="s">
        <v>45</v>
      </c>
      <c r="C69" s="453" t="str">
        <f>("10")</f>
        <v>10</v>
      </c>
      <c r="D69" s="453" t="s">
        <v>866</v>
      </c>
      <c r="E69" s="453" t="s">
        <v>1002</v>
      </c>
      <c r="F69" s="453" t="s">
        <v>1003</v>
      </c>
      <c r="G69" s="453">
        <v>6</v>
      </c>
      <c r="H69" s="453" t="s">
        <v>865</v>
      </c>
    </row>
    <row r="70" spans="1:8" ht="13.5">
      <c r="A70" s="452" t="str">
        <f t="shared" si="1"/>
        <v>三芳少年サッカースクール_11</v>
      </c>
      <c r="B70" s="453" t="s">
        <v>45</v>
      </c>
      <c r="C70" s="453" t="str">
        <f>("11")</f>
        <v>11</v>
      </c>
      <c r="D70" s="453" t="s">
        <v>862</v>
      </c>
      <c r="E70" s="453" t="s">
        <v>1004</v>
      </c>
      <c r="F70" s="453" t="s">
        <v>1005</v>
      </c>
      <c r="G70" s="453">
        <v>5</v>
      </c>
      <c r="H70" s="453" t="s">
        <v>865</v>
      </c>
    </row>
    <row r="71" spans="1:8" ht="13.5">
      <c r="A71" s="452" t="str">
        <f t="shared" si="1"/>
        <v>三芳少年サッカースクール_12</v>
      </c>
      <c r="B71" s="453" t="s">
        <v>45</v>
      </c>
      <c r="C71" s="453" t="str">
        <f>("12")</f>
        <v>12</v>
      </c>
      <c r="D71" s="453" t="s">
        <v>872</v>
      </c>
      <c r="E71" s="453" t="s">
        <v>1006</v>
      </c>
      <c r="F71" s="453" t="s">
        <v>1007</v>
      </c>
      <c r="G71" s="453">
        <v>5</v>
      </c>
      <c r="H71" s="453" t="s">
        <v>865</v>
      </c>
    </row>
    <row r="72" spans="1:8" ht="13.5">
      <c r="A72" s="452" t="str">
        <f t="shared" si="1"/>
        <v>三芳少年サッカースクール_13</v>
      </c>
      <c r="B72" s="453" t="s">
        <v>45</v>
      </c>
      <c r="C72" s="453" t="str">
        <f>("13")</f>
        <v>13</v>
      </c>
      <c r="D72" s="453" t="s">
        <v>872</v>
      </c>
      <c r="E72" s="453" t="s">
        <v>1008</v>
      </c>
      <c r="F72" s="453" t="s">
        <v>1009</v>
      </c>
      <c r="G72" s="453">
        <v>5</v>
      </c>
      <c r="H72" s="453" t="s">
        <v>865</v>
      </c>
    </row>
    <row r="73" spans="1:8" ht="13.5">
      <c r="A73" s="452" t="str">
        <f t="shared" si="1"/>
        <v>三芳少年サッカースクール_14</v>
      </c>
      <c r="B73" s="453" t="s">
        <v>45</v>
      </c>
      <c r="C73" s="453" t="str">
        <f>("14")</f>
        <v>14</v>
      </c>
      <c r="D73" s="453" t="s">
        <v>866</v>
      </c>
      <c r="E73" s="453" t="s">
        <v>1010</v>
      </c>
      <c r="F73" s="453" t="s">
        <v>1011</v>
      </c>
      <c r="G73" s="453">
        <v>5</v>
      </c>
      <c r="H73" s="453" t="s">
        <v>865</v>
      </c>
    </row>
    <row r="74" spans="1:8" ht="13.5">
      <c r="A74" s="452" t="str">
        <f t="shared" si="1"/>
        <v>三芳少年サッカースクール_15</v>
      </c>
      <c r="B74" s="453" t="s">
        <v>45</v>
      </c>
      <c r="C74" s="453" t="str">
        <f>("15")</f>
        <v>15</v>
      </c>
      <c r="D74" s="453" t="s">
        <v>862</v>
      </c>
      <c r="E74" s="453" t="s">
        <v>1012</v>
      </c>
      <c r="F74" s="453" t="s">
        <v>1013</v>
      </c>
      <c r="G74" s="453">
        <v>5</v>
      </c>
      <c r="H74" s="453" t="s">
        <v>865</v>
      </c>
    </row>
    <row r="75" spans="1:8" ht="13.5">
      <c r="A75" s="452" t="str">
        <f t="shared" si="1"/>
        <v>三芳少年サッカースクール_16</v>
      </c>
      <c r="B75" s="453" t="s">
        <v>45</v>
      </c>
      <c r="C75" s="453" t="str">
        <f>("16")</f>
        <v>16</v>
      </c>
      <c r="D75" s="453" t="s">
        <v>894</v>
      </c>
      <c r="E75" s="453" t="s">
        <v>1014</v>
      </c>
      <c r="F75" s="453" t="s">
        <v>1015</v>
      </c>
      <c r="G75" s="453">
        <v>5</v>
      </c>
      <c r="H75" s="453" t="s">
        <v>865</v>
      </c>
    </row>
    <row r="76" spans="1:8" ht="13.5">
      <c r="A76" s="452" t="str">
        <f t="shared" si="1"/>
        <v>三芳少年サッカースクール_17</v>
      </c>
      <c r="B76" s="453" t="s">
        <v>45</v>
      </c>
      <c r="C76" s="453" t="str">
        <f>("17")</f>
        <v>17</v>
      </c>
      <c r="D76" s="453" t="s">
        <v>866</v>
      </c>
      <c r="E76" s="453" t="s">
        <v>1016</v>
      </c>
      <c r="F76" s="453" t="s">
        <v>1017</v>
      </c>
      <c r="G76" s="453">
        <v>4</v>
      </c>
      <c r="H76" s="453" t="s">
        <v>865</v>
      </c>
    </row>
    <row r="77" spans="1:8" ht="13.5">
      <c r="A77" s="452" t="str">
        <f t="shared" si="1"/>
        <v>玖珠サッカースポーツ少年団_1</v>
      </c>
      <c r="B77" s="453" t="s">
        <v>41</v>
      </c>
      <c r="C77" s="453" t="str">
        <f>("1")</f>
        <v>1</v>
      </c>
      <c r="D77" s="453" t="s">
        <v>894</v>
      </c>
      <c r="E77" s="453" t="s">
        <v>500</v>
      </c>
      <c r="F77" s="453" t="s">
        <v>1018</v>
      </c>
      <c r="G77" s="453">
        <v>6</v>
      </c>
      <c r="H77" s="453" t="s">
        <v>865</v>
      </c>
    </row>
    <row r="78" spans="1:8" ht="13.5">
      <c r="A78" s="452" t="str">
        <f t="shared" si="1"/>
        <v>玖珠サッカースポーツ少年団_2</v>
      </c>
      <c r="B78" s="453" t="s">
        <v>41</v>
      </c>
      <c r="C78" s="453" t="str">
        <f>("2")</f>
        <v>2</v>
      </c>
      <c r="D78" s="453" t="s">
        <v>872</v>
      </c>
      <c r="E78" s="453" t="s">
        <v>1019</v>
      </c>
      <c r="F78" s="453" t="s">
        <v>1020</v>
      </c>
      <c r="G78" s="453">
        <v>6</v>
      </c>
      <c r="H78" s="453" t="s">
        <v>865</v>
      </c>
    </row>
    <row r="79" spans="1:8" ht="13.5">
      <c r="A79" s="452" t="str">
        <f t="shared" si="1"/>
        <v>玖珠サッカースポーツ少年団_3</v>
      </c>
      <c r="B79" s="453" t="s">
        <v>41</v>
      </c>
      <c r="C79" s="453" t="str">
        <f>("3")</f>
        <v>3</v>
      </c>
      <c r="D79" s="453" t="s">
        <v>872</v>
      </c>
      <c r="E79" s="453" t="s">
        <v>1021</v>
      </c>
      <c r="F79" s="453" t="s">
        <v>1022</v>
      </c>
      <c r="G79" s="453">
        <v>6</v>
      </c>
      <c r="H79" s="453" t="s">
        <v>865</v>
      </c>
    </row>
    <row r="80" spans="1:8" ht="13.5">
      <c r="A80" s="452" t="str">
        <f t="shared" si="1"/>
        <v>玖珠サッカースポーツ少年団_4</v>
      </c>
      <c r="B80" s="453" t="s">
        <v>41</v>
      </c>
      <c r="C80" s="453" t="str">
        <f>("4")</f>
        <v>4</v>
      </c>
      <c r="D80" s="453" t="s">
        <v>862</v>
      </c>
      <c r="E80" s="453" t="s">
        <v>1023</v>
      </c>
      <c r="F80" s="453" t="s">
        <v>1024</v>
      </c>
      <c r="G80" s="453">
        <v>6</v>
      </c>
      <c r="H80" s="453" t="s">
        <v>865</v>
      </c>
    </row>
    <row r="81" spans="1:8" ht="13.5">
      <c r="A81" s="452" t="str">
        <f t="shared" si="1"/>
        <v>玖珠サッカースポーツ少年団_5</v>
      </c>
      <c r="B81" s="453" t="s">
        <v>41</v>
      </c>
      <c r="C81" s="453" t="str">
        <f>("5")</f>
        <v>5</v>
      </c>
      <c r="D81" s="453" t="s">
        <v>894</v>
      </c>
      <c r="E81" s="453" t="s">
        <v>1025</v>
      </c>
      <c r="F81" s="453" t="s">
        <v>1026</v>
      </c>
      <c r="G81" s="453">
        <v>6</v>
      </c>
      <c r="H81" s="453" t="s">
        <v>865</v>
      </c>
    </row>
    <row r="82" spans="1:8" ht="13.5">
      <c r="A82" s="452" t="str">
        <f t="shared" si="1"/>
        <v>玖珠サッカースポーツ少年団_6</v>
      </c>
      <c r="B82" s="453" t="s">
        <v>41</v>
      </c>
      <c r="C82" s="453" t="str">
        <f>("6")</f>
        <v>6</v>
      </c>
      <c r="D82" s="453" t="s">
        <v>866</v>
      </c>
      <c r="E82" s="453" t="s">
        <v>1027</v>
      </c>
      <c r="F82" s="453" t="s">
        <v>1028</v>
      </c>
      <c r="G82" s="453">
        <v>6</v>
      </c>
      <c r="H82" s="453" t="s">
        <v>865</v>
      </c>
    </row>
    <row r="83" spans="1:8" ht="13.5">
      <c r="A83" s="452" t="str">
        <f t="shared" si="1"/>
        <v>玖珠サッカースポーツ少年団_7</v>
      </c>
      <c r="B83" s="453" t="s">
        <v>41</v>
      </c>
      <c r="C83" s="453" t="str">
        <f>("7")</f>
        <v>7</v>
      </c>
      <c r="D83" s="453" t="s">
        <v>866</v>
      </c>
      <c r="E83" s="453" t="s">
        <v>1029</v>
      </c>
      <c r="F83" s="453" t="s">
        <v>1030</v>
      </c>
      <c r="G83" s="453">
        <v>6</v>
      </c>
      <c r="H83" s="453" t="s">
        <v>865</v>
      </c>
    </row>
    <row r="84" spans="1:8" ht="13.5">
      <c r="A84" s="452" t="str">
        <f t="shared" si="1"/>
        <v>玖珠サッカースポーツ少年団_8</v>
      </c>
      <c r="B84" s="453" t="s">
        <v>41</v>
      </c>
      <c r="C84" s="453" t="str">
        <f>("8")</f>
        <v>8</v>
      </c>
      <c r="D84" s="453" t="s">
        <v>866</v>
      </c>
      <c r="E84" s="453" t="s">
        <v>1031</v>
      </c>
      <c r="F84" s="453" t="s">
        <v>1032</v>
      </c>
      <c r="G84" s="453">
        <v>6</v>
      </c>
      <c r="H84" s="453" t="s">
        <v>865</v>
      </c>
    </row>
    <row r="85" spans="1:8" ht="13.5">
      <c r="A85" s="452" t="str">
        <f t="shared" si="1"/>
        <v>玖珠サッカースポーツ少年団_9</v>
      </c>
      <c r="B85" s="453" t="s">
        <v>41</v>
      </c>
      <c r="C85" s="453" t="str">
        <f>("9")</f>
        <v>9</v>
      </c>
      <c r="D85" s="453" t="s">
        <v>866</v>
      </c>
      <c r="E85" s="453" t="s">
        <v>1033</v>
      </c>
      <c r="F85" s="453" t="s">
        <v>1034</v>
      </c>
      <c r="G85" s="453">
        <v>6</v>
      </c>
      <c r="H85" s="453" t="s">
        <v>869</v>
      </c>
    </row>
    <row r="86" spans="1:9" ht="13.5">
      <c r="A86" s="452" t="str">
        <f t="shared" si="1"/>
        <v>玖珠サッカースポーツ少年団_10</v>
      </c>
      <c r="B86" s="453" t="s">
        <v>41</v>
      </c>
      <c r="C86" s="453" t="str">
        <f>("10")</f>
        <v>10</v>
      </c>
      <c r="D86" s="453" t="s">
        <v>862</v>
      </c>
      <c r="E86" s="453" t="s">
        <v>1035</v>
      </c>
      <c r="F86" s="453" t="s">
        <v>1036</v>
      </c>
      <c r="G86" s="453">
        <v>6</v>
      </c>
      <c r="H86" s="453" t="s">
        <v>865</v>
      </c>
      <c r="I86" s="453" t="s">
        <v>16</v>
      </c>
    </row>
    <row r="87" spans="1:8" ht="13.5">
      <c r="A87" s="452" t="str">
        <f t="shared" si="1"/>
        <v>玖珠サッカースポーツ少年団_11</v>
      </c>
      <c r="B87" s="453" t="s">
        <v>41</v>
      </c>
      <c r="C87" s="453" t="str">
        <f>("11")</f>
        <v>11</v>
      </c>
      <c r="D87" s="453" t="s">
        <v>866</v>
      </c>
      <c r="E87" s="453" t="s">
        <v>1037</v>
      </c>
      <c r="F87" s="453" t="s">
        <v>1038</v>
      </c>
      <c r="G87" s="453">
        <v>6</v>
      </c>
      <c r="H87" s="453" t="s">
        <v>865</v>
      </c>
    </row>
    <row r="88" spans="1:8" ht="13.5">
      <c r="A88" s="452" t="str">
        <f t="shared" si="1"/>
        <v>玖珠サッカースポーツ少年団_12</v>
      </c>
      <c r="B88" s="453" t="s">
        <v>41</v>
      </c>
      <c r="C88" s="453" t="str">
        <f>("12")</f>
        <v>12</v>
      </c>
      <c r="D88" s="453" t="s">
        <v>866</v>
      </c>
      <c r="E88" s="453" t="s">
        <v>1039</v>
      </c>
      <c r="F88" s="453" t="s">
        <v>1040</v>
      </c>
      <c r="G88" s="453">
        <v>6</v>
      </c>
      <c r="H88" s="453" t="s">
        <v>865</v>
      </c>
    </row>
    <row r="89" spans="1:8" ht="13.5">
      <c r="A89" s="452" t="str">
        <f t="shared" si="1"/>
        <v>玖珠サッカースポーツ少年団_13</v>
      </c>
      <c r="B89" s="453" t="s">
        <v>41</v>
      </c>
      <c r="C89" s="453" t="str">
        <f>("13")</f>
        <v>13</v>
      </c>
      <c r="D89" s="453" t="s">
        <v>866</v>
      </c>
      <c r="E89" s="453" t="s">
        <v>1041</v>
      </c>
      <c r="F89" s="453" t="s">
        <v>1042</v>
      </c>
      <c r="G89" s="453">
        <v>6</v>
      </c>
      <c r="H89" s="453" t="s">
        <v>865</v>
      </c>
    </row>
    <row r="90" spans="1:8" ht="13.5">
      <c r="A90" s="452" t="str">
        <f t="shared" si="1"/>
        <v>玖珠サッカースポーツ少年団_14</v>
      </c>
      <c r="B90" s="453" t="s">
        <v>41</v>
      </c>
      <c r="C90" s="453" t="str">
        <f>("14")</f>
        <v>14</v>
      </c>
      <c r="D90" s="453" t="s">
        <v>866</v>
      </c>
      <c r="E90" s="453" t="s">
        <v>1043</v>
      </c>
      <c r="F90" s="453" t="s">
        <v>1044</v>
      </c>
      <c r="G90" s="453">
        <v>6</v>
      </c>
      <c r="H90" s="453" t="s">
        <v>865</v>
      </c>
    </row>
    <row r="91" spans="1:8" ht="13.5">
      <c r="A91" s="452" t="str">
        <f t="shared" si="1"/>
        <v>玖珠サッカースポーツ少年団_15</v>
      </c>
      <c r="B91" s="453" t="s">
        <v>41</v>
      </c>
      <c r="C91" s="453" t="str">
        <f>("15")</f>
        <v>15</v>
      </c>
      <c r="D91" s="453" t="s">
        <v>866</v>
      </c>
      <c r="E91" s="453" t="s">
        <v>1045</v>
      </c>
      <c r="F91" s="453" t="s">
        <v>1046</v>
      </c>
      <c r="G91" s="453">
        <v>6</v>
      </c>
      <c r="H91" s="453" t="s">
        <v>865</v>
      </c>
    </row>
    <row r="92" spans="1:8" ht="13.5">
      <c r="A92" s="452" t="str">
        <f t="shared" si="1"/>
        <v>玖珠サッカースポーツ少年団_16</v>
      </c>
      <c r="B92" s="453" t="s">
        <v>41</v>
      </c>
      <c r="C92" s="453" t="str">
        <f>("16")</f>
        <v>16</v>
      </c>
      <c r="D92" s="453" t="s">
        <v>872</v>
      </c>
      <c r="E92" s="453" t="s">
        <v>1047</v>
      </c>
      <c r="F92" s="453" t="s">
        <v>1048</v>
      </c>
      <c r="G92" s="453">
        <v>6</v>
      </c>
      <c r="H92" s="453" t="s">
        <v>865</v>
      </c>
    </row>
    <row r="93" spans="1:8" ht="13.5">
      <c r="A93" s="452" t="str">
        <f t="shared" si="1"/>
        <v>玖珠サッカースポーツ少年団_17</v>
      </c>
      <c r="B93" s="453" t="s">
        <v>41</v>
      </c>
      <c r="C93" s="453" t="str">
        <f>("17")</f>
        <v>17</v>
      </c>
      <c r="D93" s="453" t="s">
        <v>866</v>
      </c>
      <c r="E93" s="453" t="s">
        <v>1049</v>
      </c>
      <c r="F93" s="453" t="s">
        <v>1050</v>
      </c>
      <c r="G93" s="453">
        <v>5</v>
      </c>
      <c r="H93" s="453" t="s">
        <v>865</v>
      </c>
    </row>
    <row r="94" spans="1:8" ht="13.5">
      <c r="A94" s="452" t="str">
        <f t="shared" si="1"/>
        <v>玖珠サッカースポーツ少年団_18</v>
      </c>
      <c r="B94" s="453" t="s">
        <v>41</v>
      </c>
      <c r="C94" s="453" t="str">
        <f>("18")</f>
        <v>18</v>
      </c>
      <c r="D94" s="453" t="s">
        <v>862</v>
      </c>
      <c r="E94" s="453" t="s">
        <v>1051</v>
      </c>
      <c r="F94" s="453" t="s">
        <v>1052</v>
      </c>
      <c r="G94" s="453">
        <v>4</v>
      </c>
      <c r="H94" s="453" t="s">
        <v>865</v>
      </c>
    </row>
    <row r="95" spans="1:8" ht="13.5">
      <c r="A95" s="452" t="str">
        <f t="shared" si="1"/>
        <v>ＦＣ．ＵＳＡ_1</v>
      </c>
      <c r="B95" s="453" t="s">
        <v>1053</v>
      </c>
      <c r="C95" s="453" t="str">
        <f>("1")</f>
        <v>1</v>
      </c>
      <c r="D95" s="453" t="s">
        <v>894</v>
      </c>
      <c r="E95" s="453" t="s">
        <v>1054</v>
      </c>
      <c r="F95" s="453" t="s">
        <v>1055</v>
      </c>
      <c r="G95" s="453">
        <v>5</v>
      </c>
      <c r="H95" s="453" t="s">
        <v>865</v>
      </c>
    </row>
    <row r="96" spans="1:8" ht="13.5">
      <c r="A96" s="452" t="str">
        <f t="shared" si="1"/>
        <v>ＦＣ．ＵＳＡ_2</v>
      </c>
      <c r="B96" s="453" t="s">
        <v>1053</v>
      </c>
      <c r="C96" s="453" t="str">
        <f>("2")</f>
        <v>2</v>
      </c>
      <c r="D96" s="453" t="s">
        <v>862</v>
      </c>
      <c r="E96" s="453" t="s">
        <v>1056</v>
      </c>
      <c r="F96" s="453" t="s">
        <v>1057</v>
      </c>
      <c r="G96" s="453">
        <v>5</v>
      </c>
      <c r="H96" s="453" t="s">
        <v>865</v>
      </c>
    </row>
    <row r="97" spans="1:8" ht="13.5">
      <c r="A97" s="452" t="str">
        <f t="shared" si="1"/>
        <v>ＦＣ．ＵＳＡ_3</v>
      </c>
      <c r="B97" s="453" t="s">
        <v>1053</v>
      </c>
      <c r="C97" s="453" t="str">
        <f>("3")</f>
        <v>3</v>
      </c>
      <c r="D97" s="453" t="s">
        <v>862</v>
      </c>
      <c r="E97" s="453" t="s">
        <v>1058</v>
      </c>
      <c r="F97" s="453" t="s">
        <v>1059</v>
      </c>
      <c r="G97" s="453">
        <v>6</v>
      </c>
      <c r="H97" s="453" t="s">
        <v>865</v>
      </c>
    </row>
    <row r="98" spans="1:8" ht="13.5">
      <c r="A98" s="452" t="str">
        <f t="shared" si="1"/>
        <v>ＦＣ．ＵＳＡ_4</v>
      </c>
      <c r="B98" s="453" t="s">
        <v>1053</v>
      </c>
      <c r="C98" s="453" t="str">
        <f>("4")</f>
        <v>4</v>
      </c>
      <c r="D98" s="453" t="s">
        <v>866</v>
      </c>
      <c r="E98" s="453" t="s">
        <v>1060</v>
      </c>
      <c r="F98" s="453" t="s">
        <v>1061</v>
      </c>
      <c r="G98" s="453">
        <v>6</v>
      </c>
      <c r="H98" s="453" t="s">
        <v>865</v>
      </c>
    </row>
    <row r="99" spans="1:9" ht="13.5">
      <c r="A99" s="452" t="str">
        <f t="shared" si="1"/>
        <v>ＦＣ．ＵＳＡ_5</v>
      </c>
      <c r="B99" s="453" t="s">
        <v>1053</v>
      </c>
      <c r="C99" s="453" t="str">
        <f>("5")</f>
        <v>5</v>
      </c>
      <c r="D99" s="453" t="s">
        <v>872</v>
      </c>
      <c r="E99" s="453" t="s">
        <v>1062</v>
      </c>
      <c r="F99" s="453" t="s">
        <v>1063</v>
      </c>
      <c r="G99" s="453">
        <v>6</v>
      </c>
      <c r="H99" s="453" t="s">
        <v>865</v>
      </c>
      <c r="I99" s="453" t="s">
        <v>16</v>
      </c>
    </row>
    <row r="100" spans="1:8" ht="13.5">
      <c r="A100" s="452" t="str">
        <f t="shared" si="1"/>
        <v>ＦＣ．ＵＳＡ_6</v>
      </c>
      <c r="B100" s="453" t="s">
        <v>1053</v>
      </c>
      <c r="C100" s="453" t="str">
        <f>("6")</f>
        <v>6</v>
      </c>
      <c r="D100" s="453" t="s">
        <v>866</v>
      </c>
      <c r="E100" s="453" t="s">
        <v>1064</v>
      </c>
      <c r="F100" s="453" t="s">
        <v>1065</v>
      </c>
      <c r="G100" s="453">
        <v>5</v>
      </c>
      <c r="H100" s="453" t="s">
        <v>865</v>
      </c>
    </row>
    <row r="101" spans="1:8" ht="13.5">
      <c r="A101" s="452" t="str">
        <f t="shared" si="1"/>
        <v>ＦＣ．ＵＳＡ_7</v>
      </c>
      <c r="B101" s="453" t="s">
        <v>1053</v>
      </c>
      <c r="C101" s="453" t="str">
        <f>("7")</f>
        <v>7</v>
      </c>
      <c r="D101" s="453" t="s">
        <v>866</v>
      </c>
      <c r="E101" s="453" t="s">
        <v>1066</v>
      </c>
      <c r="F101" s="453" t="s">
        <v>1067</v>
      </c>
      <c r="G101" s="453">
        <v>5</v>
      </c>
      <c r="H101" s="453" t="s">
        <v>865</v>
      </c>
    </row>
    <row r="102" spans="1:8" ht="13.5">
      <c r="A102" s="452" t="str">
        <f t="shared" si="1"/>
        <v>ＦＣ．ＵＳＡ_8</v>
      </c>
      <c r="B102" s="453" t="s">
        <v>1053</v>
      </c>
      <c r="C102" s="453" t="str">
        <f>("8")</f>
        <v>8</v>
      </c>
      <c r="D102" s="453" t="s">
        <v>866</v>
      </c>
      <c r="E102" s="453" t="s">
        <v>1068</v>
      </c>
      <c r="F102" s="453" t="s">
        <v>1069</v>
      </c>
      <c r="G102" s="453">
        <v>5</v>
      </c>
      <c r="H102" s="453" t="s">
        <v>865</v>
      </c>
    </row>
    <row r="103" spans="1:8" ht="13.5">
      <c r="A103" s="452" t="str">
        <f t="shared" si="1"/>
        <v>ＦＣ．ＵＳＡ_9</v>
      </c>
      <c r="B103" s="453" t="s">
        <v>1053</v>
      </c>
      <c r="C103" s="453" t="str">
        <f>("9")</f>
        <v>9</v>
      </c>
      <c r="D103" s="453" t="s">
        <v>866</v>
      </c>
      <c r="E103" s="453" t="s">
        <v>1070</v>
      </c>
      <c r="F103" s="453" t="s">
        <v>1071</v>
      </c>
      <c r="G103" s="453">
        <v>5</v>
      </c>
      <c r="H103" s="453" t="s">
        <v>865</v>
      </c>
    </row>
    <row r="104" spans="1:8" ht="13.5">
      <c r="A104" s="452" t="str">
        <f t="shared" si="1"/>
        <v>ＦＣ．ＵＳＡ_10</v>
      </c>
      <c r="B104" s="453" t="s">
        <v>1053</v>
      </c>
      <c r="C104" s="453" t="str">
        <f>("10")</f>
        <v>10</v>
      </c>
      <c r="D104" s="453" t="s">
        <v>866</v>
      </c>
      <c r="E104" s="453" t="s">
        <v>1072</v>
      </c>
      <c r="F104" s="453" t="s">
        <v>1073</v>
      </c>
      <c r="G104" s="453">
        <v>4</v>
      </c>
      <c r="H104" s="453" t="s">
        <v>865</v>
      </c>
    </row>
    <row r="105" spans="1:8" ht="13.5">
      <c r="A105" s="452" t="str">
        <f t="shared" si="1"/>
        <v>ＦＣ．ＵＳＡ_11</v>
      </c>
      <c r="B105" s="453" t="s">
        <v>1053</v>
      </c>
      <c r="C105" s="453" t="str">
        <f>("11")</f>
        <v>11</v>
      </c>
      <c r="D105" s="453" t="s">
        <v>872</v>
      </c>
      <c r="E105" s="453" t="s">
        <v>1074</v>
      </c>
      <c r="F105" s="453" t="s">
        <v>1075</v>
      </c>
      <c r="G105" s="453">
        <v>4</v>
      </c>
      <c r="H105" s="453" t="s">
        <v>865</v>
      </c>
    </row>
    <row r="106" spans="1:8" ht="13.5">
      <c r="A106" s="452" t="str">
        <f t="shared" si="1"/>
        <v>ＦＣ．ＵＳＡ_12</v>
      </c>
      <c r="B106" s="453" t="s">
        <v>1053</v>
      </c>
      <c r="C106" s="453" t="str">
        <f>("12")</f>
        <v>12</v>
      </c>
      <c r="D106" s="453" t="s">
        <v>862</v>
      </c>
      <c r="E106" s="453" t="s">
        <v>1076</v>
      </c>
      <c r="F106" s="453" t="s">
        <v>1077</v>
      </c>
      <c r="G106" s="453">
        <v>4</v>
      </c>
      <c r="H106" s="453" t="s">
        <v>865</v>
      </c>
    </row>
    <row r="107" spans="1:8" ht="13.5">
      <c r="A107" s="452" t="str">
        <f t="shared" si="1"/>
        <v>ＦＣ．ＵＳＡ_13</v>
      </c>
      <c r="B107" s="453" t="s">
        <v>1053</v>
      </c>
      <c r="C107" s="453" t="str">
        <f>("13")</f>
        <v>13</v>
      </c>
      <c r="D107" s="453" t="s">
        <v>862</v>
      </c>
      <c r="E107" s="453" t="s">
        <v>1078</v>
      </c>
      <c r="F107" s="453" t="s">
        <v>1079</v>
      </c>
      <c r="G107" s="453">
        <v>4</v>
      </c>
      <c r="H107" s="453" t="s">
        <v>865</v>
      </c>
    </row>
    <row r="108" spans="1:8" ht="13.5">
      <c r="A108" s="452" t="str">
        <f t="shared" si="1"/>
        <v>ＦＣ．ＵＳＡ_14</v>
      </c>
      <c r="B108" s="453" t="s">
        <v>1053</v>
      </c>
      <c r="C108" s="453" t="str">
        <f>("14")</f>
        <v>14</v>
      </c>
      <c r="D108" s="453" t="s">
        <v>872</v>
      </c>
      <c r="E108" s="453" t="s">
        <v>1080</v>
      </c>
      <c r="F108" s="453" t="s">
        <v>1081</v>
      </c>
      <c r="G108" s="453">
        <v>4</v>
      </c>
      <c r="H108" s="453" t="s">
        <v>865</v>
      </c>
    </row>
    <row r="109" spans="1:8" ht="13.5">
      <c r="A109" s="452" t="str">
        <f t="shared" si="1"/>
        <v>ＦＣ．ＵＳＡ_15</v>
      </c>
      <c r="B109" s="453" t="s">
        <v>1053</v>
      </c>
      <c r="C109" s="453" t="str">
        <f>("15")</f>
        <v>15</v>
      </c>
      <c r="D109" s="453" t="s">
        <v>866</v>
      </c>
      <c r="E109" s="453" t="s">
        <v>1082</v>
      </c>
      <c r="F109" s="453" t="s">
        <v>1083</v>
      </c>
      <c r="G109" s="453">
        <v>4</v>
      </c>
      <c r="H109" s="453" t="s">
        <v>869</v>
      </c>
    </row>
    <row r="110" spans="1:8" ht="13.5">
      <c r="A110" s="452" t="str">
        <f t="shared" si="1"/>
        <v>ＦＣ．ＵＳＡ_16</v>
      </c>
      <c r="B110" s="453" t="s">
        <v>1053</v>
      </c>
      <c r="C110" s="453" t="str">
        <f>("16")</f>
        <v>16</v>
      </c>
      <c r="D110" s="453" t="s">
        <v>894</v>
      </c>
      <c r="E110" s="453" t="s">
        <v>1084</v>
      </c>
      <c r="F110" s="453" t="s">
        <v>1085</v>
      </c>
      <c r="G110" s="453">
        <v>5</v>
      </c>
      <c r="H110" s="453" t="s">
        <v>865</v>
      </c>
    </row>
    <row r="111" spans="1:8" ht="13.5">
      <c r="A111" s="452" t="str">
        <f t="shared" si="1"/>
        <v>ＦＣ　ＷＡＹＳ_1</v>
      </c>
      <c r="B111" s="453" t="s">
        <v>50</v>
      </c>
      <c r="C111" s="453" t="str">
        <f>("1")</f>
        <v>1</v>
      </c>
      <c r="D111" s="453" t="s">
        <v>894</v>
      </c>
      <c r="E111" s="453" t="s">
        <v>1086</v>
      </c>
      <c r="F111" s="453" t="s">
        <v>1087</v>
      </c>
      <c r="G111" s="453">
        <v>6</v>
      </c>
      <c r="H111" s="453" t="s">
        <v>865</v>
      </c>
    </row>
    <row r="112" spans="1:8" ht="13.5">
      <c r="A112" s="452" t="str">
        <f t="shared" si="1"/>
        <v>ＦＣ　ＷＡＹＳ_2</v>
      </c>
      <c r="B112" s="453" t="s">
        <v>50</v>
      </c>
      <c r="C112" s="453" t="str">
        <f>("2")</f>
        <v>2</v>
      </c>
      <c r="D112" s="453" t="s">
        <v>862</v>
      </c>
      <c r="E112" s="453" t="s">
        <v>1088</v>
      </c>
      <c r="F112" s="453" t="s">
        <v>1089</v>
      </c>
      <c r="G112" s="453">
        <v>6</v>
      </c>
      <c r="H112" s="453" t="s">
        <v>865</v>
      </c>
    </row>
    <row r="113" spans="1:8" ht="13.5">
      <c r="A113" s="452" t="str">
        <f t="shared" si="1"/>
        <v>ＦＣ　ＷＡＹＳ_3</v>
      </c>
      <c r="B113" s="453" t="s">
        <v>50</v>
      </c>
      <c r="C113" s="453" t="str">
        <f>("3")</f>
        <v>3</v>
      </c>
      <c r="D113" s="453" t="s">
        <v>862</v>
      </c>
      <c r="E113" s="453" t="s">
        <v>1090</v>
      </c>
      <c r="F113" s="453" t="s">
        <v>1091</v>
      </c>
      <c r="G113" s="453">
        <v>6</v>
      </c>
      <c r="H113" s="453" t="s">
        <v>865</v>
      </c>
    </row>
    <row r="114" spans="1:8" ht="13.5">
      <c r="A114" s="452" t="str">
        <f t="shared" si="1"/>
        <v>ＦＣ　ＷＡＹＳ_4</v>
      </c>
      <c r="B114" s="453" t="s">
        <v>50</v>
      </c>
      <c r="C114" s="453" t="str">
        <f>("4")</f>
        <v>4</v>
      </c>
      <c r="D114" s="453" t="s">
        <v>862</v>
      </c>
      <c r="E114" s="453" t="s">
        <v>1092</v>
      </c>
      <c r="F114" s="453" t="s">
        <v>1093</v>
      </c>
      <c r="G114" s="453">
        <v>6</v>
      </c>
      <c r="H114" s="453" t="s">
        <v>865</v>
      </c>
    </row>
    <row r="115" spans="1:8" ht="13.5">
      <c r="A115" s="452" t="str">
        <f t="shared" si="1"/>
        <v>ＦＣ　ＷＡＹＳ_5</v>
      </c>
      <c r="B115" s="453" t="s">
        <v>50</v>
      </c>
      <c r="C115" s="453" t="str">
        <f>("5")</f>
        <v>5</v>
      </c>
      <c r="D115" s="453" t="s">
        <v>862</v>
      </c>
      <c r="E115" s="453" t="s">
        <v>1094</v>
      </c>
      <c r="F115" s="453" t="s">
        <v>1095</v>
      </c>
      <c r="G115" s="453">
        <v>6</v>
      </c>
      <c r="H115" s="453" t="s">
        <v>865</v>
      </c>
    </row>
    <row r="116" spans="1:8" ht="13.5">
      <c r="A116" s="452" t="str">
        <f t="shared" si="1"/>
        <v>ＦＣ　ＷＡＹＳ_6</v>
      </c>
      <c r="B116" s="453" t="s">
        <v>50</v>
      </c>
      <c r="C116" s="453" t="str">
        <f>("6")</f>
        <v>6</v>
      </c>
      <c r="D116" s="453" t="s">
        <v>872</v>
      </c>
      <c r="E116" s="453" t="s">
        <v>1096</v>
      </c>
      <c r="F116" s="453" t="s">
        <v>1097</v>
      </c>
      <c r="G116" s="453">
        <v>6</v>
      </c>
      <c r="H116" s="453" t="s">
        <v>865</v>
      </c>
    </row>
    <row r="117" spans="1:8" ht="13.5">
      <c r="A117" s="452" t="str">
        <f t="shared" si="1"/>
        <v>ＦＣ　ＷＡＹＳ_7</v>
      </c>
      <c r="B117" s="453" t="s">
        <v>50</v>
      </c>
      <c r="C117" s="453" t="str">
        <f>("7")</f>
        <v>7</v>
      </c>
      <c r="D117" s="453" t="s">
        <v>866</v>
      </c>
      <c r="E117" s="453" t="s">
        <v>1098</v>
      </c>
      <c r="F117" s="453" t="s">
        <v>1099</v>
      </c>
      <c r="G117" s="453">
        <v>6</v>
      </c>
      <c r="H117" s="453" t="s">
        <v>865</v>
      </c>
    </row>
    <row r="118" spans="1:8" ht="13.5">
      <c r="A118" s="452" t="str">
        <f t="shared" si="1"/>
        <v>ＦＣ　ＷＡＹＳ_8</v>
      </c>
      <c r="B118" s="453" t="s">
        <v>50</v>
      </c>
      <c r="C118" s="453" t="str">
        <f>("8")</f>
        <v>8</v>
      </c>
      <c r="D118" s="453" t="s">
        <v>862</v>
      </c>
      <c r="E118" s="453" t="s">
        <v>1100</v>
      </c>
      <c r="F118" s="453" t="s">
        <v>1101</v>
      </c>
      <c r="G118" s="453">
        <v>6</v>
      </c>
      <c r="H118" s="453" t="s">
        <v>865</v>
      </c>
    </row>
    <row r="119" spans="1:8" ht="13.5">
      <c r="A119" s="452" t="str">
        <f t="shared" si="1"/>
        <v>ＦＣ　ＷＡＹＳ_9</v>
      </c>
      <c r="B119" s="453" t="s">
        <v>50</v>
      </c>
      <c r="C119" s="453" t="str">
        <f>("9")</f>
        <v>9</v>
      </c>
      <c r="D119" s="453" t="s">
        <v>872</v>
      </c>
      <c r="E119" s="453" t="s">
        <v>1102</v>
      </c>
      <c r="F119" s="453" t="s">
        <v>1103</v>
      </c>
      <c r="G119" s="453">
        <v>6</v>
      </c>
      <c r="H119" s="453" t="s">
        <v>865</v>
      </c>
    </row>
    <row r="120" spans="1:9" ht="13.5">
      <c r="A120" s="452" t="str">
        <f t="shared" si="1"/>
        <v>ＦＣ　ＷＡＹＳ_10</v>
      </c>
      <c r="B120" s="453" t="s">
        <v>50</v>
      </c>
      <c r="C120" s="453" t="str">
        <f>("10")</f>
        <v>10</v>
      </c>
      <c r="D120" s="453" t="s">
        <v>866</v>
      </c>
      <c r="E120" s="453" t="s">
        <v>1104</v>
      </c>
      <c r="F120" s="453" t="s">
        <v>1105</v>
      </c>
      <c r="G120" s="453">
        <v>6</v>
      </c>
      <c r="H120" s="453" t="s">
        <v>865</v>
      </c>
      <c r="I120" s="453" t="s">
        <v>16</v>
      </c>
    </row>
    <row r="121" spans="1:8" ht="13.5">
      <c r="A121" s="452" t="str">
        <f t="shared" si="1"/>
        <v>ＦＣ　ＷＡＹＳ_11</v>
      </c>
      <c r="B121" s="453" t="s">
        <v>50</v>
      </c>
      <c r="C121" s="453" t="str">
        <f>("11")</f>
        <v>11</v>
      </c>
      <c r="D121" s="453" t="s">
        <v>872</v>
      </c>
      <c r="E121" s="453" t="s">
        <v>1106</v>
      </c>
      <c r="F121" s="453" t="s">
        <v>1107</v>
      </c>
      <c r="G121" s="453">
        <v>6</v>
      </c>
      <c r="H121" s="453" t="s">
        <v>865</v>
      </c>
    </row>
    <row r="122" spans="1:8" ht="13.5">
      <c r="A122" s="452" t="str">
        <f t="shared" si="1"/>
        <v>ＦＣ　ＷＡＹＳ_12</v>
      </c>
      <c r="B122" s="453" t="s">
        <v>50</v>
      </c>
      <c r="C122" s="453" t="str">
        <f>("12")</f>
        <v>12</v>
      </c>
      <c r="D122" s="453" t="s">
        <v>866</v>
      </c>
      <c r="E122" s="453" t="s">
        <v>1108</v>
      </c>
      <c r="F122" s="453" t="s">
        <v>1109</v>
      </c>
      <c r="G122" s="453">
        <v>6</v>
      </c>
      <c r="H122" s="453" t="s">
        <v>865</v>
      </c>
    </row>
    <row r="123" spans="1:8" ht="13.5">
      <c r="A123" s="452" t="str">
        <f t="shared" si="1"/>
        <v>ＦＣ　ＷＡＹＳ_13</v>
      </c>
      <c r="B123" s="453" t="s">
        <v>50</v>
      </c>
      <c r="C123" s="453" t="str">
        <f>("13")</f>
        <v>13</v>
      </c>
      <c r="D123" s="453" t="s">
        <v>866</v>
      </c>
      <c r="E123" s="453" t="s">
        <v>1110</v>
      </c>
      <c r="F123" s="453" t="s">
        <v>1111</v>
      </c>
      <c r="G123" s="453">
        <v>5</v>
      </c>
      <c r="H123" s="453" t="s">
        <v>865</v>
      </c>
    </row>
    <row r="124" spans="1:8" ht="13.5">
      <c r="A124" s="452" t="str">
        <f t="shared" si="1"/>
        <v>ＦＣ　ＷＡＹＳ_14</v>
      </c>
      <c r="B124" s="453" t="s">
        <v>50</v>
      </c>
      <c r="C124" s="453" t="str">
        <f>("14")</f>
        <v>14</v>
      </c>
      <c r="D124" s="453" t="s">
        <v>866</v>
      </c>
      <c r="E124" s="453" t="s">
        <v>1112</v>
      </c>
      <c r="F124" s="453" t="s">
        <v>1113</v>
      </c>
      <c r="G124" s="453">
        <v>5</v>
      </c>
      <c r="H124" s="453" t="s">
        <v>865</v>
      </c>
    </row>
    <row r="125" spans="1:8" ht="13.5">
      <c r="A125" s="452" t="str">
        <f t="shared" si="1"/>
        <v>ＦＣ　ＷＡＹＳ_15</v>
      </c>
      <c r="B125" s="453" t="s">
        <v>50</v>
      </c>
      <c r="C125" s="453" t="str">
        <f>("15")</f>
        <v>15</v>
      </c>
      <c r="D125" s="453" t="s">
        <v>862</v>
      </c>
      <c r="E125" s="453" t="s">
        <v>1114</v>
      </c>
      <c r="F125" s="453" t="s">
        <v>1115</v>
      </c>
      <c r="G125" s="453">
        <v>5</v>
      </c>
      <c r="H125" s="453" t="s">
        <v>865</v>
      </c>
    </row>
    <row r="126" spans="1:8" ht="13.5">
      <c r="A126" s="452" t="str">
        <f t="shared" si="1"/>
        <v>ＦＣ　ＷＡＹＳ_16</v>
      </c>
      <c r="B126" s="453" t="s">
        <v>50</v>
      </c>
      <c r="C126" s="453" t="str">
        <f>("16")</f>
        <v>16</v>
      </c>
      <c r="D126" s="453" t="s">
        <v>894</v>
      </c>
      <c r="E126" s="453" t="s">
        <v>1116</v>
      </c>
      <c r="F126" s="453" t="s">
        <v>1117</v>
      </c>
      <c r="G126" s="453">
        <v>5</v>
      </c>
      <c r="H126" s="453" t="s">
        <v>865</v>
      </c>
    </row>
    <row r="127" spans="1:8" ht="13.5">
      <c r="A127" s="452" t="str">
        <f t="shared" si="1"/>
        <v>四日市南ＳＳＣ_1</v>
      </c>
      <c r="B127" s="453" t="s">
        <v>48</v>
      </c>
      <c r="C127" s="453" t="str">
        <f>("1")</f>
        <v>1</v>
      </c>
      <c r="D127" s="453" t="s">
        <v>894</v>
      </c>
      <c r="E127" s="453" t="s">
        <v>1118</v>
      </c>
      <c r="F127" s="453" t="s">
        <v>1119</v>
      </c>
      <c r="G127" s="453">
        <v>6</v>
      </c>
      <c r="H127" s="453" t="s">
        <v>865</v>
      </c>
    </row>
    <row r="128" spans="1:8" ht="13.5">
      <c r="A128" s="452" t="str">
        <f t="shared" si="1"/>
        <v>四日市南ＳＳＣ_2</v>
      </c>
      <c r="B128" s="453" t="s">
        <v>48</v>
      </c>
      <c r="C128" s="453" t="str">
        <f>("2")</f>
        <v>2</v>
      </c>
      <c r="D128" s="453" t="s">
        <v>872</v>
      </c>
      <c r="E128" s="453" t="s">
        <v>1120</v>
      </c>
      <c r="F128" s="453" t="s">
        <v>1121</v>
      </c>
      <c r="G128" s="453">
        <v>5</v>
      </c>
      <c r="H128" s="453" t="s">
        <v>865</v>
      </c>
    </row>
    <row r="129" spans="1:8" ht="13.5">
      <c r="A129" s="452" t="str">
        <f aca="true" t="shared" si="2" ref="A129:A192">CONCATENATE(B129,"_",C129)</f>
        <v>四日市南ＳＳＣ_3</v>
      </c>
      <c r="B129" s="453" t="s">
        <v>48</v>
      </c>
      <c r="C129" s="453" t="str">
        <f>("3")</f>
        <v>3</v>
      </c>
      <c r="D129" s="453" t="s">
        <v>862</v>
      </c>
      <c r="E129" s="453" t="s">
        <v>1122</v>
      </c>
      <c r="F129" s="453" t="s">
        <v>1123</v>
      </c>
      <c r="G129" s="453">
        <v>5</v>
      </c>
      <c r="H129" s="453" t="s">
        <v>865</v>
      </c>
    </row>
    <row r="130" spans="1:8" ht="13.5">
      <c r="A130" s="452" t="str">
        <f t="shared" si="2"/>
        <v>四日市南ＳＳＣ_4</v>
      </c>
      <c r="B130" s="453" t="s">
        <v>48</v>
      </c>
      <c r="C130" s="453" t="str">
        <f>("4")</f>
        <v>4</v>
      </c>
      <c r="D130" s="453" t="s">
        <v>872</v>
      </c>
      <c r="E130" s="453" t="s">
        <v>1124</v>
      </c>
      <c r="F130" s="453" t="s">
        <v>1125</v>
      </c>
      <c r="G130" s="453">
        <v>5</v>
      </c>
      <c r="H130" s="453" t="s">
        <v>865</v>
      </c>
    </row>
    <row r="131" spans="1:8" ht="13.5">
      <c r="A131" s="452" t="str">
        <f t="shared" si="2"/>
        <v>四日市南ＳＳＣ_5</v>
      </c>
      <c r="B131" s="453" t="s">
        <v>48</v>
      </c>
      <c r="C131" s="453" t="str">
        <f>("5")</f>
        <v>5</v>
      </c>
      <c r="D131" s="453" t="s">
        <v>866</v>
      </c>
      <c r="E131" s="453" t="s">
        <v>1126</v>
      </c>
      <c r="F131" s="453" t="s">
        <v>1127</v>
      </c>
      <c r="G131" s="453">
        <v>5</v>
      </c>
      <c r="H131" s="453" t="s">
        <v>865</v>
      </c>
    </row>
    <row r="132" spans="1:8" ht="13.5">
      <c r="A132" s="452" t="str">
        <f t="shared" si="2"/>
        <v>四日市南ＳＳＣ_6</v>
      </c>
      <c r="B132" s="453" t="s">
        <v>48</v>
      </c>
      <c r="C132" s="453" t="str">
        <f>("6")</f>
        <v>6</v>
      </c>
      <c r="D132" s="453" t="s">
        <v>866</v>
      </c>
      <c r="E132" s="453" t="s">
        <v>1128</v>
      </c>
      <c r="F132" s="453" t="s">
        <v>1129</v>
      </c>
      <c r="G132" s="453">
        <v>5</v>
      </c>
      <c r="H132" s="453" t="s">
        <v>865</v>
      </c>
    </row>
    <row r="133" spans="1:9" ht="13.5">
      <c r="A133" s="452" t="str">
        <f t="shared" si="2"/>
        <v>四日市南ＳＳＣ_7</v>
      </c>
      <c r="B133" s="453" t="s">
        <v>48</v>
      </c>
      <c r="C133" s="453" t="str">
        <f>("7")</f>
        <v>7</v>
      </c>
      <c r="D133" s="453" t="s">
        <v>862</v>
      </c>
      <c r="E133" s="453" t="s">
        <v>1130</v>
      </c>
      <c r="F133" s="453" t="s">
        <v>1131</v>
      </c>
      <c r="G133" s="453">
        <v>6</v>
      </c>
      <c r="H133" s="453" t="s">
        <v>865</v>
      </c>
      <c r="I133" s="453" t="s">
        <v>16</v>
      </c>
    </row>
    <row r="134" spans="1:8" ht="13.5">
      <c r="A134" s="452" t="str">
        <f t="shared" si="2"/>
        <v>四日市南ＳＳＣ_8</v>
      </c>
      <c r="B134" s="453" t="s">
        <v>48</v>
      </c>
      <c r="C134" s="453" t="str">
        <f>("8")</f>
        <v>8</v>
      </c>
      <c r="D134" s="453" t="s">
        <v>862</v>
      </c>
      <c r="E134" s="453" t="s">
        <v>1132</v>
      </c>
      <c r="F134" s="453" t="s">
        <v>1133</v>
      </c>
      <c r="G134" s="453">
        <v>6</v>
      </c>
      <c r="H134" s="453" t="s">
        <v>865</v>
      </c>
    </row>
    <row r="135" spans="1:8" ht="13.5">
      <c r="A135" s="452" t="str">
        <f t="shared" si="2"/>
        <v>四日市南ＳＳＣ_9</v>
      </c>
      <c r="B135" s="453" t="s">
        <v>48</v>
      </c>
      <c r="C135" s="453" t="str">
        <f>("9")</f>
        <v>9</v>
      </c>
      <c r="D135" s="453" t="s">
        <v>866</v>
      </c>
      <c r="E135" s="453" t="s">
        <v>1134</v>
      </c>
      <c r="F135" s="453" t="s">
        <v>1135</v>
      </c>
      <c r="G135" s="453">
        <v>6</v>
      </c>
      <c r="H135" s="453" t="s">
        <v>865</v>
      </c>
    </row>
    <row r="136" spans="1:8" ht="13.5">
      <c r="A136" s="452" t="str">
        <f t="shared" si="2"/>
        <v>四日市南ＳＳＣ_10</v>
      </c>
      <c r="B136" s="453" t="s">
        <v>48</v>
      </c>
      <c r="C136" s="453" t="str">
        <f>("10")</f>
        <v>10</v>
      </c>
      <c r="D136" s="453" t="s">
        <v>866</v>
      </c>
      <c r="E136" s="453" t="s">
        <v>510</v>
      </c>
      <c r="F136" s="453" t="s">
        <v>1136</v>
      </c>
      <c r="G136" s="453">
        <v>6</v>
      </c>
      <c r="H136" s="453" t="s">
        <v>865</v>
      </c>
    </row>
    <row r="137" spans="1:8" ht="13.5">
      <c r="A137" s="452" t="str">
        <f t="shared" si="2"/>
        <v>四日市南ＳＳＣ_11</v>
      </c>
      <c r="B137" s="453" t="s">
        <v>48</v>
      </c>
      <c r="C137" s="453" t="str">
        <f>("11")</f>
        <v>11</v>
      </c>
      <c r="D137" s="453" t="s">
        <v>872</v>
      </c>
      <c r="E137" s="453" t="s">
        <v>1137</v>
      </c>
      <c r="F137" s="453" t="s">
        <v>1138</v>
      </c>
      <c r="G137" s="453">
        <v>6</v>
      </c>
      <c r="H137" s="453" t="s">
        <v>865</v>
      </c>
    </row>
    <row r="138" spans="1:8" ht="13.5">
      <c r="A138" s="452" t="str">
        <f t="shared" si="2"/>
        <v>四日市南ＳＳＣ_12</v>
      </c>
      <c r="B138" s="453" t="s">
        <v>48</v>
      </c>
      <c r="C138" s="453" t="str">
        <f>("12")</f>
        <v>12</v>
      </c>
      <c r="D138" s="453" t="s">
        <v>862</v>
      </c>
      <c r="E138" s="453" t="s">
        <v>1139</v>
      </c>
      <c r="F138" s="453" t="s">
        <v>1140</v>
      </c>
      <c r="G138" s="453">
        <v>5</v>
      </c>
      <c r="H138" s="453" t="s">
        <v>869</v>
      </c>
    </row>
    <row r="139" spans="1:8" ht="13.5">
      <c r="A139" s="452" t="str">
        <f t="shared" si="2"/>
        <v>四日市南ＳＳＣ_13</v>
      </c>
      <c r="B139" s="453" t="s">
        <v>48</v>
      </c>
      <c r="C139" s="453" t="str">
        <f>("13")</f>
        <v>13</v>
      </c>
      <c r="D139" s="453" t="s">
        <v>872</v>
      </c>
      <c r="E139" s="453" t="s">
        <v>1141</v>
      </c>
      <c r="F139" s="453" t="s">
        <v>1142</v>
      </c>
      <c r="G139" s="453">
        <v>5</v>
      </c>
      <c r="H139" s="453" t="s">
        <v>865</v>
      </c>
    </row>
    <row r="140" spans="1:8" ht="13.5">
      <c r="A140" s="452" t="str">
        <f t="shared" si="2"/>
        <v>四日市南ＳＳＣ_14</v>
      </c>
      <c r="B140" s="453" t="s">
        <v>48</v>
      </c>
      <c r="C140" s="453" t="str">
        <f>("14")</f>
        <v>14</v>
      </c>
      <c r="D140" s="453" t="s">
        <v>866</v>
      </c>
      <c r="E140" s="453" t="s">
        <v>1143</v>
      </c>
      <c r="F140" s="453" t="s">
        <v>1144</v>
      </c>
      <c r="G140" s="453">
        <v>5</v>
      </c>
      <c r="H140" s="453" t="s">
        <v>865</v>
      </c>
    </row>
    <row r="141" spans="1:8" ht="13.5">
      <c r="A141" s="452" t="str">
        <f t="shared" si="2"/>
        <v>四日市南ＳＳＣ_16</v>
      </c>
      <c r="B141" s="453" t="s">
        <v>48</v>
      </c>
      <c r="C141" s="453" t="str">
        <f>("16")</f>
        <v>16</v>
      </c>
      <c r="D141" s="453" t="s">
        <v>894</v>
      </c>
      <c r="E141" s="453" t="s">
        <v>1145</v>
      </c>
      <c r="F141" s="453" t="s">
        <v>1146</v>
      </c>
      <c r="G141" s="453">
        <v>5</v>
      </c>
      <c r="H141" s="453" t="s">
        <v>865</v>
      </c>
    </row>
    <row r="142" spans="1:8" ht="13.5">
      <c r="A142" s="452" t="str">
        <f t="shared" si="2"/>
        <v>四日市南ＳＳＣ_17</v>
      </c>
      <c r="B142" s="453" t="s">
        <v>48</v>
      </c>
      <c r="C142" s="453" t="str">
        <f>("17")</f>
        <v>17</v>
      </c>
      <c r="D142" s="453" t="s">
        <v>872</v>
      </c>
      <c r="E142" s="453" t="s">
        <v>1147</v>
      </c>
      <c r="F142" s="453" t="s">
        <v>1148</v>
      </c>
      <c r="G142" s="453">
        <v>5</v>
      </c>
      <c r="H142" s="453" t="s">
        <v>865</v>
      </c>
    </row>
    <row r="143" spans="1:8" ht="13.5">
      <c r="A143" s="452" t="str">
        <f t="shared" si="2"/>
        <v>四日市北ＪＦＣ_1</v>
      </c>
      <c r="B143" s="453" t="s">
        <v>1149</v>
      </c>
      <c r="C143" s="453" t="str">
        <f>("1")</f>
        <v>1</v>
      </c>
      <c r="D143" s="453" t="s">
        <v>894</v>
      </c>
      <c r="E143" s="453" t="s">
        <v>1150</v>
      </c>
      <c r="F143" s="453" t="s">
        <v>1151</v>
      </c>
      <c r="G143" s="453">
        <v>6</v>
      </c>
      <c r="H143" s="453" t="s">
        <v>865</v>
      </c>
    </row>
    <row r="144" spans="1:8" ht="13.5">
      <c r="A144" s="452" t="str">
        <f t="shared" si="2"/>
        <v>四日市北ＪＦＣ_2</v>
      </c>
      <c r="B144" s="453" t="s">
        <v>1149</v>
      </c>
      <c r="C144" s="453" t="str">
        <f>("2")</f>
        <v>2</v>
      </c>
      <c r="D144" s="453" t="s">
        <v>872</v>
      </c>
      <c r="E144" s="453" t="s">
        <v>1152</v>
      </c>
      <c r="F144" s="453" t="s">
        <v>1153</v>
      </c>
      <c r="G144" s="453">
        <v>6</v>
      </c>
      <c r="H144" s="453" t="s">
        <v>865</v>
      </c>
    </row>
    <row r="145" spans="1:8" ht="13.5">
      <c r="A145" s="452" t="str">
        <f t="shared" si="2"/>
        <v>四日市北ＪＦＣ_3</v>
      </c>
      <c r="B145" s="453" t="s">
        <v>1149</v>
      </c>
      <c r="C145" s="453" t="str">
        <f>("3")</f>
        <v>3</v>
      </c>
      <c r="D145" s="453" t="s">
        <v>862</v>
      </c>
      <c r="E145" s="453" t="s">
        <v>1154</v>
      </c>
      <c r="F145" s="453" t="s">
        <v>1155</v>
      </c>
      <c r="G145" s="453">
        <v>6</v>
      </c>
      <c r="H145" s="453" t="s">
        <v>865</v>
      </c>
    </row>
    <row r="146" spans="1:8" ht="13.5">
      <c r="A146" s="452" t="str">
        <f t="shared" si="2"/>
        <v>四日市北ＪＦＣ_4</v>
      </c>
      <c r="B146" s="453" t="s">
        <v>1149</v>
      </c>
      <c r="C146" s="453" t="str">
        <f>("4")</f>
        <v>4</v>
      </c>
      <c r="D146" s="453" t="s">
        <v>866</v>
      </c>
      <c r="E146" s="453" t="s">
        <v>1156</v>
      </c>
      <c r="F146" s="453" t="s">
        <v>1157</v>
      </c>
      <c r="G146" s="453">
        <v>4</v>
      </c>
      <c r="H146" s="453" t="s">
        <v>865</v>
      </c>
    </row>
    <row r="147" spans="1:8" ht="13.5">
      <c r="A147" s="452" t="str">
        <f t="shared" si="2"/>
        <v>四日市北ＪＦＣ_5</v>
      </c>
      <c r="B147" s="453" t="s">
        <v>1149</v>
      </c>
      <c r="C147" s="453" t="str">
        <f>("5")</f>
        <v>5</v>
      </c>
      <c r="D147" s="453" t="s">
        <v>872</v>
      </c>
      <c r="E147" s="453" t="s">
        <v>1158</v>
      </c>
      <c r="F147" s="453" t="s">
        <v>1159</v>
      </c>
      <c r="G147" s="453">
        <v>5</v>
      </c>
      <c r="H147" s="453" t="s">
        <v>865</v>
      </c>
    </row>
    <row r="148" spans="1:8" ht="13.5">
      <c r="A148" s="452" t="str">
        <f t="shared" si="2"/>
        <v>四日市北ＪＦＣ_6</v>
      </c>
      <c r="B148" s="453" t="s">
        <v>1149</v>
      </c>
      <c r="C148" s="453" t="str">
        <f>("6")</f>
        <v>6</v>
      </c>
      <c r="D148" s="453" t="s">
        <v>866</v>
      </c>
      <c r="E148" s="453" t="s">
        <v>1160</v>
      </c>
      <c r="F148" s="453" t="s">
        <v>1161</v>
      </c>
      <c r="G148" s="453">
        <v>6</v>
      </c>
      <c r="H148" s="453" t="s">
        <v>865</v>
      </c>
    </row>
    <row r="149" spans="1:8" ht="13.5">
      <c r="A149" s="452" t="str">
        <f t="shared" si="2"/>
        <v>四日市北ＪＦＣ_7</v>
      </c>
      <c r="B149" s="453" t="s">
        <v>1149</v>
      </c>
      <c r="C149" s="453" t="str">
        <f>("7")</f>
        <v>7</v>
      </c>
      <c r="D149" s="453" t="s">
        <v>872</v>
      </c>
      <c r="E149" s="453" t="s">
        <v>1162</v>
      </c>
      <c r="F149" s="453" t="s">
        <v>1163</v>
      </c>
      <c r="G149" s="453">
        <v>4</v>
      </c>
      <c r="H149" s="453" t="s">
        <v>869</v>
      </c>
    </row>
    <row r="150" spans="1:8" ht="13.5">
      <c r="A150" s="452" t="str">
        <f t="shared" si="2"/>
        <v>四日市北ＪＦＣ_8</v>
      </c>
      <c r="B150" s="453" t="s">
        <v>1149</v>
      </c>
      <c r="C150" s="453" t="str">
        <f>("8")</f>
        <v>8</v>
      </c>
      <c r="D150" s="453" t="s">
        <v>862</v>
      </c>
      <c r="E150" s="453" t="s">
        <v>1164</v>
      </c>
      <c r="F150" s="453" t="s">
        <v>1165</v>
      </c>
      <c r="G150" s="453">
        <v>5</v>
      </c>
      <c r="H150" s="453" t="s">
        <v>869</v>
      </c>
    </row>
    <row r="151" spans="1:8" ht="13.5">
      <c r="A151" s="452" t="str">
        <f t="shared" si="2"/>
        <v>四日市北ＪＦＣ_9</v>
      </c>
      <c r="B151" s="453" t="s">
        <v>1149</v>
      </c>
      <c r="C151" s="453" t="str">
        <f>("9")</f>
        <v>9</v>
      </c>
      <c r="D151" s="453" t="s">
        <v>872</v>
      </c>
      <c r="E151" s="453" t="s">
        <v>1166</v>
      </c>
      <c r="F151" s="453" t="s">
        <v>1167</v>
      </c>
      <c r="G151" s="453">
        <v>6</v>
      </c>
      <c r="H151" s="453" t="s">
        <v>869</v>
      </c>
    </row>
    <row r="152" spans="1:8" ht="13.5">
      <c r="A152" s="452" t="str">
        <f t="shared" si="2"/>
        <v>四日市北ＪＦＣ_10</v>
      </c>
      <c r="B152" s="453" t="s">
        <v>1149</v>
      </c>
      <c r="C152" s="453" t="str">
        <f>("10")</f>
        <v>10</v>
      </c>
      <c r="D152" s="453" t="s">
        <v>866</v>
      </c>
      <c r="E152" s="453" t="s">
        <v>1168</v>
      </c>
      <c r="F152" s="453" t="s">
        <v>1169</v>
      </c>
      <c r="G152" s="453">
        <v>6</v>
      </c>
      <c r="H152" s="453" t="s">
        <v>865</v>
      </c>
    </row>
    <row r="153" spans="1:9" ht="13.5">
      <c r="A153" s="452" t="str">
        <f t="shared" si="2"/>
        <v>四日市北ＪＦＣ_11</v>
      </c>
      <c r="B153" s="453" t="s">
        <v>1149</v>
      </c>
      <c r="C153" s="453" t="str">
        <f>("11")</f>
        <v>11</v>
      </c>
      <c r="D153" s="453" t="s">
        <v>862</v>
      </c>
      <c r="E153" s="453" t="s">
        <v>1170</v>
      </c>
      <c r="F153" s="453" t="s">
        <v>1171</v>
      </c>
      <c r="G153" s="453">
        <v>6</v>
      </c>
      <c r="H153" s="453" t="s">
        <v>865</v>
      </c>
      <c r="I153" s="453" t="s">
        <v>16</v>
      </c>
    </row>
    <row r="154" spans="1:8" ht="13.5">
      <c r="A154" s="452" t="str">
        <f t="shared" si="2"/>
        <v>四日市北ＪＦＣ_12</v>
      </c>
      <c r="B154" s="453" t="s">
        <v>1149</v>
      </c>
      <c r="C154" s="453" t="str">
        <f>("12")</f>
        <v>12</v>
      </c>
      <c r="D154" s="453" t="s">
        <v>862</v>
      </c>
      <c r="E154" s="453" t="s">
        <v>1172</v>
      </c>
      <c r="F154" s="453" t="s">
        <v>1173</v>
      </c>
      <c r="G154" s="453">
        <v>4</v>
      </c>
      <c r="H154" s="453" t="s">
        <v>865</v>
      </c>
    </row>
    <row r="155" spans="1:8" ht="13.5">
      <c r="A155" s="452" t="str">
        <f t="shared" si="2"/>
        <v>四日市北ＪＦＣ_16</v>
      </c>
      <c r="B155" s="453" t="s">
        <v>1149</v>
      </c>
      <c r="C155" s="453" t="str">
        <f>("16")</f>
        <v>16</v>
      </c>
      <c r="D155" s="453" t="s">
        <v>894</v>
      </c>
      <c r="E155" s="453" t="s">
        <v>1174</v>
      </c>
      <c r="F155" s="453" t="s">
        <v>1175</v>
      </c>
      <c r="G155" s="453">
        <v>3</v>
      </c>
      <c r="H155" s="453" t="s">
        <v>865</v>
      </c>
    </row>
    <row r="156" spans="1:8" ht="13.5">
      <c r="A156" s="452" t="str">
        <f t="shared" si="2"/>
        <v>きつきＦＣ_1</v>
      </c>
      <c r="B156" s="453" t="s">
        <v>27</v>
      </c>
      <c r="C156" s="453" t="str">
        <f>("1")</f>
        <v>1</v>
      </c>
      <c r="D156" s="453" t="s">
        <v>894</v>
      </c>
      <c r="E156" s="453" t="s">
        <v>1176</v>
      </c>
      <c r="F156" s="453" t="s">
        <v>1177</v>
      </c>
      <c r="G156" s="453">
        <v>6</v>
      </c>
      <c r="H156" s="453" t="s">
        <v>865</v>
      </c>
    </row>
    <row r="157" spans="1:8" ht="13.5">
      <c r="A157" s="452" t="str">
        <f t="shared" si="2"/>
        <v>きつきＦＣ_4</v>
      </c>
      <c r="B157" s="453" t="s">
        <v>27</v>
      </c>
      <c r="C157" s="453" t="str">
        <f>("4")</f>
        <v>4</v>
      </c>
      <c r="D157" s="453" t="s">
        <v>872</v>
      </c>
      <c r="E157" s="453" t="s">
        <v>1178</v>
      </c>
      <c r="F157" s="453" t="s">
        <v>1179</v>
      </c>
      <c r="G157" s="453">
        <v>6</v>
      </c>
      <c r="H157" s="453" t="s">
        <v>865</v>
      </c>
    </row>
    <row r="158" spans="1:8" ht="13.5">
      <c r="A158" s="452" t="str">
        <f t="shared" si="2"/>
        <v>きつきＦＣ_5</v>
      </c>
      <c r="B158" s="453" t="s">
        <v>27</v>
      </c>
      <c r="C158" s="453" t="str">
        <f>("5")</f>
        <v>5</v>
      </c>
      <c r="D158" s="453" t="s">
        <v>862</v>
      </c>
      <c r="E158" s="453" t="s">
        <v>1180</v>
      </c>
      <c r="F158" s="453" t="s">
        <v>1181</v>
      </c>
      <c r="G158" s="453">
        <v>6</v>
      </c>
      <c r="H158" s="453" t="s">
        <v>865</v>
      </c>
    </row>
    <row r="159" spans="1:8" ht="13.5">
      <c r="A159" s="452" t="str">
        <f t="shared" si="2"/>
        <v>きつきＦＣ_6</v>
      </c>
      <c r="B159" s="453" t="s">
        <v>27</v>
      </c>
      <c r="C159" s="453" t="str">
        <f>("6")</f>
        <v>6</v>
      </c>
      <c r="D159" s="453" t="s">
        <v>862</v>
      </c>
      <c r="E159" s="453" t="s">
        <v>480</v>
      </c>
      <c r="F159" s="453" t="s">
        <v>1182</v>
      </c>
      <c r="G159" s="453">
        <v>6</v>
      </c>
      <c r="H159" s="453" t="s">
        <v>869</v>
      </c>
    </row>
    <row r="160" spans="1:8" ht="13.5">
      <c r="A160" s="452" t="str">
        <f t="shared" si="2"/>
        <v>きつきＦＣ_7</v>
      </c>
      <c r="B160" s="453" t="s">
        <v>27</v>
      </c>
      <c r="C160" s="453" t="str">
        <f>("7")</f>
        <v>7</v>
      </c>
      <c r="D160" s="453" t="s">
        <v>866</v>
      </c>
      <c r="E160" s="453" t="s">
        <v>504</v>
      </c>
      <c r="F160" s="453" t="s">
        <v>1183</v>
      </c>
      <c r="G160" s="453">
        <v>6</v>
      </c>
      <c r="H160" s="453" t="s">
        <v>865</v>
      </c>
    </row>
    <row r="161" spans="1:8" ht="13.5">
      <c r="A161" s="452" t="str">
        <f t="shared" si="2"/>
        <v>きつきＦＣ_8</v>
      </c>
      <c r="B161" s="453" t="s">
        <v>27</v>
      </c>
      <c r="C161" s="453" t="str">
        <f>("8")</f>
        <v>8</v>
      </c>
      <c r="D161" s="453" t="s">
        <v>866</v>
      </c>
      <c r="E161" s="453" t="s">
        <v>1184</v>
      </c>
      <c r="F161" s="453" t="s">
        <v>1185</v>
      </c>
      <c r="G161" s="453">
        <v>6</v>
      </c>
      <c r="H161" s="453" t="s">
        <v>865</v>
      </c>
    </row>
    <row r="162" spans="1:8" ht="13.5">
      <c r="A162" s="452" t="str">
        <f t="shared" si="2"/>
        <v>きつきＦＣ_9</v>
      </c>
      <c r="B162" s="453" t="s">
        <v>27</v>
      </c>
      <c r="C162" s="453" t="str">
        <f>("9")</f>
        <v>9</v>
      </c>
      <c r="D162" s="453" t="s">
        <v>866</v>
      </c>
      <c r="E162" s="453" t="s">
        <v>1186</v>
      </c>
      <c r="F162" s="453" t="s">
        <v>1187</v>
      </c>
      <c r="G162" s="453">
        <v>5</v>
      </c>
      <c r="H162" s="453" t="s">
        <v>865</v>
      </c>
    </row>
    <row r="163" spans="1:9" ht="13.5">
      <c r="A163" s="452" t="str">
        <f t="shared" si="2"/>
        <v>きつきＦＣ_10</v>
      </c>
      <c r="B163" s="453" t="s">
        <v>27</v>
      </c>
      <c r="C163" s="453" t="str">
        <f>("10")</f>
        <v>10</v>
      </c>
      <c r="D163" s="453" t="s">
        <v>866</v>
      </c>
      <c r="E163" s="453" t="s">
        <v>502</v>
      </c>
      <c r="F163" s="453" t="s">
        <v>1188</v>
      </c>
      <c r="G163" s="453">
        <v>6</v>
      </c>
      <c r="H163" s="453" t="s">
        <v>865</v>
      </c>
      <c r="I163" s="453" t="s">
        <v>16</v>
      </c>
    </row>
    <row r="164" spans="1:8" ht="13.5">
      <c r="A164" s="452" t="str">
        <f t="shared" si="2"/>
        <v>きつきＦＣ_11</v>
      </c>
      <c r="B164" s="453" t="s">
        <v>27</v>
      </c>
      <c r="C164" s="453" t="str">
        <f>("11")</f>
        <v>11</v>
      </c>
      <c r="D164" s="453" t="s">
        <v>872</v>
      </c>
      <c r="E164" s="453" t="s">
        <v>1189</v>
      </c>
      <c r="F164" s="453" t="s">
        <v>1190</v>
      </c>
      <c r="G164" s="453">
        <v>6</v>
      </c>
      <c r="H164" s="453" t="s">
        <v>865</v>
      </c>
    </row>
    <row r="165" spans="1:8" ht="13.5">
      <c r="A165" s="452" t="str">
        <f t="shared" si="2"/>
        <v>きつきＦＣ_14</v>
      </c>
      <c r="B165" s="453" t="s">
        <v>27</v>
      </c>
      <c r="C165" s="453" t="str">
        <f>("14")</f>
        <v>14</v>
      </c>
      <c r="D165" s="453" t="s">
        <v>866</v>
      </c>
      <c r="E165" s="453" t="s">
        <v>1191</v>
      </c>
      <c r="F165" s="453" t="s">
        <v>1192</v>
      </c>
      <c r="G165" s="453">
        <v>4</v>
      </c>
      <c r="H165" s="453" t="s">
        <v>865</v>
      </c>
    </row>
    <row r="166" spans="1:8" ht="13.5">
      <c r="A166" s="452" t="str">
        <f t="shared" si="2"/>
        <v>きつきＦＣ_16</v>
      </c>
      <c r="B166" s="453" t="s">
        <v>27</v>
      </c>
      <c r="C166" s="453" t="str">
        <f>("16")</f>
        <v>16</v>
      </c>
      <c r="D166" s="453" t="s">
        <v>894</v>
      </c>
      <c r="E166" s="453" t="s">
        <v>1193</v>
      </c>
      <c r="F166" s="453" t="s">
        <v>1194</v>
      </c>
      <c r="G166" s="453">
        <v>6</v>
      </c>
      <c r="H166" s="453" t="s">
        <v>865</v>
      </c>
    </row>
    <row r="167" spans="1:8" ht="13.5">
      <c r="A167" s="452" t="str">
        <f t="shared" si="2"/>
        <v>東　Ｆ．Ｃ．_1</v>
      </c>
      <c r="B167" s="453" t="s">
        <v>1195</v>
      </c>
      <c r="C167" s="453" t="str">
        <f>("1")</f>
        <v>1</v>
      </c>
      <c r="D167" s="453" t="s">
        <v>894</v>
      </c>
      <c r="E167" s="453" t="s">
        <v>1196</v>
      </c>
      <c r="F167" s="453" t="s">
        <v>1197</v>
      </c>
      <c r="G167" s="453">
        <v>3</v>
      </c>
      <c r="H167" s="453" t="s">
        <v>865</v>
      </c>
    </row>
    <row r="168" spans="1:8" ht="13.5">
      <c r="A168" s="452" t="str">
        <f t="shared" si="2"/>
        <v>東　Ｆ．Ｃ．_2</v>
      </c>
      <c r="B168" s="453" t="s">
        <v>1195</v>
      </c>
      <c r="C168" s="453" t="str">
        <f>("2")</f>
        <v>2</v>
      </c>
      <c r="D168" s="453" t="s">
        <v>862</v>
      </c>
      <c r="E168" s="453" t="s">
        <v>1198</v>
      </c>
      <c r="F168" s="453" t="s">
        <v>1199</v>
      </c>
      <c r="G168" s="453">
        <v>4</v>
      </c>
      <c r="H168" s="453" t="s">
        <v>865</v>
      </c>
    </row>
    <row r="169" spans="1:8" ht="13.5">
      <c r="A169" s="452" t="str">
        <f t="shared" si="2"/>
        <v>東　Ｆ．Ｃ．_3</v>
      </c>
      <c r="B169" s="453" t="s">
        <v>1195</v>
      </c>
      <c r="C169" s="453" t="str">
        <f>("3")</f>
        <v>3</v>
      </c>
      <c r="D169" s="453" t="s">
        <v>866</v>
      </c>
      <c r="E169" s="453" t="s">
        <v>1200</v>
      </c>
      <c r="F169" s="453" t="s">
        <v>1201</v>
      </c>
      <c r="G169" s="453">
        <v>4</v>
      </c>
      <c r="H169" s="453" t="s">
        <v>865</v>
      </c>
    </row>
    <row r="170" spans="1:8" ht="13.5">
      <c r="A170" s="452" t="str">
        <f t="shared" si="2"/>
        <v>東　Ｆ．Ｃ．_4</v>
      </c>
      <c r="B170" s="453" t="s">
        <v>1195</v>
      </c>
      <c r="C170" s="453" t="str">
        <f>("4")</f>
        <v>4</v>
      </c>
      <c r="D170" s="453" t="s">
        <v>872</v>
      </c>
      <c r="E170" s="453" t="s">
        <v>1202</v>
      </c>
      <c r="F170" s="453" t="s">
        <v>1203</v>
      </c>
      <c r="G170" s="453">
        <v>5</v>
      </c>
      <c r="H170" s="453" t="s">
        <v>869</v>
      </c>
    </row>
    <row r="171" spans="1:8" ht="13.5">
      <c r="A171" s="452" t="str">
        <f t="shared" si="2"/>
        <v>東　Ｆ．Ｃ．_5</v>
      </c>
      <c r="B171" s="453" t="s">
        <v>1195</v>
      </c>
      <c r="C171" s="453" t="str">
        <f>("5")</f>
        <v>5</v>
      </c>
      <c r="D171" s="453" t="s">
        <v>862</v>
      </c>
      <c r="E171" s="453" t="s">
        <v>1204</v>
      </c>
      <c r="F171" s="453" t="s">
        <v>1205</v>
      </c>
      <c r="G171" s="453">
        <v>6</v>
      </c>
      <c r="H171" s="453" t="s">
        <v>865</v>
      </c>
    </row>
    <row r="172" spans="1:8" ht="13.5">
      <c r="A172" s="452" t="str">
        <f t="shared" si="2"/>
        <v>東　Ｆ．Ｃ．_6</v>
      </c>
      <c r="B172" s="453" t="s">
        <v>1195</v>
      </c>
      <c r="C172" s="453" t="str">
        <f>("6")</f>
        <v>6</v>
      </c>
      <c r="D172" s="453" t="s">
        <v>872</v>
      </c>
      <c r="E172" s="453" t="s">
        <v>1206</v>
      </c>
      <c r="F172" s="453" t="s">
        <v>1207</v>
      </c>
      <c r="G172" s="453">
        <v>5</v>
      </c>
      <c r="H172" s="453" t="s">
        <v>865</v>
      </c>
    </row>
    <row r="173" spans="1:8" ht="13.5">
      <c r="A173" s="452" t="str">
        <f t="shared" si="2"/>
        <v>東　Ｆ．Ｃ．_7</v>
      </c>
      <c r="B173" s="453" t="s">
        <v>1195</v>
      </c>
      <c r="C173" s="453" t="str">
        <f>("7")</f>
        <v>7</v>
      </c>
      <c r="D173" s="453" t="s">
        <v>866</v>
      </c>
      <c r="E173" s="453" t="s">
        <v>1208</v>
      </c>
      <c r="F173" s="453" t="s">
        <v>1209</v>
      </c>
      <c r="G173" s="453">
        <v>5</v>
      </c>
      <c r="H173" s="453" t="s">
        <v>865</v>
      </c>
    </row>
    <row r="174" spans="1:8" ht="13.5">
      <c r="A174" s="452" t="str">
        <f t="shared" si="2"/>
        <v>東　Ｆ．Ｃ．_8</v>
      </c>
      <c r="B174" s="453" t="s">
        <v>1195</v>
      </c>
      <c r="C174" s="453" t="str">
        <f>("8")</f>
        <v>8</v>
      </c>
      <c r="D174" s="453" t="s">
        <v>866</v>
      </c>
      <c r="E174" s="453" t="s">
        <v>1210</v>
      </c>
      <c r="F174" s="453" t="s">
        <v>1211</v>
      </c>
      <c r="G174" s="453">
        <v>6</v>
      </c>
      <c r="H174" s="453" t="s">
        <v>869</v>
      </c>
    </row>
    <row r="175" spans="1:8" ht="13.5">
      <c r="A175" s="452" t="str">
        <f t="shared" si="2"/>
        <v>東　Ｆ．Ｃ．_9</v>
      </c>
      <c r="B175" s="453" t="s">
        <v>1195</v>
      </c>
      <c r="C175" s="453" t="str">
        <f>("9")</f>
        <v>9</v>
      </c>
      <c r="D175" s="453" t="s">
        <v>866</v>
      </c>
      <c r="E175" s="453" t="s">
        <v>1212</v>
      </c>
      <c r="F175" s="453" t="s">
        <v>1213</v>
      </c>
      <c r="G175" s="453">
        <v>5</v>
      </c>
      <c r="H175" s="453" t="s">
        <v>865</v>
      </c>
    </row>
    <row r="176" spans="1:8" ht="13.5">
      <c r="A176" s="452" t="str">
        <f t="shared" si="2"/>
        <v>東　Ｆ．Ｃ．_10</v>
      </c>
      <c r="B176" s="453" t="s">
        <v>1195</v>
      </c>
      <c r="C176" s="453" t="str">
        <f>("10")</f>
        <v>10</v>
      </c>
      <c r="D176" s="453" t="s">
        <v>862</v>
      </c>
      <c r="E176" s="453" t="s">
        <v>1214</v>
      </c>
      <c r="F176" s="453" t="s">
        <v>1215</v>
      </c>
      <c r="G176" s="453">
        <v>6</v>
      </c>
      <c r="H176" s="453" t="s">
        <v>865</v>
      </c>
    </row>
    <row r="177" spans="1:9" ht="13.5">
      <c r="A177" s="452" t="str">
        <f t="shared" si="2"/>
        <v>東　Ｆ．Ｃ．_11</v>
      </c>
      <c r="B177" s="453" t="s">
        <v>1195</v>
      </c>
      <c r="C177" s="453" t="str">
        <f>("11")</f>
        <v>11</v>
      </c>
      <c r="D177" s="453" t="s">
        <v>866</v>
      </c>
      <c r="E177" s="453" t="s">
        <v>1216</v>
      </c>
      <c r="F177" s="453" t="s">
        <v>1217</v>
      </c>
      <c r="G177" s="453">
        <v>6</v>
      </c>
      <c r="H177" s="453" t="s">
        <v>865</v>
      </c>
      <c r="I177" s="453" t="s">
        <v>16</v>
      </c>
    </row>
    <row r="178" spans="1:8" ht="13.5">
      <c r="A178" s="452" t="str">
        <f t="shared" si="2"/>
        <v>東　Ｆ．Ｃ．_12</v>
      </c>
      <c r="B178" s="453" t="s">
        <v>1195</v>
      </c>
      <c r="C178" s="453" t="str">
        <f>("12")</f>
        <v>12</v>
      </c>
      <c r="D178" s="453" t="s">
        <v>894</v>
      </c>
      <c r="E178" s="453" t="s">
        <v>1218</v>
      </c>
      <c r="F178" s="453" t="s">
        <v>1219</v>
      </c>
      <c r="G178" s="453">
        <v>4</v>
      </c>
      <c r="H178" s="453" t="s">
        <v>865</v>
      </c>
    </row>
    <row r="179" spans="1:8" ht="13.5">
      <c r="A179" s="452" t="str">
        <f t="shared" si="2"/>
        <v>東　Ｆ．Ｃ．_13</v>
      </c>
      <c r="B179" s="453" t="s">
        <v>1195</v>
      </c>
      <c r="C179" s="453" t="str">
        <f>("13")</f>
        <v>13</v>
      </c>
      <c r="D179" s="453" t="s">
        <v>872</v>
      </c>
      <c r="E179" s="453" t="s">
        <v>1220</v>
      </c>
      <c r="F179" s="453" t="s">
        <v>1221</v>
      </c>
      <c r="G179" s="453">
        <v>4</v>
      </c>
      <c r="H179" s="453" t="s">
        <v>865</v>
      </c>
    </row>
    <row r="180" spans="1:8" ht="13.5">
      <c r="A180" s="452" t="str">
        <f t="shared" si="2"/>
        <v>東　Ｆ．Ｃ．_14</v>
      </c>
      <c r="B180" s="453" t="s">
        <v>1195</v>
      </c>
      <c r="C180" s="453" t="str">
        <f>("14")</f>
        <v>14</v>
      </c>
      <c r="D180" s="453" t="s">
        <v>872</v>
      </c>
      <c r="E180" s="453" t="s">
        <v>1222</v>
      </c>
      <c r="F180" s="453" t="s">
        <v>1223</v>
      </c>
      <c r="G180" s="453">
        <v>4</v>
      </c>
      <c r="H180" s="453" t="s">
        <v>865</v>
      </c>
    </row>
    <row r="181" spans="1:8" ht="13.5">
      <c r="A181" s="452" t="str">
        <f t="shared" si="2"/>
        <v>東　Ｆ．Ｃ．_15</v>
      </c>
      <c r="B181" s="453" t="s">
        <v>1195</v>
      </c>
      <c r="C181" s="453" t="str">
        <f>("15")</f>
        <v>15</v>
      </c>
      <c r="D181" s="453" t="s">
        <v>866</v>
      </c>
      <c r="E181" s="453" t="s">
        <v>1224</v>
      </c>
      <c r="F181" s="453" t="s">
        <v>1225</v>
      </c>
      <c r="G181" s="453">
        <v>6</v>
      </c>
      <c r="H181" s="453" t="s">
        <v>865</v>
      </c>
    </row>
    <row r="182" spans="1:8" ht="13.5">
      <c r="A182" s="452" t="str">
        <f t="shared" si="2"/>
        <v>東　Ｆ．Ｃ．_16</v>
      </c>
      <c r="B182" s="453" t="s">
        <v>1195</v>
      </c>
      <c r="C182" s="453" t="str">
        <f>("16")</f>
        <v>16</v>
      </c>
      <c r="D182" s="453" t="s">
        <v>894</v>
      </c>
      <c r="E182" s="453" t="s">
        <v>1226</v>
      </c>
      <c r="F182" s="453" t="s">
        <v>1227</v>
      </c>
      <c r="G182" s="453">
        <v>5</v>
      </c>
      <c r="H182" s="453" t="s">
        <v>865</v>
      </c>
    </row>
    <row r="183" spans="1:8" ht="13.5">
      <c r="A183" s="452" t="str">
        <f t="shared" si="2"/>
        <v>東　Ｆ．Ｃ．_18</v>
      </c>
      <c r="B183" s="453" t="s">
        <v>1195</v>
      </c>
      <c r="C183" s="453" t="str">
        <f>("18")</f>
        <v>18</v>
      </c>
      <c r="D183" s="453" t="s">
        <v>872</v>
      </c>
      <c r="E183" s="453" t="s">
        <v>1228</v>
      </c>
      <c r="F183" s="453" t="s">
        <v>1229</v>
      </c>
      <c r="G183" s="453">
        <v>5</v>
      </c>
      <c r="H183" s="453" t="s">
        <v>865</v>
      </c>
    </row>
    <row r="184" spans="1:8" ht="13.5">
      <c r="A184" s="452" t="str">
        <f t="shared" si="2"/>
        <v>八坂少年サッカークラブ_1</v>
      </c>
      <c r="B184" s="453" t="s">
        <v>1230</v>
      </c>
      <c r="C184" s="453" t="str">
        <f>("1")</f>
        <v>1</v>
      </c>
      <c r="D184" s="453" t="s">
        <v>894</v>
      </c>
      <c r="E184" s="453" t="s">
        <v>1231</v>
      </c>
      <c r="F184" s="453" t="s">
        <v>1232</v>
      </c>
      <c r="G184" s="453">
        <v>6</v>
      </c>
      <c r="H184" s="453" t="s">
        <v>865</v>
      </c>
    </row>
    <row r="185" spans="1:9" ht="13.5">
      <c r="A185" s="452" t="str">
        <f t="shared" si="2"/>
        <v>八坂少年サッカークラブ_2</v>
      </c>
      <c r="B185" s="453" t="s">
        <v>1230</v>
      </c>
      <c r="C185" s="453" t="str">
        <f>("2")</f>
        <v>2</v>
      </c>
      <c r="D185" s="453" t="s">
        <v>862</v>
      </c>
      <c r="E185" s="453" t="s">
        <v>1233</v>
      </c>
      <c r="F185" s="453" t="s">
        <v>1234</v>
      </c>
      <c r="G185" s="453">
        <v>6</v>
      </c>
      <c r="H185" s="453" t="s">
        <v>865</v>
      </c>
      <c r="I185" s="453" t="s">
        <v>16</v>
      </c>
    </row>
    <row r="186" spans="1:8" ht="13.5">
      <c r="A186" s="452" t="str">
        <f t="shared" si="2"/>
        <v>八坂少年サッカークラブ_3</v>
      </c>
      <c r="B186" s="453" t="s">
        <v>1230</v>
      </c>
      <c r="C186" s="453" t="str">
        <f>("3")</f>
        <v>3</v>
      </c>
      <c r="D186" s="453" t="s">
        <v>862</v>
      </c>
      <c r="E186" s="453" t="s">
        <v>1235</v>
      </c>
      <c r="F186" s="453" t="s">
        <v>1236</v>
      </c>
      <c r="G186" s="453">
        <v>5</v>
      </c>
      <c r="H186" s="453" t="s">
        <v>865</v>
      </c>
    </row>
    <row r="187" spans="1:8" ht="13.5">
      <c r="A187" s="452" t="str">
        <f t="shared" si="2"/>
        <v>八坂少年サッカークラブ_4</v>
      </c>
      <c r="B187" s="453" t="s">
        <v>1230</v>
      </c>
      <c r="C187" s="453" t="str">
        <f>("4")</f>
        <v>4</v>
      </c>
      <c r="D187" s="453" t="s">
        <v>872</v>
      </c>
      <c r="E187" s="453" t="s">
        <v>1237</v>
      </c>
      <c r="F187" s="453" t="s">
        <v>1238</v>
      </c>
      <c r="G187" s="453">
        <v>5</v>
      </c>
      <c r="H187" s="453" t="s">
        <v>865</v>
      </c>
    </row>
    <row r="188" spans="1:8" ht="13.5">
      <c r="A188" s="452" t="str">
        <f t="shared" si="2"/>
        <v>八坂少年サッカークラブ_5</v>
      </c>
      <c r="B188" s="453" t="s">
        <v>1230</v>
      </c>
      <c r="C188" s="453" t="str">
        <f>("5")</f>
        <v>5</v>
      </c>
      <c r="D188" s="453" t="s">
        <v>866</v>
      </c>
      <c r="E188" s="453" t="s">
        <v>1239</v>
      </c>
      <c r="F188" s="453" t="s">
        <v>1240</v>
      </c>
      <c r="G188" s="453">
        <v>6</v>
      </c>
      <c r="H188" s="453" t="s">
        <v>865</v>
      </c>
    </row>
    <row r="189" spans="1:8" ht="13.5">
      <c r="A189" s="452" t="str">
        <f t="shared" si="2"/>
        <v>八坂少年サッカークラブ_6</v>
      </c>
      <c r="B189" s="453" t="s">
        <v>1230</v>
      </c>
      <c r="C189" s="453" t="str">
        <f>("6")</f>
        <v>6</v>
      </c>
      <c r="D189" s="453" t="s">
        <v>866</v>
      </c>
      <c r="E189" s="453" t="s">
        <v>1241</v>
      </c>
      <c r="F189" s="453" t="s">
        <v>1242</v>
      </c>
      <c r="G189" s="453">
        <v>3</v>
      </c>
      <c r="H189" s="453" t="s">
        <v>865</v>
      </c>
    </row>
    <row r="190" spans="1:8" ht="13.5">
      <c r="A190" s="452" t="str">
        <f t="shared" si="2"/>
        <v>八坂少年サッカークラブ_7</v>
      </c>
      <c r="B190" s="453" t="s">
        <v>1230</v>
      </c>
      <c r="C190" s="453" t="str">
        <f>("7")</f>
        <v>7</v>
      </c>
      <c r="D190" s="453" t="s">
        <v>872</v>
      </c>
      <c r="E190" s="453" t="s">
        <v>1243</v>
      </c>
      <c r="F190" s="453" t="s">
        <v>1244</v>
      </c>
      <c r="G190" s="453">
        <v>3</v>
      </c>
      <c r="H190" s="453" t="s">
        <v>865</v>
      </c>
    </row>
    <row r="191" spans="1:8" ht="13.5">
      <c r="A191" s="452" t="str">
        <f t="shared" si="2"/>
        <v>八坂少年サッカークラブ_8</v>
      </c>
      <c r="B191" s="453" t="s">
        <v>1230</v>
      </c>
      <c r="C191" s="453" t="str">
        <f>("8")</f>
        <v>8</v>
      </c>
      <c r="D191" s="453" t="s">
        <v>872</v>
      </c>
      <c r="E191" s="453" t="s">
        <v>1245</v>
      </c>
      <c r="F191" s="453" t="s">
        <v>1246</v>
      </c>
      <c r="G191" s="453">
        <v>3</v>
      </c>
      <c r="H191" s="453" t="s">
        <v>865</v>
      </c>
    </row>
    <row r="192" spans="1:8" ht="13.5">
      <c r="A192" s="452" t="str">
        <f t="shared" si="2"/>
        <v>八坂少年サッカークラブ_9</v>
      </c>
      <c r="B192" s="453" t="s">
        <v>1230</v>
      </c>
      <c r="C192" s="453" t="str">
        <f>("9")</f>
        <v>9</v>
      </c>
      <c r="D192" s="453" t="s">
        <v>866</v>
      </c>
      <c r="E192" s="453" t="s">
        <v>1247</v>
      </c>
      <c r="F192" s="453" t="s">
        <v>1248</v>
      </c>
      <c r="G192" s="453">
        <v>4</v>
      </c>
      <c r="H192" s="453" t="s">
        <v>865</v>
      </c>
    </row>
    <row r="193" spans="1:8" ht="13.5">
      <c r="A193" s="452" t="str">
        <f aca="true" t="shared" si="3" ref="A193:A256">CONCATENATE(B193,"_",C193)</f>
        <v>八坂少年サッカークラブ_10</v>
      </c>
      <c r="B193" s="453" t="s">
        <v>1230</v>
      </c>
      <c r="C193" s="453" t="str">
        <f>("10")</f>
        <v>10</v>
      </c>
      <c r="D193" s="453" t="s">
        <v>866</v>
      </c>
      <c r="E193" s="453" t="s">
        <v>1249</v>
      </c>
      <c r="F193" s="453" t="s">
        <v>1250</v>
      </c>
      <c r="G193" s="453">
        <v>4</v>
      </c>
      <c r="H193" s="453" t="s">
        <v>865</v>
      </c>
    </row>
    <row r="194" spans="1:8" ht="13.5">
      <c r="A194" s="452" t="str">
        <f t="shared" si="3"/>
        <v>八坂少年サッカークラブ_11</v>
      </c>
      <c r="B194" s="453" t="s">
        <v>1230</v>
      </c>
      <c r="C194" s="453" t="str">
        <f>("11")</f>
        <v>11</v>
      </c>
      <c r="D194" s="453" t="s">
        <v>866</v>
      </c>
      <c r="E194" s="453" t="s">
        <v>1251</v>
      </c>
      <c r="F194" s="453" t="s">
        <v>1252</v>
      </c>
      <c r="G194" s="453">
        <v>3</v>
      </c>
      <c r="H194" s="453" t="s">
        <v>865</v>
      </c>
    </row>
    <row r="195" spans="1:8" ht="13.5">
      <c r="A195" s="452" t="str">
        <f t="shared" si="3"/>
        <v>八坂少年サッカークラブ_13</v>
      </c>
      <c r="B195" s="453" t="s">
        <v>1230</v>
      </c>
      <c r="C195" s="453" t="str">
        <f>("13")</f>
        <v>13</v>
      </c>
      <c r="D195" s="453" t="s">
        <v>862</v>
      </c>
      <c r="E195" s="453" t="s">
        <v>1253</v>
      </c>
      <c r="F195" s="453" t="s">
        <v>1254</v>
      </c>
      <c r="G195" s="453">
        <v>5</v>
      </c>
      <c r="H195" s="453" t="s">
        <v>865</v>
      </c>
    </row>
    <row r="196" spans="1:8" ht="13.5">
      <c r="A196" s="452" t="str">
        <f t="shared" si="3"/>
        <v>国東ジュニアサッカークラブ_1</v>
      </c>
      <c r="B196" s="453" t="s">
        <v>29</v>
      </c>
      <c r="C196" s="453" t="str">
        <f>("1")</f>
        <v>1</v>
      </c>
      <c r="D196" s="453" t="s">
        <v>894</v>
      </c>
      <c r="E196" s="453" t="s">
        <v>1255</v>
      </c>
      <c r="F196" s="453" t="s">
        <v>1256</v>
      </c>
      <c r="G196" s="453">
        <v>6</v>
      </c>
      <c r="H196" s="453" t="s">
        <v>865</v>
      </c>
    </row>
    <row r="197" spans="1:8" ht="13.5">
      <c r="A197" s="452" t="str">
        <f t="shared" si="3"/>
        <v>国東ジュニアサッカークラブ_2</v>
      </c>
      <c r="B197" s="453" t="s">
        <v>29</v>
      </c>
      <c r="C197" s="453" t="str">
        <f>("2")</f>
        <v>2</v>
      </c>
      <c r="D197" s="453" t="s">
        <v>862</v>
      </c>
      <c r="E197" s="453" t="s">
        <v>1257</v>
      </c>
      <c r="F197" s="453" t="s">
        <v>1258</v>
      </c>
      <c r="G197" s="453">
        <v>4</v>
      </c>
      <c r="H197" s="453" t="s">
        <v>869</v>
      </c>
    </row>
    <row r="198" spans="1:8" ht="13.5">
      <c r="A198" s="452" t="str">
        <f t="shared" si="3"/>
        <v>国東ジュニアサッカークラブ_3</v>
      </c>
      <c r="B198" s="453" t="s">
        <v>29</v>
      </c>
      <c r="C198" s="453" t="str">
        <f>("3")</f>
        <v>3</v>
      </c>
      <c r="D198" s="453" t="s">
        <v>866</v>
      </c>
      <c r="E198" s="453" t="s">
        <v>1259</v>
      </c>
      <c r="F198" s="453" t="s">
        <v>1260</v>
      </c>
      <c r="G198" s="453">
        <v>4</v>
      </c>
      <c r="H198" s="453" t="s">
        <v>869</v>
      </c>
    </row>
    <row r="199" spans="1:8" ht="13.5">
      <c r="A199" s="452" t="str">
        <f t="shared" si="3"/>
        <v>国東ジュニアサッカークラブ_4</v>
      </c>
      <c r="B199" s="453" t="s">
        <v>29</v>
      </c>
      <c r="C199" s="453" t="str">
        <f>("4")</f>
        <v>4</v>
      </c>
      <c r="D199" s="453" t="s">
        <v>862</v>
      </c>
      <c r="E199" s="453" t="s">
        <v>1261</v>
      </c>
      <c r="F199" s="453" t="s">
        <v>1262</v>
      </c>
      <c r="G199" s="453">
        <v>4</v>
      </c>
      <c r="H199" s="453" t="s">
        <v>865</v>
      </c>
    </row>
    <row r="200" spans="1:8" ht="13.5">
      <c r="A200" s="452" t="str">
        <f t="shared" si="3"/>
        <v>国東ジュニアサッカークラブ_5</v>
      </c>
      <c r="B200" s="453" t="s">
        <v>29</v>
      </c>
      <c r="C200" s="453" t="str">
        <f>("5")</f>
        <v>5</v>
      </c>
      <c r="D200" s="453" t="s">
        <v>862</v>
      </c>
      <c r="E200" s="453" t="s">
        <v>1263</v>
      </c>
      <c r="F200" s="453" t="s">
        <v>1264</v>
      </c>
      <c r="G200" s="453">
        <v>5</v>
      </c>
      <c r="H200" s="453" t="s">
        <v>869</v>
      </c>
    </row>
    <row r="201" spans="1:8" ht="13.5">
      <c r="A201" s="452" t="str">
        <f t="shared" si="3"/>
        <v>国東ジュニアサッカークラブ_6</v>
      </c>
      <c r="B201" s="453" t="s">
        <v>29</v>
      </c>
      <c r="C201" s="453" t="str">
        <f>("6")</f>
        <v>6</v>
      </c>
      <c r="D201" s="453" t="s">
        <v>866</v>
      </c>
      <c r="E201" s="453" t="s">
        <v>1265</v>
      </c>
      <c r="F201" s="453" t="s">
        <v>1266</v>
      </c>
      <c r="G201" s="453">
        <v>6</v>
      </c>
      <c r="H201" s="453" t="s">
        <v>865</v>
      </c>
    </row>
    <row r="202" spans="1:8" ht="13.5">
      <c r="A202" s="452" t="str">
        <f t="shared" si="3"/>
        <v>国東ジュニアサッカークラブ_7</v>
      </c>
      <c r="B202" s="453" t="s">
        <v>29</v>
      </c>
      <c r="C202" s="453" t="str">
        <f>("7")</f>
        <v>7</v>
      </c>
      <c r="D202" s="453" t="s">
        <v>872</v>
      </c>
      <c r="E202" s="453" t="s">
        <v>1267</v>
      </c>
      <c r="F202" s="453" t="s">
        <v>1268</v>
      </c>
      <c r="G202" s="453">
        <v>6</v>
      </c>
      <c r="H202" s="453" t="s">
        <v>865</v>
      </c>
    </row>
    <row r="203" spans="1:8" ht="13.5">
      <c r="A203" s="452" t="str">
        <f t="shared" si="3"/>
        <v>国東ジュニアサッカークラブ_8</v>
      </c>
      <c r="B203" s="453" t="s">
        <v>29</v>
      </c>
      <c r="C203" s="453" t="str">
        <f>("8")</f>
        <v>8</v>
      </c>
      <c r="D203" s="453" t="s">
        <v>862</v>
      </c>
      <c r="E203" s="453" t="s">
        <v>1269</v>
      </c>
      <c r="F203" s="453" t="s">
        <v>1270</v>
      </c>
      <c r="G203" s="453">
        <v>6</v>
      </c>
      <c r="H203" s="453" t="s">
        <v>865</v>
      </c>
    </row>
    <row r="204" spans="1:8" ht="13.5">
      <c r="A204" s="452" t="str">
        <f t="shared" si="3"/>
        <v>国東ジュニアサッカークラブ_9</v>
      </c>
      <c r="B204" s="453" t="s">
        <v>29</v>
      </c>
      <c r="C204" s="453" t="str">
        <f>("9")</f>
        <v>9</v>
      </c>
      <c r="D204" s="453" t="s">
        <v>872</v>
      </c>
      <c r="E204" s="453" t="s">
        <v>1271</v>
      </c>
      <c r="F204" s="453" t="s">
        <v>1272</v>
      </c>
      <c r="G204" s="453">
        <v>6</v>
      </c>
      <c r="H204" s="453" t="s">
        <v>865</v>
      </c>
    </row>
    <row r="205" spans="1:9" ht="13.5">
      <c r="A205" s="452" t="str">
        <f t="shared" si="3"/>
        <v>国東ジュニアサッカークラブ_10</v>
      </c>
      <c r="B205" s="453" t="s">
        <v>29</v>
      </c>
      <c r="C205" s="453" t="str">
        <f>("10")</f>
        <v>10</v>
      </c>
      <c r="D205" s="453" t="s">
        <v>866</v>
      </c>
      <c r="E205" s="453" t="s">
        <v>1273</v>
      </c>
      <c r="F205" s="453" t="s">
        <v>1274</v>
      </c>
      <c r="G205" s="453">
        <v>6</v>
      </c>
      <c r="H205" s="453" t="s">
        <v>865</v>
      </c>
      <c r="I205" s="453" t="s">
        <v>16</v>
      </c>
    </row>
    <row r="206" spans="1:8" ht="13.5">
      <c r="A206" s="452" t="str">
        <f t="shared" si="3"/>
        <v>国東ジュニアサッカークラブ_11</v>
      </c>
      <c r="B206" s="453" t="s">
        <v>29</v>
      </c>
      <c r="C206" s="453" t="str">
        <f>("11")</f>
        <v>11</v>
      </c>
      <c r="D206" s="453" t="s">
        <v>872</v>
      </c>
      <c r="E206" s="453" t="s">
        <v>1275</v>
      </c>
      <c r="F206" s="453" t="s">
        <v>1276</v>
      </c>
      <c r="G206" s="453">
        <v>6</v>
      </c>
      <c r="H206" s="453" t="s">
        <v>865</v>
      </c>
    </row>
    <row r="207" spans="1:8" ht="13.5">
      <c r="A207" s="452" t="str">
        <f t="shared" si="3"/>
        <v>国東ジュニアサッカークラブ_12</v>
      </c>
      <c r="B207" s="453" t="s">
        <v>29</v>
      </c>
      <c r="C207" s="453" t="str">
        <f>("12")</f>
        <v>12</v>
      </c>
      <c r="D207" s="453" t="s">
        <v>866</v>
      </c>
      <c r="E207" s="453" t="s">
        <v>1277</v>
      </c>
      <c r="F207" s="453" t="s">
        <v>1278</v>
      </c>
      <c r="G207" s="453">
        <v>3</v>
      </c>
      <c r="H207" s="453" t="s">
        <v>869</v>
      </c>
    </row>
    <row r="208" spans="1:8" ht="13.5">
      <c r="A208" s="452" t="str">
        <f t="shared" si="3"/>
        <v>国東ジュニアサッカークラブ_13</v>
      </c>
      <c r="B208" s="453" t="s">
        <v>29</v>
      </c>
      <c r="C208" s="453" t="str">
        <f>("13")</f>
        <v>13</v>
      </c>
      <c r="D208" s="453" t="s">
        <v>866</v>
      </c>
      <c r="E208" s="453" t="s">
        <v>1279</v>
      </c>
      <c r="F208" s="453" t="s">
        <v>1280</v>
      </c>
      <c r="G208" s="453">
        <v>3</v>
      </c>
      <c r="H208" s="453" t="s">
        <v>865</v>
      </c>
    </row>
    <row r="209" spans="1:8" ht="13.5">
      <c r="A209" s="452" t="str">
        <f t="shared" si="3"/>
        <v>国東ジュニアサッカークラブ_14</v>
      </c>
      <c r="B209" s="453" t="s">
        <v>29</v>
      </c>
      <c r="C209" s="453" t="str">
        <f>("14")</f>
        <v>14</v>
      </c>
      <c r="D209" s="453" t="s">
        <v>862</v>
      </c>
      <c r="E209" s="453" t="s">
        <v>1281</v>
      </c>
      <c r="F209" s="453" t="s">
        <v>1282</v>
      </c>
      <c r="G209" s="453">
        <v>2</v>
      </c>
      <c r="H209" s="453" t="s">
        <v>865</v>
      </c>
    </row>
    <row r="210" spans="1:8" ht="13.5">
      <c r="A210" s="452" t="str">
        <f t="shared" si="3"/>
        <v>国東ジュニアサッカークラブ_15</v>
      </c>
      <c r="B210" s="453" t="s">
        <v>29</v>
      </c>
      <c r="C210" s="453" t="str">
        <f>("15")</f>
        <v>15</v>
      </c>
      <c r="D210" s="453" t="s">
        <v>862</v>
      </c>
      <c r="E210" s="453" t="s">
        <v>1283</v>
      </c>
      <c r="F210" s="453" t="s">
        <v>1284</v>
      </c>
      <c r="G210" s="453">
        <v>6</v>
      </c>
      <c r="H210" s="453" t="s">
        <v>865</v>
      </c>
    </row>
    <row r="211" spans="1:8" ht="13.5">
      <c r="A211" s="452" t="str">
        <f t="shared" si="3"/>
        <v>国東ジュニアサッカークラブ_16</v>
      </c>
      <c r="B211" s="453" t="s">
        <v>29</v>
      </c>
      <c r="C211" s="453" t="str">
        <f>("16")</f>
        <v>16</v>
      </c>
      <c r="D211" s="453" t="s">
        <v>872</v>
      </c>
      <c r="E211" s="453" t="s">
        <v>1285</v>
      </c>
      <c r="F211" s="453" t="s">
        <v>1286</v>
      </c>
      <c r="G211" s="453">
        <v>5</v>
      </c>
      <c r="H211" s="453" t="s">
        <v>865</v>
      </c>
    </row>
    <row r="212" spans="1:9" ht="13.5">
      <c r="A212" s="452" t="str">
        <f t="shared" si="3"/>
        <v>はやぶさフットボールクラブ_1</v>
      </c>
      <c r="B212" s="453" t="s">
        <v>1287</v>
      </c>
      <c r="C212" s="453" t="str">
        <f>("1")</f>
        <v>1</v>
      </c>
      <c r="D212" s="453" t="s">
        <v>872</v>
      </c>
      <c r="E212" s="453" t="s">
        <v>1288</v>
      </c>
      <c r="F212" s="453" t="s">
        <v>1289</v>
      </c>
      <c r="G212" s="453">
        <v>6</v>
      </c>
      <c r="H212" s="453" t="s">
        <v>865</v>
      </c>
      <c r="I212" s="453" t="s">
        <v>16</v>
      </c>
    </row>
    <row r="213" spans="1:8" ht="13.5">
      <c r="A213" s="452" t="str">
        <f t="shared" si="3"/>
        <v>はやぶさフットボールクラブ_3</v>
      </c>
      <c r="B213" s="453" t="s">
        <v>1287</v>
      </c>
      <c r="C213" s="453" t="str">
        <f>("3")</f>
        <v>3</v>
      </c>
      <c r="D213" s="453" t="s">
        <v>872</v>
      </c>
      <c r="E213" s="453" t="s">
        <v>1290</v>
      </c>
      <c r="F213" s="453" t="s">
        <v>1291</v>
      </c>
      <c r="G213" s="453">
        <v>5</v>
      </c>
      <c r="H213" s="453" t="s">
        <v>865</v>
      </c>
    </row>
    <row r="214" spans="1:8" ht="13.5">
      <c r="A214" s="452" t="str">
        <f t="shared" si="3"/>
        <v>はやぶさフットボールクラブ_5</v>
      </c>
      <c r="B214" s="453" t="s">
        <v>1287</v>
      </c>
      <c r="C214" s="453" t="str">
        <f>("5")</f>
        <v>5</v>
      </c>
      <c r="D214" s="453" t="s">
        <v>862</v>
      </c>
      <c r="E214" s="453" t="s">
        <v>1292</v>
      </c>
      <c r="F214" s="453" t="s">
        <v>1293</v>
      </c>
      <c r="G214" s="453">
        <v>5</v>
      </c>
      <c r="H214" s="453" t="s">
        <v>865</v>
      </c>
    </row>
    <row r="215" spans="1:8" ht="13.5">
      <c r="A215" s="452" t="str">
        <f t="shared" si="3"/>
        <v>はやぶさフットボールクラブ_7</v>
      </c>
      <c r="B215" s="453" t="s">
        <v>1287</v>
      </c>
      <c r="C215" s="453" t="str">
        <f>("7")</f>
        <v>7</v>
      </c>
      <c r="D215" s="453" t="s">
        <v>862</v>
      </c>
      <c r="E215" s="453" t="s">
        <v>1294</v>
      </c>
      <c r="F215" s="453" t="s">
        <v>1295</v>
      </c>
      <c r="G215" s="453">
        <v>5</v>
      </c>
      <c r="H215" s="453" t="s">
        <v>865</v>
      </c>
    </row>
    <row r="216" spans="1:8" ht="13.5">
      <c r="A216" s="452" t="str">
        <f t="shared" si="3"/>
        <v>はやぶさフットボールクラブ_9</v>
      </c>
      <c r="B216" s="453" t="s">
        <v>1287</v>
      </c>
      <c r="C216" s="453" t="str">
        <f>("9")</f>
        <v>9</v>
      </c>
      <c r="D216" s="453" t="s">
        <v>862</v>
      </c>
      <c r="E216" s="453" t="s">
        <v>1296</v>
      </c>
      <c r="F216" s="453" t="s">
        <v>1297</v>
      </c>
      <c r="G216" s="453">
        <v>5</v>
      </c>
      <c r="H216" s="453" t="s">
        <v>865</v>
      </c>
    </row>
    <row r="217" spans="1:8" ht="13.5">
      <c r="A217" s="452" t="str">
        <f t="shared" si="3"/>
        <v>はやぶさフットボールクラブ_10</v>
      </c>
      <c r="B217" s="453" t="s">
        <v>1287</v>
      </c>
      <c r="C217" s="453" t="str">
        <f>("10")</f>
        <v>10</v>
      </c>
      <c r="D217" s="453" t="s">
        <v>872</v>
      </c>
      <c r="E217" s="453" t="s">
        <v>1298</v>
      </c>
      <c r="F217" s="453" t="s">
        <v>1299</v>
      </c>
      <c r="G217" s="453">
        <v>6</v>
      </c>
      <c r="H217" s="453" t="s">
        <v>865</v>
      </c>
    </row>
    <row r="218" spans="1:8" ht="13.5">
      <c r="A218" s="452" t="str">
        <f t="shared" si="3"/>
        <v>はやぶさフットボールクラブ_11</v>
      </c>
      <c r="B218" s="453" t="s">
        <v>1287</v>
      </c>
      <c r="C218" s="453" t="str">
        <f>("11")</f>
        <v>11</v>
      </c>
      <c r="D218" s="453" t="s">
        <v>866</v>
      </c>
      <c r="E218" s="453" t="s">
        <v>1300</v>
      </c>
      <c r="F218" s="453" t="s">
        <v>1301</v>
      </c>
      <c r="G218" s="453">
        <v>5</v>
      </c>
      <c r="H218" s="453" t="s">
        <v>865</v>
      </c>
    </row>
    <row r="219" spans="1:8" ht="13.5">
      <c r="A219" s="452" t="str">
        <f t="shared" si="3"/>
        <v>はやぶさフットボールクラブ_12</v>
      </c>
      <c r="B219" s="453" t="s">
        <v>1287</v>
      </c>
      <c r="C219" s="453" t="str">
        <f>("12")</f>
        <v>12</v>
      </c>
      <c r="D219" s="453" t="s">
        <v>894</v>
      </c>
      <c r="E219" s="453" t="s">
        <v>1302</v>
      </c>
      <c r="F219" s="453" t="s">
        <v>1303</v>
      </c>
      <c r="G219" s="453">
        <v>5</v>
      </c>
      <c r="H219" s="453" t="s">
        <v>865</v>
      </c>
    </row>
    <row r="220" spans="1:8" ht="13.5">
      <c r="A220" s="452" t="str">
        <f t="shared" si="3"/>
        <v>はやぶさフットボールクラブ_13</v>
      </c>
      <c r="B220" s="453" t="s">
        <v>1287</v>
      </c>
      <c r="C220" s="453" t="str">
        <f>("13")</f>
        <v>13</v>
      </c>
      <c r="D220" s="453" t="s">
        <v>862</v>
      </c>
      <c r="E220" s="453" t="s">
        <v>1304</v>
      </c>
      <c r="F220" s="453" t="s">
        <v>1305</v>
      </c>
      <c r="G220" s="453">
        <v>4</v>
      </c>
      <c r="H220" s="453" t="s">
        <v>865</v>
      </c>
    </row>
    <row r="221" spans="1:8" ht="13.5">
      <c r="A221" s="452" t="str">
        <f t="shared" si="3"/>
        <v>はやぶさフットボールクラブ_14</v>
      </c>
      <c r="B221" s="453" t="s">
        <v>1287</v>
      </c>
      <c r="C221" s="453" t="str">
        <f>("14")</f>
        <v>14</v>
      </c>
      <c r="D221" s="453" t="s">
        <v>866</v>
      </c>
      <c r="E221" s="453" t="s">
        <v>1306</v>
      </c>
      <c r="F221" s="453" t="s">
        <v>1307</v>
      </c>
      <c r="G221" s="453">
        <v>4</v>
      </c>
      <c r="H221" s="453" t="s">
        <v>865</v>
      </c>
    </row>
    <row r="222" spans="1:8" ht="13.5">
      <c r="A222" s="452" t="str">
        <f t="shared" si="3"/>
        <v>はやぶさフットボールクラブ_15</v>
      </c>
      <c r="B222" s="453" t="s">
        <v>1287</v>
      </c>
      <c r="C222" s="453" t="str">
        <f>("15")</f>
        <v>15</v>
      </c>
      <c r="D222" s="453" t="s">
        <v>872</v>
      </c>
      <c r="E222" s="453" t="s">
        <v>1308</v>
      </c>
      <c r="F222" s="453" t="s">
        <v>1309</v>
      </c>
      <c r="G222" s="453">
        <v>4</v>
      </c>
      <c r="H222" s="453" t="s">
        <v>865</v>
      </c>
    </row>
    <row r="223" spans="1:8" ht="13.5">
      <c r="A223" s="452" t="str">
        <f t="shared" si="3"/>
        <v>はやぶさフットボールクラブ_16</v>
      </c>
      <c r="B223" s="453" t="s">
        <v>1287</v>
      </c>
      <c r="C223" s="453" t="str">
        <f>("16")</f>
        <v>16</v>
      </c>
      <c r="D223" s="453" t="s">
        <v>866</v>
      </c>
      <c r="E223" s="453" t="s">
        <v>1310</v>
      </c>
      <c r="F223" s="453" t="s">
        <v>1311</v>
      </c>
      <c r="G223" s="453">
        <v>4</v>
      </c>
      <c r="H223" s="453" t="s">
        <v>865</v>
      </c>
    </row>
    <row r="224" spans="1:8" ht="13.5">
      <c r="A224" s="452" t="str">
        <f t="shared" si="3"/>
        <v>はやぶさフットボールクラブ_17</v>
      </c>
      <c r="B224" s="453" t="s">
        <v>1287</v>
      </c>
      <c r="C224" s="453" t="str">
        <f>("17")</f>
        <v>17</v>
      </c>
      <c r="D224" s="453" t="s">
        <v>866</v>
      </c>
      <c r="E224" s="453" t="s">
        <v>1312</v>
      </c>
      <c r="F224" s="453" t="s">
        <v>1313</v>
      </c>
      <c r="G224" s="453">
        <v>4</v>
      </c>
      <c r="H224" s="453" t="s">
        <v>865</v>
      </c>
    </row>
    <row r="225" spans="1:8" ht="13.5">
      <c r="A225" s="452" t="str">
        <f t="shared" si="3"/>
        <v>はやぶさフットボールクラブ_24</v>
      </c>
      <c r="B225" s="453" t="s">
        <v>1287</v>
      </c>
      <c r="C225" s="453" t="str">
        <f>("24")</f>
        <v>24</v>
      </c>
      <c r="D225" s="453" t="s">
        <v>866</v>
      </c>
      <c r="E225" s="453" t="s">
        <v>1314</v>
      </c>
      <c r="F225" s="453" t="s">
        <v>1315</v>
      </c>
      <c r="G225" s="453">
        <v>3</v>
      </c>
      <c r="H225" s="453" t="s">
        <v>865</v>
      </c>
    </row>
    <row r="226" spans="1:8" ht="13.5">
      <c r="A226" s="452" t="str">
        <f t="shared" si="3"/>
        <v>はやぶさフットボールクラブ_25</v>
      </c>
      <c r="B226" s="453" t="s">
        <v>1287</v>
      </c>
      <c r="C226" s="453" t="str">
        <f>("25")</f>
        <v>25</v>
      </c>
      <c r="D226" s="453" t="s">
        <v>866</v>
      </c>
      <c r="E226" s="453" t="s">
        <v>1316</v>
      </c>
      <c r="F226" s="453" t="s">
        <v>1317</v>
      </c>
      <c r="G226" s="453">
        <v>3</v>
      </c>
      <c r="H226" s="453" t="s">
        <v>865</v>
      </c>
    </row>
    <row r="227" spans="1:8" ht="13.5">
      <c r="A227" s="452" t="str">
        <f t="shared" si="3"/>
        <v>はやぶさフットボールクラブ_29</v>
      </c>
      <c r="B227" s="453" t="s">
        <v>1287</v>
      </c>
      <c r="C227" s="453" t="str">
        <f>("29")</f>
        <v>29</v>
      </c>
      <c r="D227" s="453" t="s">
        <v>872</v>
      </c>
      <c r="E227" s="453" t="s">
        <v>1318</v>
      </c>
      <c r="F227" s="453" t="s">
        <v>1319</v>
      </c>
      <c r="G227" s="453">
        <v>3</v>
      </c>
      <c r="H227" s="453" t="s">
        <v>865</v>
      </c>
    </row>
    <row r="228" spans="1:8" ht="13.5">
      <c r="A228" s="452" t="str">
        <f t="shared" si="3"/>
        <v>鶴居ＳＳＳ_1</v>
      </c>
      <c r="B228" s="453" t="s">
        <v>18</v>
      </c>
      <c r="C228" s="453" t="str">
        <f>("1")</f>
        <v>1</v>
      </c>
      <c r="D228" s="453" t="s">
        <v>894</v>
      </c>
      <c r="E228" s="453" t="s">
        <v>1320</v>
      </c>
      <c r="F228" s="453" t="s">
        <v>1321</v>
      </c>
      <c r="G228" s="453">
        <v>6</v>
      </c>
      <c r="H228" s="453" t="s">
        <v>865</v>
      </c>
    </row>
    <row r="229" spans="1:8" ht="13.5">
      <c r="A229" s="452" t="str">
        <f t="shared" si="3"/>
        <v>鶴居ＳＳＳ_2</v>
      </c>
      <c r="B229" s="453" t="s">
        <v>18</v>
      </c>
      <c r="C229" s="453" t="str">
        <f>("2")</f>
        <v>2</v>
      </c>
      <c r="D229" s="453" t="s">
        <v>862</v>
      </c>
      <c r="E229" s="453" t="s">
        <v>1322</v>
      </c>
      <c r="F229" s="453" t="s">
        <v>1323</v>
      </c>
      <c r="G229" s="453">
        <v>6</v>
      </c>
      <c r="H229" s="453" t="s">
        <v>865</v>
      </c>
    </row>
    <row r="230" spans="1:8" ht="13.5">
      <c r="A230" s="452" t="str">
        <f t="shared" si="3"/>
        <v>鶴居ＳＳＳ_3</v>
      </c>
      <c r="B230" s="453" t="s">
        <v>18</v>
      </c>
      <c r="C230" s="453" t="str">
        <f>("3")</f>
        <v>3</v>
      </c>
      <c r="D230" s="453" t="s">
        <v>862</v>
      </c>
      <c r="E230" s="453" t="s">
        <v>1324</v>
      </c>
      <c r="F230" s="453" t="s">
        <v>1325</v>
      </c>
      <c r="G230" s="453">
        <v>6</v>
      </c>
      <c r="H230" s="453" t="s">
        <v>865</v>
      </c>
    </row>
    <row r="231" spans="1:8" ht="13.5">
      <c r="A231" s="452" t="str">
        <f t="shared" si="3"/>
        <v>鶴居ＳＳＳ_4</v>
      </c>
      <c r="B231" s="453" t="s">
        <v>18</v>
      </c>
      <c r="C231" s="453" t="str">
        <f>("4")</f>
        <v>4</v>
      </c>
      <c r="D231" s="453" t="s">
        <v>862</v>
      </c>
      <c r="E231" s="453" t="s">
        <v>1326</v>
      </c>
      <c r="F231" s="453" t="s">
        <v>1327</v>
      </c>
      <c r="G231" s="453">
        <v>6</v>
      </c>
      <c r="H231" s="453" t="s">
        <v>865</v>
      </c>
    </row>
    <row r="232" spans="1:8" ht="13.5">
      <c r="A232" s="452" t="str">
        <f t="shared" si="3"/>
        <v>鶴居ＳＳＳ_5</v>
      </c>
      <c r="B232" s="453" t="s">
        <v>18</v>
      </c>
      <c r="C232" s="453" t="str">
        <f>("5")</f>
        <v>5</v>
      </c>
      <c r="D232" s="453" t="s">
        <v>872</v>
      </c>
      <c r="E232" s="453" t="s">
        <v>490</v>
      </c>
      <c r="F232" s="453" t="s">
        <v>1328</v>
      </c>
      <c r="G232" s="453">
        <v>6</v>
      </c>
      <c r="H232" s="453" t="s">
        <v>865</v>
      </c>
    </row>
    <row r="233" spans="1:8" ht="13.5">
      <c r="A233" s="452" t="str">
        <f t="shared" si="3"/>
        <v>鶴居ＳＳＳ_6</v>
      </c>
      <c r="B233" s="453" t="s">
        <v>18</v>
      </c>
      <c r="C233" s="453" t="str">
        <f>("6")</f>
        <v>6</v>
      </c>
      <c r="D233" s="453" t="s">
        <v>862</v>
      </c>
      <c r="E233" s="453" t="s">
        <v>1329</v>
      </c>
      <c r="F233" s="453" t="s">
        <v>1330</v>
      </c>
      <c r="G233" s="453">
        <v>6</v>
      </c>
      <c r="H233" s="453" t="s">
        <v>865</v>
      </c>
    </row>
    <row r="234" spans="1:9" ht="13.5">
      <c r="A234" s="452" t="str">
        <f t="shared" si="3"/>
        <v>鶴居ＳＳＳ_7</v>
      </c>
      <c r="B234" s="453" t="s">
        <v>18</v>
      </c>
      <c r="C234" s="453" t="str">
        <f>("7")</f>
        <v>7</v>
      </c>
      <c r="D234" s="453" t="s">
        <v>862</v>
      </c>
      <c r="E234" s="453" t="s">
        <v>1331</v>
      </c>
      <c r="F234" s="453" t="s">
        <v>1332</v>
      </c>
      <c r="G234" s="453">
        <v>6</v>
      </c>
      <c r="H234" s="453" t="s">
        <v>865</v>
      </c>
      <c r="I234" s="453" t="s">
        <v>16</v>
      </c>
    </row>
    <row r="235" spans="1:8" ht="13.5">
      <c r="A235" s="452" t="str">
        <f t="shared" si="3"/>
        <v>鶴居ＳＳＳ_8</v>
      </c>
      <c r="B235" s="453" t="s">
        <v>18</v>
      </c>
      <c r="C235" s="453" t="str">
        <f>("8")</f>
        <v>8</v>
      </c>
      <c r="D235" s="453" t="s">
        <v>866</v>
      </c>
      <c r="E235" s="453" t="s">
        <v>1333</v>
      </c>
      <c r="F235" s="453" t="s">
        <v>1334</v>
      </c>
      <c r="G235" s="453">
        <v>6</v>
      </c>
      <c r="H235" s="453" t="s">
        <v>865</v>
      </c>
    </row>
    <row r="236" spans="1:8" ht="13.5">
      <c r="A236" s="452" t="str">
        <f t="shared" si="3"/>
        <v>鶴居ＳＳＳ_9</v>
      </c>
      <c r="B236" s="453" t="s">
        <v>18</v>
      </c>
      <c r="C236" s="453" t="str">
        <f>("9")</f>
        <v>9</v>
      </c>
      <c r="D236" s="453" t="s">
        <v>866</v>
      </c>
      <c r="E236" s="453" t="s">
        <v>1335</v>
      </c>
      <c r="F236" s="453" t="s">
        <v>1336</v>
      </c>
      <c r="G236" s="453">
        <v>6</v>
      </c>
      <c r="H236" s="453" t="s">
        <v>865</v>
      </c>
    </row>
    <row r="237" spans="1:8" ht="13.5">
      <c r="A237" s="452" t="str">
        <f t="shared" si="3"/>
        <v>鶴居ＳＳＳ_10</v>
      </c>
      <c r="B237" s="453" t="s">
        <v>18</v>
      </c>
      <c r="C237" s="453" t="str">
        <f>("10")</f>
        <v>10</v>
      </c>
      <c r="D237" s="453" t="s">
        <v>866</v>
      </c>
      <c r="E237" s="453" t="s">
        <v>1337</v>
      </c>
      <c r="F237" s="453" t="s">
        <v>1338</v>
      </c>
      <c r="G237" s="453">
        <v>6</v>
      </c>
      <c r="H237" s="453" t="s">
        <v>865</v>
      </c>
    </row>
    <row r="238" spans="1:8" ht="13.5">
      <c r="A238" s="452" t="str">
        <f t="shared" si="3"/>
        <v>鶴居ＳＳＳ_11</v>
      </c>
      <c r="B238" s="453" t="s">
        <v>18</v>
      </c>
      <c r="C238" s="453" t="str">
        <f>("11")</f>
        <v>11</v>
      </c>
      <c r="D238" s="453" t="s">
        <v>872</v>
      </c>
      <c r="E238" s="453" t="s">
        <v>495</v>
      </c>
      <c r="F238" s="453" t="s">
        <v>1339</v>
      </c>
      <c r="G238" s="453">
        <v>6</v>
      </c>
      <c r="H238" s="453" t="s">
        <v>865</v>
      </c>
    </row>
    <row r="239" spans="1:8" ht="13.5">
      <c r="A239" s="452" t="str">
        <f t="shared" si="3"/>
        <v>鶴居ＳＳＳ_13</v>
      </c>
      <c r="B239" s="453" t="s">
        <v>18</v>
      </c>
      <c r="C239" s="453" t="str">
        <f>("13")</f>
        <v>13</v>
      </c>
      <c r="D239" s="453" t="s">
        <v>866</v>
      </c>
      <c r="E239" s="453" t="s">
        <v>1340</v>
      </c>
      <c r="F239" s="453" t="s">
        <v>1341</v>
      </c>
      <c r="G239" s="453">
        <v>5</v>
      </c>
      <c r="H239" s="453" t="s">
        <v>865</v>
      </c>
    </row>
    <row r="240" spans="1:8" ht="13.5">
      <c r="A240" s="452" t="str">
        <f t="shared" si="3"/>
        <v>鶴居ＳＳＳ_14</v>
      </c>
      <c r="B240" s="453" t="s">
        <v>18</v>
      </c>
      <c r="C240" s="453" t="str">
        <f>("14")</f>
        <v>14</v>
      </c>
      <c r="D240" s="453" t="s">
        <v>866</v>
      </c>
      <c r="E240" s="453" t="s">
        <v>1342</v>
      </c>
      <c r="F240" s="453" t="s">
        <v>1343</v>
      </c>
      <c r="G240" s="453">
        <v>5</v>
      </c>
      <c r="H240" s="453" t="s">
        <v>865</v>
      </c>
    </row>
    <row r="241" spans="1:8" ht="13.5">
      <c r="A241" s="452" t="str">
        <f t="shared" si="3"/>
        <v>鶴居ＳＳＳ_15</v>
      </c>
      <c r="B241" s="453" t="s">
        <v>18</v>
      </c>
      <c r="C241" s="453" t="str">
        <f>("15")</f>
        <v>15</v>
      </c>
      <c r="D241" s="453" t="s">
        <v>872</v>
      </c>
      <c r="E241" s="453" t="s">
        <v>1344</v>
      </c>
      <c r="F241" s="453" t="s">
        <v>1345</v>
      </c>
      <c r="G241" s="453">
        <v>5</v>
      </c>
      <c r="H241" s="453" t="s">
        <v>865</v>
      </c>
    </row>
    <row r="242" spans="1:8" ht="13.5">
      <c r="A242" s="452" t="str">
        <f t="shared" si="3"/>
        <v>鶴居ＳＳＳ_16</v>
      </c>
      <c r="B242" s="453" t="s">
        <v>18</v>
      </c>
      <c r="C242" s="453" t="str">
        <f>("16")</f>
        <v>16</v>
      </c>
      <c r="D242" s="453" t="s">
        <v>866</v>
      </c>
      <c r="E242" s="453" t="s">
        <v>1346</v>
      </c>
      <c r="F242" s="453" t="s">
        <v>1347</v>
      </c>
      <c r="G242" s="453">
        <v>5</v>
      </c>
      <c r="H242" s="453" t="s">
        <v>865</v>
      </c>
    </row>
    <row r="243" spans="1:8" ht="13.5">
      <c r="A243" s="452" t="str">
        <f t="shared" si="3"/>
        <v>ＦＣ大野_2</v>
      </c>
      <c r="B243" s="453" t="s">
        <v>1348</v>
      </c>
      <c r="C243" s="453" t="str">
        <f>("2")</f>
        <v>2</v>
      </c>
      <c r="D243" s="453" t="s">
        <v>872</v>
      </c>
      <c r="E243" s="453" t="s">
        <v>1349</v>
      </c>
      <c r="F243" s="453" t="s">
        <v>1350</v>
      </c>
      <c r="G243" s="453">
        <v>3</v>
      </c>
      <c r="H243" s="453" t="s">
        <v>865</v>
      </c>
    </row>
    <row r="244" spans="1:8" ht="13.5">
      <c r="A244" s="452" t="str">
        <f t="shared" si="3"/>
        <v>ＦＣ大野_3</v>
      </c>
      <c r="B244" s="453" t="s">
        <v>1348</v>
      </c>
      <c r="C244" s="453" t="str">
        <f>("3")</f>
        <v>3</v>
      </c>
      <c r="D244" s="453" t="s">
        <v>862</v>
      </c>
      <c r="E244" s="453" t="s">
        <v>1351</v>
      </c>
      <c r="F244" s="453" t="s">
        <v>1352</v>
      </c>
      <c r="G244" s="453">
        <v>2</v>
      </c>
      <c r="H244" s="453" t="s">
        <v>865</v>
      </c>
    </row>
    <row r="245" spans="1:8" ht="13.5">
      <c r="A245" s="452" t="str">
        <f t="shared" si="3"/>
        <v>ＦＣ大野_4</v>
      </c>
      <c r="B245" s="453" t="s">
        <v>1348</v>
      </c>
      <c r="C245" s="453" t="str">
        <f>("4")</f>
        <v>4</v>
      </c>
      <c r="D245" s="453" t="s">
        <v>862</v>
      </c>
      <c r="E245" s="453" t="s">
        <v>1353</v>
      </c>
      <c r="F245" s="453" t="s">
        <v>1354</v>
      </c>
      <c r="G245" s="453">
        <v>6</v>
      </c>
      <c r="H245" s="453" t="s">
        <v>869</v>
      </c>
    </row>
    <row r="246" spans="1:8" ht="13.5">
      <c r="A246" s="452" t="str">
        <f t="shared" si="3"/>
        <v>ＦＣ大野_5</v>
      </c>
      <c r="B246" s="453" t="s">
        <v>1348</v>
      </c>
      <c r="C246" s="453" t="str">
        <f>("5")</f>
        <v>5</v>
      </c>
      <c r="D246" s="453" t="s">
        <v>862</v>
      </c>
      <c r="E246" s="453" t="s">
        <v>1355</v>
      </c>
      <c r="F246" s="453" t="s">
        <v>1356</v>
      </c>
      <c r="G246" s="453">
        <v>5</v>
      </c>
      <c r="H246" s="453" t="s">
        <v>865</v>
      </c>
    </row>
    <row r="247" spans="1:8" ht="13.5">
      <c r="A247" s="452" t="str">
        <f t="shared" si="3"/>
        <v>ＦＣ大野_6</v>
      </c>
      <c r="B247" s="453" t="s">
        <v>1348</v>
      </c>
      <c r="C247" s="453" t="str">
        <f>("6")</f>
        <v>6</v>
      </c>
      <c r="D247" s="453" t="s">
        <v>862</v>
      </c>
      <c r="E247" s="453" t="s">
        <v>1357</v>
      </c>
      <c r="F247" s="453" t="s">
        <v>1358</v>
      </c>
      <c r="G247" s="453">
        <v>5</v>
      </c>
      <c r="H247" s="453" t="s">
        <v>865</v>
      </c>
    </row>
    <row r="248" spans="1:8" ht="13.5">
      <c r="A248" s="452" t="str">
        <f t="shared" si="3"/>
        <v>ＦＣ大野_7</v>
      </c>
      <c r="B248" s="453" t="s">
        <v>1348</v>
      </c>
      <c r="C248" s="453" t="str">
        <f>("7")</f>
        <v>7</v>
      </c>
      <c r="D248" s="453" t="s">
        <v>866</v>
      </c>
      <c r="E248" s="453" t="s">
        <v>1359</v>
      </c>
      <c r="F248" s="453" t="s">
        <v>1360</v>
      </c>
      <c r="G248" s="453">
        <v>5</v>
      </c>
      <c r="H248" s="453" t="s">
        <v>865</v>
      </c>
    </row>
    <row r="249" spans="1:8" ht="13.5">
      <c r="A249" s="452" t="str">
        <f t="shared" si="3"/>
        <v>ＦＣ大野_8</v>
      </c>
      <c r="B249" s="453" t="s">
        <v>1348</v>
      </c>
      <c r="C249" s="453" t="str">
        <f>("8")</f>
        <v>8</v>
      </c>
      <c r="D249" s="453" t="s">
        <v>866</v>
      </c>
      <c r="E249" s="453" t="s">
        <v>1361</v>
      </c>
      <c r="F249" s="453" t="s">
        <v>1362</v>
      </c>
      <c r="G249" s="453">
        <v>1</v>
      </c>
      <c r="H249" s="453" t="s">
        <v>865</v>
      </c>
    </row>
    <row r="250" spans="1:8" ht="13.5">
      <c r="A250" s="452" t="str">
        <f t="shared" si="3"/>
        <v>ＦＣ大野_9</v>
      </c>
      <c r="B250" s="453" t="s">
        <v>1348</v>
      </c>
      <c r="C250" s="453" t="str">
        <f>("9")</f>
        <v>9</v>
      </c>
      <c r="D250" s="453" t="s">
        <v>894</v>
      </c>
      <c r="E250" s="453" t="s">
        <v>1363</v>
      </c>
      <c r="F250" s="453" t="s">
        <v>1364</v>
      </c>
      <c r="G250" s="453">
        <v>5</v>
      </c>
      <c r="H250" s="453" t="s">
        <v>865</v>
      </c>
    </row>
    <row r="251" spans="1:9" ht="13.5">
      <c r="A251" s="452" t="str">
        <f t="shared" si="3"/>
        <v>ＦＣ大野_10</v>
      </c>
      <c r="B251" s="453" t="s">
        <v>1348</v>
      </c>
      <c r="C251" s="453" t="str">
        <f>("10")</f>
        <v>10</v>
      </c>
      <c r="D251" s="453" t="s">
        <v>872</v>
      </c>
      <c r="E251" s="453" t="s">
        <v>1365</v>
      </c>
      <c r="F251" s="453" t="s">
        <v>1366</v>
      </c>
      <c r="G251" s="453">
        <v>6</v>
      </c>
      <c r="H251" s="453" t="s">
        <v>865</v>
      </c>
      <c r="I251" s="453" t="s">
        <v>16</v>
      </c>
    </row>
    <row r="252" spans="1:8" ht="13.5">
      <c r="A252" s="452" t="str">
        <f t="shared" si="3"/>
        <v>ＦＣ大野_11</v>
      </c>
      <c r="B252" s="453" t="s">
        <v>1348</v>
      </c>
      <c r="C252" s="453" t="str">
        <f>("11")</f>
        <v>11</v>
      </c>
      <c r="D252" s="453" t="s">
        <v>866</v>
      </c>
      <c r="E252" s="453" t="s">
        <v>1367</v>
      </c>
      <c r="F252" s="453" t="s">
        <v>1368</v>
      </c>
      <c r="G252" s="453">
        <v>3</v>
      </c>
      <c r="H252" s="453" t="s">
        <v>865</v>
      </c>
    </row>
    <row r="253" spans="1:8" ht="13.5">
      <c r="A253" s="452" t="str">
        <f t="shared" si="3"/>
        <v>ＦＣ大野_12</v>
      </c>
      <c r="B253" s="453" t="s">
        <v>1348</v>
      </c>
      <c r="C253" s="453" t="str">
        <f>("12")</f>
        <v>12</v>
      </c>
      <c r="D253" s="453" t="s">
        <v>862</v>
      </c>
      <c r="E253" s="453" t="s">
        <v>1369</v>
      </c>
      <c r="F253" s="453" t="s">
        <v>1370</v>
      </c>
      <c r="G253" s="453">
        <v>6</v>
      </c>
      <c r="H253" s="453" t="s">
        <v>865</v>
      </c>
    </row>
    <row r="254" spans="1:8" ht="13.5">
      <c r="A254" s="452" t="str">
        <f t="shared" si="3"/>
        <v>ＦＣ大野_13</v>
      </c>
      <c r="B254" s="453" t="s">
        <v>1348</v>
      </c>
      <c r="C254" s="453" t="str">
        <f>("13")</f>
        <v>13</v>
      </c>
      <c r="D254" s="453" t="s">
        <v>866</v>
      </c>
      <c r="E254" s="453" t="s">
        <v>1371</v>
      </c>
      <c r="F254" s="453" t="s">
        <v>1372</v>
      </c>
      <c r="G254" s="453">
        <v>3</v>
      </c>
      <c r="H254" s="453" t="s">
        <v>865</v>
      </c>
    </row>
    <row r="255" spans="1:8" ht="13.5">
      <c r="A255" s="452" t="str">
        <f t="shared" si="3"/>
        <v>ＦＣ大野_15</v>
      </c>
      <c r="B255" s="453" t="s">
        <v>1348</v>
      </c>
      <c r="C255" s="453" t="str">
        <f>("15")</f>
        <v>15</v>
      </c>
      <c r="D255" s="453" t="s">
        <v>866</v>
      </c>
      <c r="E255" s="453" t="s">
        <v>1373</v>
      </c>
      <c r="F255" s="453" t="s">
        <v>1374</v>
      </c>
      <c r="G255" s="453">
        <v>3</v>
      </c>
      <c r="H255" s="453" t="s">
        <v>865</v>
      </c>
    </row>
    <row r="256" spans="1:8" ht="13.5">
      <c r="A256" s="452" t="str">
        <f t="shared" si="3"/>
        <v>ＦＣ大野_16</v>
      </c>
      <c r="B256" s="453" t="s">
        <v>1348</v>
      </c>
      <c r="C256" s="453" t="str">
        <f>("16")</f>
        <v>16</v>
      </c>
      <c r="D256" s="453" t="s">
        <v>894</v>
      </c>
      <c r="E256" s="453" t="s">
        <v>1375</v>
      </c>
      <c r="F256" s="453" t="s">
        <v>1376</v>
      </c>
      <c r="G256" s="453">
        <v>4</v>
      </c>
      <c r="H256" s="453" t="s">
        <v>865</v>
      </c>
    </row>
    <row r="257" spans="1:8" ht="13.5">
      <c r="A257" s="452" t="str">
        <f aca="true" t="shared" si="4" ref="A257:A320">CONCATENATE(B257,"_",C257)</f>
        <v>ＦＣ大野_17</v>
      </c>
      <c r="B257" s="453" t="s">
        <v>1348</v>
      </c>
      <c r="C257" s="453" t="str">
        <f>("17")</f>
        <v>17</v>
      </c>
      <c r="D257" s="453" t="s">
        <v>862</v>
      </c>
      <c r="E257" s="453" t="s">
        <v>1377</v>
      </c>
      <c r="F257" s="453" t="s">
        <v>1378</v>
      </c>
      <c r="G257" s="453">
        <v>5</v>
      </c>
      <c r="H257" s="453" t="s">
        <v>865</v>
      </c>
    </row>
    <row r="258" spans="1:8" ht="13.5">
      <c r="A258" s="452" t="str">
        <f t="shared" si="4"/>
        <v>ＦＣ大野_18</v>
      </c>
      <c r="B258" s="453" t="s">
        <v>1348</v>
      </c>
      <c r="C258" s="453" t="str">
        <f>("18")</f>
        <v>18</v>
      </c>
      <c r="D258" s="453" t="s">
        <v>866</v>
      </c>
      <c r="E258" s="453" t="s">
        <v>1379</v>
      </c>
      <c r="F258" s="453" t="s">
        <v>1380</v>
      </c>
      <c r="G258" s="453">
        <v>3</v>
      </c>
      <c r="H258" s="453" t="s">
        <v>865</v>
      </c>
    </row>
    <row r="259" spans="1:8" ht="13.5">
      <c r="A259" s="452" t="str">
        <f t="shared" si="4"/>
        <v>ＦＣ大野_19</v>
      </c>
      <c r="B259" s="453" t="s">
        <v>1348</v>
      </c>
      <c r="C259" s="453" t="str">
        <f>("19")</f>
        <v>19</v>
      </c>
      <c r="D259" s="453" t="s">
        <v>866</v>
      </c>
      <c r="E259" s="453" t="s">
        <v>1381</v>
      </c>
      <c r="F259" s="453" t="s">
        <v>1382</v>
      </c>
      <c r="G259" s="453">
        <v>2</v>
      </c>
      <c r="H259" s="453" t="s">
        <v>865</v>
      </c>
    </row>
    <row r="260" spans="1:8" ht="13.5">
      <c r="A260" s="452" t="str">
        <f t="shared" si="4"/>
        <v>ＦＣ大野_20</v>
      </c>
      <c r="B260" s="453" t="s">
        <v>1348</v>
      </c>
      <c r="C260" s="453" t="str">
        <f>("20")</f>
        <v>20</v>
      </c>
      <c r="D260" s="453" t="s">
        <v>872</v>
      </c>
      <c r="E260" s="453" t="s">
        <v>1383</v>
      </c>
      <c r="F260" s="453" t="s">
        <v>1384</v>
      </c>
      <c r="G260" s="453">
        <v>3</v>
      </c>
      <c r="H260" s="453" t="s">
        <v>865</v>
      </c>
    </row>
    <row r="261" spans="1:9" ht="13.5">
      <c r="A261" s="452" t="str">
        <f t="shared" si="4"/>
        <v>鶴見ジュニアサッカークラブ_1</v>
      </c>
      <c r="B261" s="453" t="s">
        <v>38</v>
      </c>
      <c r="C261" s="453" t="str">
        <f>("1")</f>
        <v>1</v>
      </c>
      <c r="D261" s="453" t="s">
        <v>894</v>
      </c>
      <c r="E261" s="453" t="s">
        <v>1385</v>
      </c>
      <c r="F261" s="453" t="s">
        <v>1386</v>
      </c>
      <c r="G261" s="453">
        <v>6</v>
      </c>
      <c r="H261" s="453" t="s">
        <v>865</v>
      </c>
      <c r="I261" s="453" t="s">
        <v>16</v>
      </c>
    </row>
    <row r="262" spans="1:8" ht="13.5">
      <c r="A262" s="452" t="str">
        <f t="shared" si="4"/>
        <v>鶴見ジュニアサッカークラブ_2</v>
      </c>
      <c r="B262" s="453" t="s">
        <v>38</v>
      </c>
      <c r="C262" s="453" t="str">
        <f>("2")</f>
        <v>2</v>
      </c>
      <c r="D262" s="453" t="s">
        <v>862</v>
      </c>
      <c r="E262" s="453" t="s">
        <v>1387</v>
      </c>
      <c r="F262" s="453" t="s">
        <v>1388</v>
      </c>
      <c r="G262" s="453">
        <v>6</v>
      </c>
      <c r="H262" s="453" t="s">
        <v>865</v>
      </c>
    </row>
    <row r="263" spans="1:8" ht="13.5">
      <c r="A263" s="452" t="str">
        <f t="shared" si="4"/>
        <v>鶴見ジュニアサッカークラブ_3</v>
      </c>
      <c r="B263" s="453" t="s">
        <v>38</v>
      </c>
      <c r="C263" s="453" t="str">
        <f>("3")</f>
        <v>3</v>
      </c>
      <c r="D263" s="453" t="s">
        <v>866</v>
      </c>
      <c r="E263" s="453" t="s">
        <v>1389</v>
      </c>
      <c r="F263" s="453" t="s">
        <v>1390</v>
      </c>
      <c r="G263" s="453">
        <v>4</v>
      </c>
      <c r="H263" s="453" t="s">
        <v>865</v>
      </c>
    </row>
    <row r="264" spans="1:8" ht="13.5">
      <c r="A264" s="452" t="str">
        <f t="shared" si="4"/>
        <v>鶴見ジュニアサッカークラブ_4</v>
      </c>
      <c r="B264" s="453" t="s">
        <v>38</v>
      </c>
      <c r="C264" s="453" t="str">
        <f>("4")</f>
        <v>4</v>
      </c>
      <c r="D264" s="453" t="s">
        <v>866</v>
      </c>
      <c r="E264" s="453" t="s">
        <v>1391</v>
      </c>
      <c r="F264" s="453" t="s">
        <v>1392</v>
      </c>
      <c r="G264" s="453">
        <v>5</v>
      </c>
      <c r="H264" s="453" t="s">
        <v>865</v>
      </c>
    </row>
    <row r="265" spans="1:8" ht="13.5">
      <c r="A265" s="452" t="str">
        <f t="shared" si="4"/>
        <v>鶴見ジュニアサッカークラブ_5</v>
      </c>
      <c r="B265" s="453" t="s">
        <v>38</v>
      </c>
      <c r="C265" s="453" t="str">
        <f>("5")</f>
        <v>5</v>
      </c>
      <c r="D265" s="453" t="s">
        <v>866</v>
      </c>
      <c r="E265" s="453" t="s">
        <v>1393</v>
      </c>
      <c r="F265" s="453" t="s">
        <v>1394</v>
      </c>
      <c r="G265" s="453">
        <v>5</v>
      </c>
      <c r="H265" s="453" t="s">
        <v>865</v>
      </c>
    </row>
    <row r="266" spans="1:8" ht="13.5">
      <c r="A266" s="452" t="str">
        <f t="shared" si="4"/>
        <v>鶴見ジュニアサッカークラブ_6</v>
      </c>
      <c r="B266" s="453" t="s">
        <v>38</v>
      </c>
      <c r="C266" s="453" t="str">
        <f>("6")</f>
        <v>6</v>
      </c>
      <c r="D266" s="453" t="s">
        <v>866</v>
      </c>
      <c r="E266" s="453" t="s">
        <v>484</v>
      </c>
      <c r="F266" s="453" t="s">
        <v>1395</v>
      </c>
      <c r="G266" s="453">
        <v>6</v>
      </c>
      <c r="H266" s="453" t="s">
        <v>869</v>
      </c>
    </row>
    <row r="267" spans="1:8" ht="13.5">
      <c r="A267" s="452" t="str">
        <f t="shared" si="4"/>
        <v>鶴見ジュニアサッカークラブ_7</v>
      </c>
      <c r="B267" s="453" t="s">
        <v>38</v>
      </c>
      <c r="C267" s="453" t="str">
        <f>("7")</f>
        <v>7</v>
      </c>
      <c r="D267" s="453" t="s">
        <v>866</v>
      </c>
      <c r="E267" s="453" t="s">
        <v>1396</v>
      </c>
      <c r="F267" s="453" t="s">
        <v>1397</v>
      </c>
      <c r="G267" s="453">
        <v>5</v>
      </c>
      <c r="H267" s="453" t="s">
        <v>865</v>
      </c>
    </row>
    <row r="268" spans="1:8" ht="13.5">
      <c r="A268" s="452" t="str">
        <f t="shared" si="4"/>
        <v>鶴見ジュニアサッカークラブ_8</v>
      </c>
      <c r="B268" s="453" t="s">
        <v>38</v>
      </c>
      <c r="C268" s="453" t="str">
        <f>("8")</f>
        <v>8</v>
      </c>
      <c r="D268" s="453" t="s">
        <v>862</v>
      </c>
      <c r="E268" s="453" t="s">
        <v>1398</v>
      </c>
      <c r="F268" s="453" t="s">
        <v>1399</v>
      </c>
      <c r="G268" s="453">
        <v>6</v>
      </c>
      <c r="H268" s="453" t="s">
        <v>865</v>
      </c>
    </row>
    <row r="269" spans="1:8" ht="13.5">
      <c r="A269" s="452" t="str">
        <f t="shared" si="4"/>
        <v>鶴見ジュニアサッカークラブ_9</v>
      </c>
      <c r="B269" s="453" t="s">
        <v>38</v>
      </c>
      <c r="C269" s="453" t="str">
        <f>("9")</f>
        <v>9</v>
      </c>
      <c r="D269" s="453" t="s">
        <v>866</v>
      </c>
      <c r="E269" s="453" t="s">
        <v>1400</v>
      </c>
      <c r="F269" s="453" t="s">
        <v>1401</v>
      </c>
      <c r="G269" s="453">
        <v>5</v>
      </c>
      <c r="H269" s="453" t="s">
        <v>869</v>
      </c>
    </row>
    <row r="270" spans="1:8" ht="13.5">
      <c r="A270" s="452" t="str">
        <f t="shared" si="4"/>
        <v>鶴見ジュニアサッカークラブ_10</v>
      </c>
      <c r="B270" s="453" t="s">
        <v>38</v>
      </c>
      <c r="C270" s="453" t="str">
        <f>("10")</f>
        <v>10</v>
      </c>
      <c r="D270" s="453" t="s">
        <v>866</v>
      </c>
      <c r="E270" s="453" t="s">
        <v>1402</v>
      </c>
      <c r="F270" s="453" t="s">
        <v>1403</v>
      </c>
      <c r="G270" s="453">
        <v>6</v>
      </c>
      <c r="H270" s="453" t="s">
        <v>869</v>
      </c>
    </row>
    <row r="271" spans="1:8" ht="13.5">
      <c r="A271" s="452" t="str">
        <f t="shared" si="4"/>
        <v>鶴見ジュニアサッカークラブ_11</v>
      </c>
      <c r="B271" s="453" t="s">
        <v>38</v>
      </c>
      <c r="C271" s="453" t="str">
        <f>("11")</f>
        <v>11</v>
      </c>
      <c r="D271" s="453" t="s">
        <v>866</v>
      </c>
      <c r="E271" s="453" t="s">
        <v>1404</v>
      </c>
      <c r="F271" s="453" t="s">
        <v>1405</v>
      </c>
      <c r="G271" s="453">
        <v>5</v>
      </c>
      <c r="H271" s="453" t="s">
        <v>865</v>
      </c>
    </row>
    <row r="272" spans="1:8" ht="13.5">
      <c r="A272" s="452" t="str">
        <f t="shared" si="4"/>
        <v>鶴見ジュニアサッカークラブ_12</v>
      </c>
      <c r="B272" s="453" t="s">
        <v>38</v>
      </c>
      <c r="C272" s="453" t="str">
        <f>("12")</f>
        <v>12</v>
      </c>
      <c r="D272" s="453" t="s">
        <v>866</v>
      </c>
      <c r="E272" s="453" t="s">
        <v>1406</v>
      </c>
      <c r="F272" s="453" t="s">
        <v>1407</v>
      </c>
      <c r="G272" s="453">
        <v>5</v>
      </c>
      <c r="H272" s="453" t="s">
        <v>865</v>
      </c>
    </row>
    <row r="273" spans="1:8" ht="13.5">
      <c r="A273" s="452" t="str">
        <f t="shared" si="4"/>
        <v>鶴見ジュニアサッカークラブ_14</v>
      </c>
      <c r="B273" s="453" t="s">
        <v>38</v>
      </c>
      <c r="C273" s="453" t="str">
        <f>("14")</f>
        <v>14</v>
      </c>
      <c r="D273" s="453" t="s">
        <v>866</v>
      </c>
      <c r="E273" s="453" t="s">
        <v>1408</v>
      </c>
      <c r="F273" s="453" t="s">
        <v>1409</v>
      </c>
      <c r="G273" s="453">
        <v>5</v>
      </c>
      <c r="H273" s="453" t="s">
        <v>865</v>
      </c>
    </row>
    <row r="274" spans="1:8" ht="13.5">
      <c r="A274" s="452" t="str">
        <f t="shared" si="4"/>
        <v>鶴見ジュニアサッカークラブ_15</v>
      </c>
      <c r="B274" s="453" t="s">
        <v>38</v>
      </c>
      <c r="C274" s="453" t="str">
        <f>("15")</f>
        <v>15</v>
      </c>
      <c r="D274" s="453" t="s">
        <v>866</v>
      </c>
      <c r="E274" s="453" t="s">
        <v>1410</v>
      </c>
      <c r="F274" s="453" t="s">
        <v>1411</v>
      </c>
      <c r="G274" s="453">
        <v>4</v>
      </c>
      <c r="H274" s="453" t="s">
        <v>865</v>
      </c>
    </row>
    <row r="275" spans="1:8" ht="13.5">
      <c r="A275" s="452" t="str">
        <f t="shared" si="4"/>
        <v>鶴見ジュニアサッカークラブ_16</v>
      </c>
      <c r="B275" s="453" t="s">
        <v>38</v>
      </c>
      <c r="C275" s="453" t="str">
        <f>("16")</f>
        <v>16</v>
      </c>
      <c r="D275" s="453" t="s">
        <v>872</v>
      </c>
      <c r="E275" s="453" t="s">
        <v>1412</v>
      </c>
      <c r="F275" s="453" t="s">
        <v>1413</v>
      </c>
      <c r="G275" s="453">
        <v>4</v>
      </c>
      <c r="H275" s="453" t="s">
        <v>865</v>
      </c>
    </row>
    <row r="276" spans="1:8" ht="13.5">
      <c r="A276" s="452" t="str">
        <f t="shared" si="4"/>
        <v>鶴見ジュニアサッカークラブ_17</v>
      </c>
      <c r="B276" s="453" t="s">
        <v>38</v>
      </c>
      <c r="C276" s="453" t="str">
        <f>("17")</f>
        <v>17</v>
      </c>
      <c r="D276" s="453" t="s">
        <v>866</v>
      </c>
      <c r="E276" s="453" t="s">
        <v>1414</v>
      </c>
      <c r="F276" s="453" t="s">
        <v>1415</v>
      </c>
      <c r="G276" s="453">
        <v>4</v>
      </c>
      <c r="H276" s="453" t="s">
        <v>865</v>
      </c>
    </row>
    <row r="277" spans="1:8" ht="13.5">
      <c r="A277" s="452" t="str">
        <f t="shared" si="4"/>
        <v>鶴見ジュニアサッカークラブ_19</v>
      </c>
      <c r="B277" s="453" t="s">
        <v>38</v>
      </c>
      <c r="C277" s="453" t="str">
        <f>("19")</f>
        <v>19</v>
      </c>
      <c r="D277" s="453" t="s">
        <v>866</v>
      </c>
      <c r="E277" s="453" t="s">
        <v>1416</v>
      </c>
      <c r="F277" s="453" t="s">
        <v>1417</v>
      </c>
      <c r="G277" s="453">
        <v>4</v>
      </c>
      <c r="H277" s="453" t="s">
        <v>865</v>
      </c>
    </row>
    <row r="278" spans="1:8" ht="13.5">
      <c r="A278" s="452" t="str">
        <f t="shared" si="4"/>
        <v>鶴見ジュニアサッカークラブ_21</v>
      </c>
      <c r="B278" s="453" t="s">
        <v>38</v>
      </c>
      <c r="C278" s="453" t="str">
        <f>("21")</f>
        <v>21</v>
      </c>
      <c r="D278" s="453" t="s">
        <v>894</v>
      </c>
      <c r="E278" s="453" t="s">
        <v>1418</v>
      </c>
      <c r="F278" s="453" t="s">
        <v>1419</v>
      </c>
      <c r="G278" s="453">
        <v>4</v>
      </c>
      <c r="H278" s="453" t="s">
        <v>865</v>
      </c>
    </row>
    <row r="279" spans="1:8" ht="13.5">
      <c r="A279" s="452" t="str">
        <f t="shared" si="4"/>
        <v>大平山アソシエーション式フットボールクラブ_1</v>
      </c>
      <c r="B279" s="453" t="s">
        <v>1420</v>
      </c>
      <c r="C279" s="453" t="str">
        <f>("1")</f>
        <v>1</v>
      </c>
      <c r="D279" s="453" t="s">
        <v>894</v>
      </c>
      <c r="E279" s="453" t="s">
        <v>1421</v>
      </c>
      <c r="F279" s="453" t="s">
        <v>1422</v>
      </c>
      <c r="G279" s="453">
        <v>6</v>
      </c>
      <c r="H279" s="453" t="s">
        <v>865</v>
      </c>
    </row>
    <row r="280" spans="1:8" ht="13.5">
      <c r="A280" s="452" t="str">
        <f t="shared" si="4"/>
        <v>大平山アソシエーション式フットボールクラブ_2</v>
      </c>
      <c r="B280" s="453" t="s">
        <v>1420</v>
      </c>
      <c r="C280" s="453" t="str">
        <f>("2")</f>
        <v>2</v>
      </c>
      <c r="D280" s="453" t="s">
        <v>862</v>
      </c>
      <c r="E280" s="453" t="s">
        <v>1423</v>
      </c>
      <c r="F280" s="453" t="s">
        <v>1424</v>
      </c>
      <c r="G280" s="453">
        <v>6</v>
      </c>
      <c r="H280" s="453" t="s">
        <v>865</v>
      </c>
    </row>
    <row r="281" spans="1:8" ht="13.5">
      <c r="A281" s="452" t="str">
        <f t="shared" si="4"/>
        <v>大平山アソシエーション式フットボールクラブ_3</v>
      </c>
      <c r="B281" s="453" t="s">
        <v>1420</v>
      </c>
      <c r="C281" s="453" t="str">
        <f>("3")</f>
        <v>3</v>
      </c>
      <c r="D281" s="453" t="s">
        <v>862</v>
      </c>
      <c r="E281" s="453" t="s">
        <v>1425</v>
      </c>
      <c r="F281" s="453" t="s">
        <v>1426</v>
      </c>
      <c r="G281" s="453">
        <v>6</v>
      </c>
      <c r="H281" s="453" t="s">
        <v>865</v>
      </c>
    </row>
    <row r="282" spans="1:8" ht="13.5">
      <c r="A282" s="452" t="str">
        <f t="shared" si="4"/>
        <v>大平山アソシエーション式フットボールクラブ_4</v>
      </c>
      <c r="B282" s="453" t="s">
        <v>1420</v>
      </c>
      <c r="C282" s="453" t="str">
        <f>("4")</f>
        <v>4</v>
      </c>
      <c r="D282" s="453" t="s">
        <v>866</v>
      </c>
      <c r="E282" s="453" t="s">
        <v>1427</v>
      </c>
      <c r="F282" s="453" t="s">
        <v>1428</v>
      </c>
      <c r="G282" s="453">
        <v>6</v>
      </c>
      <c r="H282" s="453" t="s">
        <v>865</v>
      </c>
    </row>
    <row r="283" spans="1:8" ht="13.5">
      <c r="A283" s="452" t="str">
        <f t="shared" si="4"/>
        <v>大平山アソシエーション式フットボールクラブ_5</v>
      </c>
      <c r="B283" s="453" t="s">
        <v>1420</v>
      </c>
      <c r="C283" s="453" t="str">
        <f>("5")</f>
        <v>5</v>
      </c>
      <c r="D283" s="453" t="s">
        <v>872</v>
      </c>
      <c r="E283" s="453" t="s">
        <v>1429</v>
      </c>
      <c r="F283" s="453" t="s">
        <v>1430</v>
      </c>
      <c r="G283" s="453">
        <v>6</v>
      </c>
      <c r="H283" s="453" t="s">
        <v>865</v>
      </c>
    </row>
    <row r="284" spans="1:8" ht="13.5">
      <c r="A284" s="452" t="str">
        <f t="shared" si="4"/>
        <v>大平山アソシエーション式フットボールクラブ_6</v>
      </c>
      <c r="B284" s="453" t="s">
        <v>1420</v>
      </c>
      <c r="C284" s="453" t="str">
        <f>("6")</f>
        <v>6</v>
      </c>
      <c r="D284" s="453" t="s">
        <v>866</v>
      </c>
      <c r="E284" s="453" t="s">
        <v>1431</v>
      </c>
      <c r="F284" s="453" t="s">
        <v>1432</v>
      </c>
      <c r="G284" s="453">
        <v>6</v>
      </c>
      <c r="H284" s="453" t="s">
        <v>865</v>
      </c>
    </row>
    <row r="285" spans="1:8" ht="13.5">
      <c r="A285" s="452" t="str">
        <f t="shared" si="4"/>
        <v>大平山アソシエーション式フットボールクラブ_7</v>
      </c>
      <c r="B285" s="453" t="s">
        <v>1420</v>
      </c>
      <c r="C285" s="453" t="str">
        <f>("7")</f>
        <v>7</v>
      </c>
      <c r="D285" s="453" t="s">
        <v>866</v>
      </c>
      <c r="E285" s="453" t="s">
        <v>1433</v>
      </c>
      <c r="F285" s="453" t="s">
        <v>1434</v>
      </c>
      <c r="G285" s="453">
        <v>6</v>
      </c>
      <c r="H285" s="453" t="s">
        <v>865</v>
      </c>
    </row>
    <row r="286" spans="1:8" ht="13.5">
      <c r="A286" s="452" t="str">
        <f t="shared" si="4"/>
        <v>大平山アソシエーション式フットボールクラブ_8</v>
      </c>
      <c r="B286" s="453" t="s">
        <v>1420</v>
      </c>
      <c r="C286" s="453" t="str">
        <f>("8")</f>
        <v>8</v>
      </c>
      <c r="D286" s="453" t="s">
        <v>866</v>
      </c>
      <c r="E286" s="453" t="s">
        <v>1435</v>
      </c>
      <c r="F286" s="453" t="s">
        <v>1436</v>
      </c>
      <c r="G286" s="453">
        <v>6</v>
      </c>
      <c r="H286" s="453" t="s">
        <v>865</v>
      </c>
    </row>
    <row r="287" spans="1:8" ht="13.5">
      <c r="A287" s="452" t="str">
        <f t="shared" si="4"/>
        <v>大平山アソシエーション式フットボールクラブ_9</v>
      </c>
      <c r="B287" s="453" t="s">
        <v>1420</v>
      </c>
      <c r="C287" s="453" t="str">
        <f>("9")</f>
        <v>9</v>
      </c>
      <c r="D287" s="453" t="s">
        <v>872</v>
      </c>
      <c r="E287" s="453" t="s">
        <v>1437</v>
      </c>
      <c r="F287" s="453" t="s">
        <v>1438</v>
      </c>
      <c r="G287" s="453">
        <v>6</v>
      </c>
      <c r="H287" s="453" t="s">
        <v>865</v>
      </c>
    </row>
    <row r="288" spans="1:9" ht="13.5">
      <c r="A288" s="452" t="str">
        <f t="shared" si="4"/>
        <v>大平山アソシエーション式フットボールクラブ_10</v>
      </c>
      <c r="B288" s="453" t="s">
        <v>1420</v>
      </c>
      <c r="C288" s="453" t="str">
        <f>("10")</f>
        <v>10</v>
      </c>
      <c r="D288" s="453" t="s">
        <v>866</v>
      </c>
      <c r="E288" s="453" t="s">
        <v>1439</v>
      </c>
      <c r="F288" s="453" t="s">
        <v>1440</v>
      </c>
      <c r="G288" s="453">
        <v>6</v>
      </c>
      <c r="H288" s="453" t="s">
        <v>865</v>
      </c>
      <c r="I288" s="453" t="s">
        <v>16</v>
      </c>
    </row>
    <row r="289" spans="1:8" ht="13.5">
      <c r="A289" s="452" t="str">
        <f t="shared" si="4"/>
        <v>大平山アソシエーション式フットボールクラブ_11</v>
      </c>
      <c r="B289" s="453" t="s">
        <v>1420</v>
      </c>
      <c r="C289" s="453" t="str">
        <f>("11")</f>
        <v>11</v>
      </c>
      <c r="D289" s="453" t="s">
        <v>872</v>
      </c>
      <c r="E289" s="453" t="s">
        <v>1441</v>
      </c>
      <c r="F289" s="453" t="s">
        <v>1442</v>
      </c>
      <c r="G289" s="453">
        <v>5</v>
      </c>
      <c r="H289" s="453" t="s">
        <v>865</v>
      </c>
    </row>
    <row r="290" spans="1:8" ht="13.5">
      <c r="A290" s="452" t="str">
        <f t="shared" si="4"/>
        <v>大平山アソシエーション式フットボールクラブ_12</v>
      </c>
      <c r="B290" s="453" t="s">
        <v>1420</v>
      </c>
      <c r="C290" s="453" t="str">
        <f>("12")</f>
        <v>12</v>
      </c>
      <c r="D290" s="453" t="s">
        <v>872</v>
      </c>
      <c r="E290" s="453" t="s">
        <v>1443</v>
      </c>
      <c r="F290" s="453" t="s">
        <v>1444</v>
      </c>
      <c r="G290" s="453">
        <v>4</v>
      </c>
      <c r="H290" s="453" t="s">
        <v>865</v>
      </c>
    </row>
    <row r="291" spans="1:8" ht="13.5">
      <c r="A291" s="452" t="str">
        <f t="shared" si="4"/>
        <v>大平山アソシエーション式フットボールクラブ_15</v>
      </c>
      <c r="B291" s="453" t="s">
        <v>1420</v>
      </c>
      <c r="C291" s="453" t="str">
        <f>("15")</f>
        <v>15</v>
      </c>
      <c r="D291" s="453" t="s">
        <v>872</v>
      </c>
      <c r="E291" s="453" t="s">
        <v>1445</v>
      </c>
      <c r="F291" s="453" t="s">
        <v>1446</v>
      </c>
      <c r="G291" s="453">
        <v>4</v>
      </c>
      <c r="H291" s="453" t="s">
        <v>865</v>
      </c>
    </row>
    <row r="292" spans="1:8" ht="13.5">
      <c r="A292" s="452" t="str">
        <f t="shared" si="4"/>
        <v>大平山アソシエーション式フットボールクラブ_16</v>
      </c>
      <c r="B292" s="453" t="s">
        <v>1420</v>
      </c>
      <c r="C292" s="453" t="str">
        <f>("16")</f>
        <v>16</v>
      </c>
      <c r="D292" s="453" t="s">
        <v>894</v>
      </c>
      <c r="E292" s="453" t="s">
        <v>1447</v>
      </c>
      <c r="F292" s="453" t="s">
        <v>1448</v>
      </c>
      <c r="G292" s="453">
        <v>5</v>
      </c>
      <c r="H292" s="453" t="s">
        <v>865</v>
      </c>
    </row>
    <row r="293" spans="1:8" ht="13.5">
      <c r="A293" s="452" t="str">
        <f t="shared" si="4"/>
        <v>大平山アソシエーション式フットボールクラブ_17</v>
      </c>
      <c r="B293" s="453" t="s">
        <v>1420</v>
      </c>
      <c r="C293" s="453" t="str">
        <f>("17")</f>
        <v>17</v>
      </c>
      <c r="D293" s="453" t="s">
        <v>872</v>
      </c>
      <c r="E293" s="453" t="s">
        <v>1449</v>
      </c>
      <c r="F293" s="453" t="s">
        <v>1450</v>
      </c>
      <c r="G293" s="453">
        <v>4</v>
      </c>
      <c r="H293" s="453" t="s">
        <v>865</v>
      </c>
    </row>
    <row r="294" spans="1:8" ht="13.5">
      <c r="A294" s="452" t="str">
        <f t="shared" si="4"/>
        <v>大平山アソシエーション式フットボールクラブ_19</v>
      </c>
      <c r="B294" s="453" t="s">
        <v>1420</v>
      </c>
      <c r="C294" s="453" t="str">
        <f>("19")</f>
        <v>19</v>
      </c>
      <c r="D294" s="453" t="s">
        <v>872</v>
      </c>
      <c r="E294" s="453" t="s">
        <v>1451</v>
      </c>
      <c r="F294" s="453" t="s">
        <v>1452</v>
      </c>
      <c r="G294" s="453">
        <v>4</v>
      </c>
      <c r="H294" s="453" t="s">
        <v>869</v>
      </c>
    </row>
    <row r="295" spans="1:8" ht="13.5">
      <c r="A295" s="452" t="str">
        <f t="shared" si="4"/>
        <v>大平山アソシエーション式フットボールクラブ_20</v>
      </c>
      <c r="B295" s="453" t="s">
        <v>1420</v>
      </c>
      <c r="C295" s="453" t="str">
        <f>("20")</f>
        <v>20</v>
      </c>
      <c r="D295" s="453" t="s">
        <v>872</v>
      </c>
      <c r="E295" s="453" t="s">
        <v>1453</v>
      </c>
      <c r="F295" s="453" t="s">
        <v>1454</v>
      </c>
      <c r="G295" s="453">
        <v>4</v>
      </c>
      <c r="H295" s="453" t="s">
        <v>869</v>
      </c>
    </row>
    <row r="296" spans="1:8" ht="13.5">
      <c r="A296" s="452" t="str">
        <f t="shared" si="4"/>
        <v>大平山アソシエーション式フットボールクラブ_24</v>
      </c>
      <c r="B296" s="453" t="s">
        <v>1420</v>
      </c>
      <c r="C296" s="453" t="str">
        <f>("24")</f>
        <v>24</v>
      </c>
      <c r="D296" s="453" t="s">
        <v>872</v>
      </c>
      <c r="E296" s="453" t="s">
        <v>1455</v>
      </c>
      <c r="F296" s="453" t="s">
        <v>1456</v>
      </c>
      <c r="G296" s="453">
        <v>3</v>
      </c>
      <c r="H296" s="453" t="s">
        <v>865</v>
      </c>
    </row>
    <row r="297" spans="1:8" ht="13.5">
      <c r="A297" s="452" t="str">
        <f t="shared" si="4"/>
        <v>緑丘サッカースポーツ少年団_1</v>
      </c>
      <c r="B297" s="453" t="s">
        <v>1457</v>
      </c>
      <c r="C297" s="453" t="str">
        <f>("1")</f>
        <v>1</v>
      </c>
      <c r="D297" s="453" t="s">
        <v>894</v>
      </c>
      <c r="E297" s="453" t="s">
        <v>1458</v>
      </c>
      <c r="F297" s="453" t="s">
        <v>1459</v>
      </c>
      <c r="G297" s="453">
        <v>5</v>
      </c>
      <c r="H297" s="453" t="s">
        <v>865</v>
      </c>
    </row>
    <row r="298" spans="1:8" ht="13.5">
      <c r="A298" s="452" t="str">
        <f t="shared" si="4"/>
        <v>緑丘サッカースポーツ少年団_2</v>
      </c>
      <c r="B298" s="453" t="s">
        <v>1457</v>
      </c>
      <c r="C298" s="453" t="str">
        <f>("2")</f>
        <v>2</v>
      </c>
      <c r="D298" s="453" t="s">
        <v>866</v>
      </c>
      <c r="E298" s="453" t="s">
        <v>1460</v>
      </c>
      <c r="F298" s="453" t="s">
        <v>1461</v>
      </c>
      <c r="G298" s="453">
        <v>6</v>
      </c>
      <c r="H298" s="453" t="s">
        <v>865</v>
      </c>
    </row>
    <row r="299" spans="1:8" ht="13.5">
      <c r="A299" s="452" t="str">
        <f t="shared" si="4"/>
        <v>緑丘サッカースポーツ少年団_3</v>
      </c>
      <c r="B299" s="453" t="s">
        <v>1457</v>
      </c>
      <c r="C299" s="453" t="str">
        <f>("3")</f>
        <v>3</v>
      </c>
      <c r="D299" s="453" t="s">
        <v>862</v>
      </c>
      <c r="E299" s="453" t="s">
        <v>1462</v>
      </c>
      <c r="F299" s="453" t="s">
        <v>1463</v>
      </c>
      <c r="G299" s="453">
        <v>5</v>
      </c>
      <c r="H299" s="453" t="s">
        <v>865</v>
      </c>
    </row>
    <row r="300" spans="1:8" ht="13.5">
      <c r="A300" s="452" t="str">
        <f t="shared" si="4"/>
        <v>緑丘サッカースポーツ少年団_4</v>
      </c>
      <c r="B300" s="453" t="s">
        <v>1457</v>
      </c>
      <c r="C300" s="453" t="str">
        <f>("4")</f>
        <v>4</v>
      </c>
      <c r="D300" s="453" t="s">
        <v>862</v>
      </c>
      <c r="E300" s="453" t="s">
        <v>1464</v>
      </c>
      <c r="F300" s="453" t="s">
        <v>1465</v>
      </c>
      <c r="G300" s="453">
        <v>6</v>
      </c>
      <c r="H300" s="453" t="s">
        <v>865</v>
      </c>
    </row>
    <row r="301" spans="1:8" ht="13.5">
      <c r="A301" s="452" t="str">
        <f t="shared" si="4"/>
        <v>緑丘サッカースポーツ少年団_5</v>
      </c>
      <c r="B301" s="453" t="s">
        <v>1457</v>
      </c>
      <c r="C301" s="453" t="str">
        <f>("5")</f>
        <v>5</v>
      </c>
      <c r="D301" s="453" t="s">
        <v>872</v>
      </c>
      <c r="E301" s="453" t="s">
        <v>1466</v>
      </c>
      <c r="F301" s="453" t="s">
        <v>1467</v>
      </c>
      <c r="G301" s="453">
        <v>6</v>
      </c>
      <c r="H301" s="453" t="s">
        <v>865</v>
      </c>
    </row>
    <row r="302" spans="1:8" ht="13.5">
      <c r="A302" s="452" t="str">
        <f t="shared" si="4"/>
        <v>緑丘サッカースポーツ少年団_6</v>
      </c>
      <c r="B302" s="453" t="s">
        <v>1457</v>
      </c>
      <c r="C302" s="453" t="str">
        <f>("6")</f>
        <v>6</v>
      </c>
      <c r="D302" s="453" t="s">
        <v>862</v>
      </c>
      <c r="E302" s="453" t="s">
        <v>1468</v>
      </c>
      <c r="F302" s="453" t="s">
        <v>1469</v>
      </c>
      <c r="G302" s="453">
        <v>5</v>
      </c>
      <c r="H302" s="453" t="s">
        <v>865</v>
      </c>
    </row>
    <row r="303" spans="1:8" ht="13.5">
      <c r="A303" s="452" t="str">
        <f t="shared" si="4"/>
        <v>緑丘サッカースポーツ少年団_7</v>
      </c>
      <c r="B303" s="453" t="s">
        <v>1457</v>
      </c>
      <c r="C303" s="453" t="str">
        <f>("7")</f>
        <v>7</v>
      </c>
      <c r="D303" s="453" t="s">
        <v>866</v>
      </c>
      <c r="E303" s="453" t="s">
        <v>1470</v>
      </c>
      <c r="F303" s="453" t="s">
        <v>1471</v>
      </c>
      <c r="G303" s="453">
        <v>5</v>
      </c>
      <c r="H303" s="453" t="s">
        <v>865</v>
      </c>
    </row>
    <row r="304" spans="1:8" ht="13.5">
      <c r="A304" s="452" t="str">
        <f t="shared" si="4"/>
        <v>緑丘サッカースポーツ少年団_8</v>
      </c>
      <c r="B304" s="453" t="s">
        <v>1457</v>
      </c>
      <c r="C304" s="453" t="str">
        <f>("8")</f>
        <v>8</v>
      </c>
      <c r="D304" s="453" t="s">
        <v>866</v>
      </c>
      <c r="E304" s="453" t="s">
        <v>1472</v>
      </c>
      <c r="F304" s="453" t="s">
        <v>1473</v>
      </c>
      <c r="G304" s="453">
        <v>4</v>
      </c>
      <c r="H304" s="453" t="s">
        <v>865</v>
      </c>
    </row>
    <row r="305" spans="1:8" ht="13.5">
      <c r="A305" s="452" t="str">
        <f t="shared" si="4"/>
        <v>緑丘サッカースポーツ少年団_9</v>
      </c>
      <c r="B305" s="453" t="s">
        <v>1457</v>
      </c>
      <c r="C305" s="453" t="str">
        <f>("9")</f>
        <v>9</v>
      </c>
      <c r="D305" s="453" t="s">
        <v>866</v>
      </c>
      <c r="E305" s="453" t="s">
        <v>1474</v>
      </c>
      <c r="F305" s="453" t="s">
        <v>1475</v>
      </c>
      <c r="G305" s="453">
        <v>4</v>
      </c>
      <c r="H305" s="453" t="s">
        <v>865</v>
      </c>
    </row>
    <row r="306" spans="1:9" ht="13.5">
      <c r="A306" s="452" t="str">
        <f t="shared" si="4"/>
        <v>緑丘サッカースポーツ少年団_10</v>
      </c>
      <c r="B306" s="453" t="s">
        <v>1457</v>
      </c>
      <c r="C306" s="453" t="str">
        <f>("10")</f>
        <v>10</v>
      </c>
      <c r="D306" s="453" t="s">
        <v>866</v>
      </c>
      <c r="E306" s="453" t="s">
        <v>1476</v>
      </c>
      <c r="F306" s="453" t="s">
        <v>1477</v>
      </c>
      <c r="G306" s="453">
        <v>6</v>
      </c>
      <c r="H306" s="453" t="s">
        <v>869</v>
      </c>
      <c r="I306" s="453" t="s">
        <v>16</v>
      </c>
    </row>
    <row r="307" spans="1:8" ht="13.5">
      <c r="A307" s="452" t="str">
        <f t="shared" si="4"/>
        <v>緑丘サッカースポーツ少年団_11</v>
      </c>
      <c r="B307" s="453" t="s">
        <v>1457</v>
      </c>
      <c r="C307" s="453" t="str">
        <f>("11")</f>
        <v>11</v>
      </c>
      <c r="D307" s="453" t="s">
        <v>862</v>
      </c>
      <c r="E307" s="453" t="s">
        <v>1478</v>
      </c>
      <c r="F307" s="453" t="s">
        <v>1479</v>
      </c>
      <c r="G307" s="453">
        <v>5</v>
      </c>
      <c r="H307" s="453" t="s">
        <v>865</v>
      </c>
    </row>
    <row r="308" spans="1:8" ht="13.5">
      <c r="A308" s="452" t="str">
        <f t="shared" si="4"/>
        <v>緑丘サッカースポーツ少年団_12</v>
      </c>
      <c r="B308" s="453" t="s">
        <v>1457</v>
      </c>
      <c r="C308" s="453" t="str">
        <f>("12")</f>
        <v>12</v>
      </c>
      <c r="D308" s="453" t="s">
        <v>866</v>
      </c>
      <c r="E308" s="453" t="s">
        <v>1480</v>
      </c>
      <c r="F308" s="453" t="s">
        <v>1481</v>
      </c>
      <c r="G308" s="453">
        <v>4</v>
      </c>
      <c r="H308" s="453" t="s">
        <v>865</v>
      </c>
    </row>
    <row r="309" spans="1:8" ht="13.5">
      <c r="A309" s="452" t="str">
        <f t="shared" si="4"/>
        <v>緑丘サッカースポーツ少年団_13</v>
      </c>
      <c r="B309" s="453" t="s">
        <v>1457</v>
      </c>
      <c r="C309" s="453" t="str">
        <f>("13")</f>
        <v>13</v>
      </c>
      <c r="D309" s="453" t="s">
        <v>862</v>
      </c>
      <c r="E309" s="453" t="s">
        <v>1482</v>
      </c>
      <c r="F309" s="453" t="s">
        <v>1483</v>
      </c>
      <c r="G309" s="453">
        <v>4</v>
      </c>
      <c r="H309" s="453" t="s">
        <v>865</v>
      </c>
    </row>
    <row r="310" spans="1:8" ht="13.5">
      <c r="A310" s="452" t="str">
        <f t="shared" si="4"/>
        <v>緑丘サッカースポーツ少年団_15</v>
      </c>
      <c r="B310" s="453" t="s">
        <v>1457</v>
      </c>
      <c r="C310" s="453" t="str">
        <f>("15")</f>
        <v>15</v>
      </c>
      <c r="D310" s="453" t="s">
        <v>862</v>
      </c>
      <c r="E310" s="453" t="s">
        <v>1484</v>
      </c>
      <c r="F310" s="453" t="s">
        <v>1485</v>
      </c>
      <c r="G310" s="453">
        <v>3</v>
      </c>
      <c r="H310" s="453" t="s">
        <v>865</v>
      </c>
    </row>
    <row r="311" spans="1:8" ht="13.5">
      <c r="A311" s="452" t="str">
        <f t="shared" si="4"/>
        <v>緑丘サッカースポーツ少年団_17</v>
      </c>
      <c r="B311" s="453" t="s">
        <v>1457</v>
      </c>
      <c r="C311" s="453" t="str">
        <f>("17")</f>
        <v>17</v>
      </c>
      <c r="D311" s="453" t="s">
        <v>866</v>
      </c>
      <c r="E311" s="453" t="s">
        <v>1486</v>
      </c>
      <c r="F311" s="453" t="s">
        <v>1487</v>
      </c>
      <c r="G311" s="453">
        <v>3</v>
      </c>
      <c r="H311" s="453" t="s">
        <v>865</v>
      </c>
    </row>
    <row r="312" spans="1:8" ht="13.5">
      <c r="A312" s="452" t="str">
        <f t="shared" si="4"/>
        <v>緑丘サッカースポーツ少年団_18</v>
      </c>
      <c r="B312" s="453" t="s">
        <v>1457</v>
      </c>
      <c r="C312" s="453" t="str">
        <f>("18")</f>
        <v>18</v>
      </c>
      <c r="D312" s="453" t="s">
        <v>866</v>
      </c>
      <c r="E312" s="453" t="s">
        <v>1488</v>
      </c>
      <c r="F312" s="453" t="s">
        <v>1489</v>
      </c>
      <c r="G312" s="453">
        <v>3</v>
      </c>
      <c r="H312" s="453" t="s">
        <v>865</v>
      </c>
    </row>
    <row r="313" spans="1:8" ht="13.5">
      <c r="A313" s="452" t="str">
        <f t="shared" si="4"/>
        <v>緑丘サッカースポーツ少年団_19</v>
      </c>
      <c r="B313" s="453" t="s">
        <v>1457</v>
      </c>
      <c r="C313" s="453" t="str">
        <f>("19")</f>
        <v>19</v>
      </c>
      <c r="D313" s="453" t="s">
        <v>866</v>
      </c>
      <c r="E313" s="453" t="s">
        <v>1490</v>
      </c>
      <c r="F313" s="453" t="s">
        <v>1491</v>
      </c>
      <c r="G313" s="453">
        <v>3</v>
      </c>
      <c r="H313" s="453" t="s">
        <v>865</v>
      </c>
    </row>
    <row r="314" spans="1:8" ht="13.5">
      <c r="A314" s="452" t="str">
        <f t="shared" si="4"/>
        <v>緑丘サッカースポーツ少年団_21</v>
      </c>
      <c r="B314" s="453" t="s">
        <v>1457</v>
      </c>
      <c r="C314" s="453" t="str">
        <f>("21")</f>
        <v>21</v>
      </c>
      <c r="D314" s="453" t="s">
        <v>862</v>
      </c>
      <c r="E314" s="453" t="s">
        <v>1492</v>
      </c>
      <c r="F314" s="453" t="s">
        <v>1493</v>
      </c>
      <c r="G314" s="453">
        <v>3</v>
      </c>
      <c r="H314" s="453" t="s">
        <v>869</v>
      </c>
    </row>
    <row r="315" spans="1:8" ht="13.5">
      <c r="A315" s="452" t="str">
        <f t="shared" si="4"/>
        <v>Ｓｈｙｎｔ　ＦＣ_1</v>
      </c>
      <c r="B315" s="453" t="s">
        <v>1494</v>
      </c>
      <c r="C315" s="453" t="str">
        <f>("1")</f>
        <v>1</v>
      </c>
      <c r="D315" s="453" t="s">
        <v>894</v>
      </c>
      <c r="E315" s="453" t="s">
        <v>1495</v>
      </c>
      <c r="F315" s="453" t="s">
        <v>1496</v>
      </c>
      <c r="G315" s="453">
        <v>6</v>
      </c>
      <c r="H315" s="453" t="s">
        <v>865</v>
      </c>
    </row>
    <row r="316" spans="1:8" ht="13.5">
      <c r="A316" s="452" t="str">
        <f t="shared" si="4"/>
        <v>Ｓｈｙｎｔ　ＦＣ_2</v>
      </c>
      <c r="B316" s="453" t="s">
        <v>1494</v>
      </c>
      <c r="C316" s="453" t="str">
        <f>("2")</f>
        <v>2</v>
      </c>
      <c r="D316" s="453" t="s">
        <v>862</v>
      </c>
      <c r="E316" s="453" t="s">
        <v>1497</v>
      </c>
      <c r="F316" s="453" t="s">
        <v>1498</v>
      </c>
      <c r="G316" s="453">
        <v>6</v>
      </c>
      <c r="H316" s="453" t="s">
        <v>865</v>
      </c>
    </row>
    <row r="317" spans="1:8" ht="13.5">
      <c r="A317" s="452" t="str">
        <f t="shared" si="4"/>
        <v>Ｓｈｙｎｔ　ＦＣ_3</v>
      </c>
      <c r="B317" s="453" t="s">
        <v>1494</v>
      </c>
      <c r="C317" s="453" t="str">
        <f>("3")</f>
        <v>3</v>
      </c>
      <c r="D317" s="453" t="s">
        <v>862</v>
      </c>
      <c r="E317" s="453" t="s">
        <v>1499</v>
      </c>
      <c r="F317" s="453" t="s">
        <v>1500</v>
      </c>
      <c r="G317" s="453">
        <v>6</v>
      </c>
      <c r="H317" s="453" t="s">
        <v>865</v>
      </c>
    </row>
    <row r="318" spans="1:8" ht="13.5">
      <c r="A318" s="452" t="str">
        <f t="shared" si="4"/>
        <v>Ｓｈｙｎｔ　ＦＣ_4</v>
      </c>
      <c r="B318" s="453" t="s">
        <v>1494</v>
      </c>
      <c r="C318" s="453" t="str">
        <f>("4")</f>
        <v>4</v>
      </c>
      <c r="D318" s="453" t="s">
        <v>866</v>
      </c>
      <c r="E318" s="453" t="s">
        <v>1501</v>
      </c>
      <c r="F318" s="453" t="s">
        <v>1502</v>
      </c>
      <c r="G318" s="453">
        <v>6</v>
      </c>
      <c r="H318" s="453" t="s">
        <v>869</v>
      </c>
    </row>
    <row r="319" spans="1:8" ht="13.5">
      <c r="A319" s="452" t="str">
        <f t="shared" si="4"/>
        <v>Ｓｈｙｎｔ　ＦＣ_5</v>
      </c>
      <c r="B319" s="453" t="s">
        <v>1494</v>
      </c>
      <c r="C319" s="453" t="str">
        <f>("5")</f>
        <v>5</v>
      </c>
      <c r="D319" s="453" t="s">
        <v>872</v>
      </c>
      <c r="E319" s="453" t="s">
        <v>1503</v>
      </c>
      <c r="F319" s="453" t="s">
        <v>1504</v>
      </c>
      <c r="G319" s="453">
        <v>6</v>
      </c>
      <c r="H319" s="453" t="s">
        <v>869</v>
      </c>
    </row>
    <row r="320" spans="1:8" ht="13.5">
      <c r="A320" s="452" t="str">
        <f t="shared" si="4"/>
        <v>Ｓｈｙｎｔ　ＦＣ_6</v>
      </c>
      <c r="B320" s="453" t="s">
        <v>1494</v>
      </c>
      <c r="C320" s="453" t="str">
        <f>("6")</f>
        <v>6</v>
      </c>
      <c r="D320" s="453" t="s">
        <v>866</v>
      </c>
      <c r="E320" s="453" t="s">
        <v>1505</v>
      </c>
      <c r="F320" s="453" t="s">
        <v>1506</v>
      </c>
      <c r="G320" s="453">
        <v>6</v>
      </c>
      <c r="H320" s="453" t="s">
        <v>865</v>
      </c>
    </row>
    <row r="321" spans="1:8" ht="13.5">
      <c r="A321" s="452" t="str">
        <f aca="true" t="shared" si="5" ref="A321:A384">CONCATENATE(B321,"_",C321)</f>
        <v>Ｓｈｙｎｔ　ＦＣ_8</v>
      </c>
      <c r="B321" s="453" t="s">
        <v>1494</v>
      </c>
      <c r="C321" s="453" t="str">
        <f>("8")</f>
        <v>8</v>
      </c>
      <c r="D321" s="453" t="s">
        <v>862</v>
      </c>
      <c r="E321" s="453" t="s">
        <v>1507</v>
      </c>
      <c r="F321" s="453" t="s">
        <v>1508</v>
      </c>
      <c r="G321" s="453">
        <v>6</v>
      </c>
      <c r="H321" s="453" t="s">
        <v>865</v>
      </c>
    </row>
    <row r="322" spans="1:8" ht="13.5">
      <c r="A322" s="452" t="str">
        <f t="shared" si="5"/>
        <v>Ｓｈｙｎｔ　ＦＣ_9</v>
      </c>
      <c r="B322" s="453" t="s">
        <v>1494</v>
      </c>
      <c r="C322" s="453" t="str">
        <f>("9")</f>
        <v>9</v>
      </c>
      <c r="D322" s="453" t="s">
        <v>872</v>
      </c>
      <c r="E322" s="453" t="s">
        <v>1509</v>
      </c>
      <c r="F322" s="453" t="s">
        <v>1510</v>
      </c>
      <c r="G322" s="453">
        <v>6</v>
      </c>
      <c r="H322" s="453" t="s">
        <v>865</v>
      </c>
    </row>
    <row r="323" spans="1:9" ht="13.5">
      <c r="A323" s="452" t="str">
        <f t="shared" si="5"/>
        <v>Ｓｈｙｎｔ　ＦＣ_10</v>
      </c>
      <c r="B323" s="453" t="s">
        <v>1494</v>
      </c>
      <c r="C323" s="453" t="str">
        <f>("10")</f>
        <v>10</v>
      </c>
      <c r="D323" s="453" t="s">
        <v>872</v>
      </c>
      <c r="E323" s="453" t="s">
        <v>1511</v>
      </c>
      <c r="F323" s="453" t="s">
        <v>1512</v>
      </c>
      <c r="G323" s="453">
        <v>6</v>
      </c>
      <c r="H323" s="453" t="s">
        <v>865</v>
      </c>
      <c r="I323" s="453" t="s">
        <v>16</v>
      </c>
    </row>
    <row r="324" spans="1:8" ht="13.5">
      <c r="A324" s="452" t="str">
        <f t="shared" si="5"/>
        <v>Ｓｈｙｎｔ　ＦＣ_11</v>
      </c>
      <c r="B324" s="453" t="s">
        <v>1494</v>
      </c>
      <c r="C324" s="453" t="str">
        <f>("11")</f>
        <v>11</v>
      </c>
      <c r="D324" s="453" t="s">
        <v>872</v>
      </c>
      <c r="E324" s="453" t="s">
        <v>1513</v>
      </c>
      <c r="F324" s="453" t="s">
        <v>1514</v>
      </c>
      <c r="G324" s="453">
        <v>5</v>
      </c>
      <c r="H324" s="453" t="s">
        <v>865</v>
      </c>
    </row>
    <row r="325" spans="1:8" ht="13.5">
      <c r="A325" s="452" t="str">
        <f t="shared" si="5"/>
        <v>Ｓｈｙｎｔ　ＦＣ_12</v>
      </c>
      <c r="B325" s="453" t="s">
        <v>1494</v>
      </c>
      <c r="C325" s="453" t="str">
        <f>("12")</f>
        <v>12</v>
      </c>
      <c r="D325" s="453" t="s">
        <v>894</v>
      </c>
      <c r="E325" s="453" t="s">
        <v>1515</v>
      </c>
      <c r="F325" s="453" t="s">
        <v>1516</v>
      </c>
      <c r="G325" s="453">
        <v>5</v>
      </c>
      <c r="H325" s="453" t="s">
        <v>865</v>
      </c>
    </row>
    <row r="326" spans="1:8" ht="13.5">
      <c r="A326" s="452" t="str">
        <f t="shared" si="5"/>
        <v>Ｓｈｙｎｔ　ＦＣ_13</v>
      </c>
      <c r="B326" s="453" t="s">
        <v>1494</v>
      </c>
      <c r="C326" s="453" t="str">
        <f>("13")</f>
        <v>13</v>
      </c>
      <c r="D326" s="453" t="s">
        <v>866</v>
      </c>
      <c r="E326" s="453" t="s">
        <v>1517</v>
      </c>
      <c r="F326" s="453" t="s">
        <v>1518</v>
      </c>
      <c r="G326" s="453">
        <v>5</v>
      </c>
      <c r="H326" s="453" t="s">
        <v>865</v>
      </c>
    </row>
    <row r="327" spans="1:8" ht="13.5">
      <c r="A327" s="452" t="str">
        <f t="shared" si="5"/>
        <v>Ｓｈｙｎｔ　ＦＣ_14</v>
      </c>
      <c r="B327" s="453" t="s">
        <v>1494</v>
      </c>
      <c r="C327" s="453" t="str">
        <f>("14")</f>
        <v>14</v>
      </c>
      <c r="D327" s="453" t="s">
        <v>862</v>
      </c>
      <c r="E327" s="453" t="s">
        <v>1519</v>
      </c>
      <c r="F327" s="453" t="s">
        <v>1520</v>
      </c>
      <c r="G327" s="453">
        <v>5</v>
      </c>
      <c r="H327" s="453" t="s">
        <v>865</v>
      </c>
    </row>
    <row r="328" spans="1:8" ht="13.5">
      <c r="A328" s="452" t="str">
        <f t="shared" si="5"/>
        <v>Ｓｈｙｎｔ　ＦＣ_15</v>
      </c>
      <c r="B328" s="453" t="s">
        <v>1494</v>
      </c>
      <c r="C328" s="453" t="str">
        <f>("15")</f>
        <v>15</v>
      </c>
      <c r="D328" s="453" t="s">
        <v>866</v>
      </c>
      <c r="E328" s="453" t="s">
        <v>1521</v>
      </c>
      <c r="F328" s="453" t="s">
        <v>1522</v>
      </c>
      <c r="G328" s="453">
        <v>6</v>
      </c>
      <c r="H328" s="453" t="s">
        <v>865</v>
      </c>
    </row>
    <row r="329" spans="1:8" ht="13.5">
      <c r="A329" s="452" t="str">
        <f t="shared" si="5"/>
        <v>和田少年サッカークラブ_1</v>
      </c>
      <c r="B329" s="453" t="s">
        <v>1523</v>
      </c>
      <c r="C329" s="453" t="str">
        <f>("1")</f>
        <v>1</v>
      </c>
      <c r="D329" s="453" t="s">
        <v>894</v>
      </c>
      <c r="E329" s="453" t="s">
        <v>1524</v>
      </c>
      <c r="F329" s="453" t="s">
        <v>1525</v>
      </c>
      <c r="G329" s="453">
        <v>5</v>
      </c>
      <c r="H329" s="453" t="s">
        <v>865</v>
      </c>
    </row>
    <row r="330" spans="1:8" ht="13.5">
      <c r="A330" s="452" t="str">
        <f t="shared" si="5"/>
        <v>和田少年サッカークラブ_2</v>
      </c>
      <c r="B330" s="453" t="s">
        <v>1523</v>
      </c>
      <c r="C330" s="453" t="str">
        <f>("2")</f>
        <v>2</v>
      </c>
      <c r="D330" s="453" t="s">
        <v>872</v>
      </c>
      <c r="E330" s="453" t="s">
        <v>1526</v>
      </c>
      <c r="F330" s="453" t="s">
        <v>1527</v>
      </c>
      <c r="G330" s="453">
        <v>6</v>
      </c>
      <c r="H330" s="453" t="s">
        <v>865</v>
      </c>
    </row>
    <row r="331" spans="1:8" ht="13.5">
      <c r="A331" s="452" t="str">
        <f t="shared" si="5"/>
        <v>和田少年サッカークラブ_3</v>
      </c>
      <c r="B331" s="453" t="s">
        <v>1523</v>
      </c>
      <c r="C331" s="453" t="str">
        <f>("3")</f>
        <v>3</v>
      </c>
      <c r="D331" s="453" t="s">
        <v>862</v>
      </c>
      <c r="E331" s="453" t="s">
        <v>1528</v>
      </c>
      <c r="F331" s="453" t="s">
        <v>1529</v>
      </c>
      <c r="G331" s="453">
        <v>6</v>
      </c>
      <c r="H331" s="453" t="s">
        <v>865</v>
      </c>
    </row>
    <row r="332" spans="1:8" ht="13.5">
      <c r="A332" s="452" t="str">
        <f t="shared" si="5"/>
        <v>和田少年サッカークラブ_4</v>
      </c>
      <c r="B332" s="453" t="s">
        <v>1523</v>
      </c>
      <c r="C332" s="453" t="str">
        <f>("4")</f>
        <v>4</v>
      </c>
      <c r="D332" s="453" t="s">
        <v>862</v>
      </c>
      <c r="E332" s="453" t="s">
        <v>1530</v>
      </c>
      <c r="F332" s="453" t="s">
        <v>1531</v>
      </c>
      <c r="G332" s="453">
        <v>5</v>
      </c>
      <c r="H332" s="453" t="s">
        <v>865</v>
      </c>
    </row>
    <row r="333" spans="1:8" ht="13.5">
      <c r="A333" s="452" t="str">
        <f t="shared" si="5"/>
        <v>和田少年サッカークラブ_5</v>
      </c>
      <c r="B333" s="453" t="s">
        <v>1523</v>
      </c>
      <c r="C333" s="453" t="str">
        <f>("5")</f>
        <v>5</v>
      </c>
      <c r="D333" s="453" t="s">
        <v>866</v>
      </c>
      <c r="E333" s="453" t="s">
        <v>1532</v>
      </c>
      <c r="F333" s="453" t="s">
        <v>1533</v>
      </c>
      <c r="G333" s="453">
        <v>5</v>
      </c>
      <c r="H333" s="453" t="s">
        <v>865</v>
      </c>
    </row>
    <row r="334" spans="1:8" ht="13.5">
      <c r="A334" s="452" t="str">
        <f t="shared" si="5"/>
        <v>和田少年サッカークラブ_6</v>
      </c>
      <c r="B334" s="453" t="s">
        <v>1523</v>
      </c>
      <c r="C334" s="453" t="str">
        <f>("6")</f>
        <v>6</v>
      </c>
      <c r="D334" s="453" t="s">
        <v>862</v>
      </c>
      <c r="E334" s="453" t="s">
        <v>1534</v>
      </c>
      <c r="F334" s="453" t="s">
        <v>1535</v>
      </c>
      <c r="G334" s="453">
        <v>6</v>
      </c>
      <c r="H334" s="453" t="s">
        <v>865</v>
      </c>
    </row>
    <row r="335" spans="1:8" ht="13.5">
      <c r="A335" s="452" t="str">
        <f t="shared" si="5"/>
        <v>和田少年サッカークラブ_7</v>
      </c>
      <c r="B335" s="453" t="s">
        <v>1523</v>
      </c>
      <c r="C335" s="453" t="str">
        <f>("7")</f>
        <v>7</v>
      </c>
      <c r="D335" s="453" t="s">
        <v>866</v>
      </c>
      <c r="E335" s="453" t="s">
        <v>1536</v>
      </c>
      <c r="F335" s="453" t="s">
        <v>1537</v>
      </c>
      <c r="G335" s="453">
        <v>6</v>
      </c>
      <c r="H335" s="453" t="s">
        <v>865</v>
      </c>
    </row>
    <row r="336" spans="1:8" ht="13.5">
      <c r="A336" s="452" t="str">
        <f t="shared" si="5"/>
        <v>和田少年サッカークラブ_8</v>
      </c>
      <c r="B336" s="453" t="s">
        <v>1523</v>
      </c>
      <c r="C336" s="453" t="str">
        <f>("8")</f>
        <v>8</v>
      </c>
      <c r="D336" s="453" t="s">
        <v>866</v>
      </c>
      <c r="E336" s="453" t="s">
        <v>1538</v>
      </c>
      <c r="F336" s="453" t="s">
        <v>1539</v>
      </c>
      <c r="G336" s="453">
        <v>6</v>
      </c>
      <c r="H336" s="453" t="s">
        <v>865</v>
      </c>
    </row>
    <row r="337" spans="1:9" ht="13.5">
      <c r="A337" s="452" t="str">
        <f t="shared" si="5"/>
        <v>和田少年サッカークラブ_9</v>
      </c>
      <c r="B337" s="453" t="s">
        <v>1523</v>
      </c>
      <c r="C337" s="453" t="str">
        <f>("9")</f>
        <v>9</v>
      </c>
      <c r="D337" s="453" t="s">
        <v>862</v>
      </c>
      <c r="E337" s="453" t="s">
        <v>1540</v>
      </c>
      <c r="F337" s="453" t="s">
        <v>1541</v>
      </c>
      <c r="G337" s="453">
        <v>6</v>
      </c>
      <c r="H337" s="453" t="s">
        <v>865</v>
      </c>
      <c r="I337" s="453" t="s">
        <v>16</v>
      </c>
    </row>
    <row r="338" spans="1:8" ht="13.5">
      <c r="A338" s="452" t="str">
        <f t="shared" si="5"/>
        <v>和田少年サッカークラブ_10</v>
      </c>
      <c r="B338" s="453" t="s">
        <v>1523</v>
      </c>
      <c r="C338" s="453" t="str">
        <f>("10")</f>
        <v>10</v>
      </c>
      <c r="D338" s="453" t="s">
        <v>866</v>
      </c>
      <c r="E338" s="453" t="s">
        <v>1542</v>
      </c>
      <c r="F338" s="453" t="s">
        <v>1543</v>
      </c>
      <c r="G338" s="453">
        <v>6</v>
      </c>
      <c r="H338" s="453" t="s">
        <v>865</v>
      </c>
    </row>
    <row r="339" spans="1:8" ht="13.5">
      <c r="A339" s="452" t="str">
        <f t="shared" si="5"/>
        <v>和田少年サッカークラブ_11</v>
      </c>
      <c r="B339" s="453" t="s">
        <v>1523</v>
      </c>
      <c r="C339" s="453" t="str">
        <f>("11")</f>
        <v>11</v>
      </c>
      <c r="D339" s="453" t="s">
        <v>866</v>
      </c>
      <c r="E339" s="453" t="s">
        <v>1544</v>
      </c>
      <c r="F339" s="453" t="s">
        <v>1545</v>
      </c>
      <c r="G339" s="453">
        <v>5</v>
      </c>
      <c r="H339" s="453" t="s">
        <v>865</v>
      </c>
    </row>
    <row r="340" spans="1:8" ht="13.5">
      <c r="A340" s="452" t="str">
        <f t="shared" si="5"/>
        <v>和田少年サッカークラブ_14</v>
      </c>
      <c r="B340" s="453" t="s">
        <v>1523</v>
      </c>
      <c r="C340" s="453" t="str">
        <f>("14")</f>
        <v>14</v>
      </c>
      <c r="D340" s="453" t="s">
        <v>872</v>
      </c>
      <c r="E340" s="453" t="s">
        <v>1546</v>
      </c>
      <c r="F340" s="453" t="s">
        <v>1547</v>
      </c>
      <c r="G340" s="453">
        <v>5</v>
      </c>
      <c r="H340" s="453" t="s">
        <v>865</v>
      </c>
    </row>
    <row r="341" spans="1:8" ht="13.5">
      <c r="A341" s="452" t="str">
        <f t="shared" si="5"/>
        <v>和田少年サッカークラブ_16</v>
      </c>
      <c r="B341" s="453" t="s">
        <v>1523</v>
      </c>
      <c r="C341" s="453" t="str">
        <f>("16")</f>
        <v>16</v>
      </c>
      <c r="D341" s="453" t="s">
        <v>872</v>
      </c>
      <c r="E341" s="453" t="s">
        <v>1548</v>
      </c>
      <c r="F341" s="453" t="s">
        <v>1549</v>
      </c>
      <c r="G341" s="453">
        <v>4</v>
      </c>
      <c r="H341" s="453" t="s">
        <v>869</v>
      </c>
    </row>
    <row r="342" spans="1:8" ht="13.5">
      <c r="A342" s="452" t="str">
        <f t="shared" si="5"/>
        <v>和田少年サッカークラブ_17</v>
      </c>
      <c r="B342" s="453" t="s">
        <v>1523</v>
      </c>
      <c r="C342" s="453" t="str">
        <f>("17")</f>
        <v>17</v>
      </c>
      <c r="D342" s="453" t="s">
        <v>866</v>
      </c>
      <c r="E342" s="453" t="s">
        <v>1550</v>
      </c>
      <c r="F342" s="453" t="s">
        <v>1551</v>
      </c>
      <c r="G342" s="453">
        <v>4</v>
      </c>
      <c r="H342" s="453" t="s">
        <v>865</v>
      </c>
    </row>
    <row r="343" spans="1:8" ht="13.5">
      <c r="A343" s="452" t="str">
        <f t="shared" si="5"/>
        <v>和田少年サッカークラブ_18</v>
      </c>
      <c r="B343" s="453" t="s">
        <v>1523</v>
      </c>
      <c r="C343" s="453" t="str">
        <f>("18")</f>
        <v>18</v>
      </c>
      <c r="D343" s="453" t="s">
        <v>862</v>
      </c>
      <c r="E343" s="453" t="s">
        <v>1552</v>
      </c>
      <c r="F343" s="453" t="s">
        <v>1553</v>
      </c>
      <c r="G343" s="453">
        <v>4</v>
      </c>
      <c r="H343" s="453" t="s">
        <v>869</v>
      </c>
    </row>
    <row r="344" spans="1:8" ht="13.5">
      <c r="A344" s="452" t="str">
        <f t="shared" si="5"/>
        <v>和田少年サッカークラブ_20</v>
      </c>
      <c r="B344" s="453" t="s">
        <v>1523</v>
      </c>
      <c r="C344" s="453" t="str">
        <f>("20")</f>
        <v>20</v>
      </c>
      <c r="D344" s="453" t="s">
        <v>862</v>
      </c>
      <c r="E344" s="453" t="s">
        <v>1554</v>
      </c>
      <c r="F344" s="453" t="s">
        <v>1555</v>
      </c>
      <c r="G344" s="453">
        <v>4</v>
      </c>
      <c r="H344" s="453" t="s">
        <v>865</v>
      </c>
    </row>
    <row r="345" spans="1:8" ht="13.5">
      <c r="A345" s="452" t="str">
        <f t="shared" si="5"/>
        <v>下毛ＦＣ_1</v>
      </c>
      <c r="B345" s="453" t="s">
        <v>20</v>
      </c>
      <c r="C345" s="453" t="str">
        <f>("1")</f>
        <v>1</v>
      </c>
      <c r="D345" s="453" t="s">
        <v>894</v>
      </c>
      <c r="E345" s="453" t="s">
        <v>1556</v>
      </c>
      <c r="F345" s="453" t="s">
        <v>1557</v>
      </c>
      <c r="G345" s="453">
        <v>6</v>
      </c>
      <c r="H345" s="453" t="s">
        <v>865</v>
      </c>
    </row>
    <row r="346" spans="1:8" ht="13.5">
      <c r="A346" s="452" t="str">
        <f t="shared" si="5"/>
        <v>下毛ＦＣ_2</v>
      </c>
      <c r="B346" s="453" t="s">
        <v>20</v>
      </c>
      <c r="C346" s="453" t="str">
        <f>("2")</f>
        <v>2</v>
      </c>
      <c r="D346" s="453" t="s">
        <v>862</v>
      </c>
      <c r="E346" s="453" t="s">
        <v>1558</v>
      </c>
      <c r="F346" s="453" t="s">
        <v>1559</v>
      </c>
      <c r="G346" s="453">
        <v>4</v>
      </c>
      <c r="H346" s="453" t="s">
        <v>865</v>
      </c>
    </row>
    <row r="347" spans="1:8" ht="13.5">
      <c r="A347" s="452" t="str">
        <f t="shared" si="5"/>
        <v>下毛ＦＣ_3</v>
      </c>
      <c r="B347" s="453" t="s">
        <v>20</v>
      </c>
      <c r="C347" s="453" t="str">
        <f>("3")</f>
        <v>3</v>
      </c>
      <c r="D347" s="453" t="s">
        <v>866</v>
      </c>
      <c r="E347" s="453" t="s">
        <v>1560</v>
      </c>
      <c r="F347" s="453" t="s">
        <v>1561</v>
      </c>
      <c r="G347" s="453">
        <v>4</v>
      </c>
      <c r="H347" s="453" t="s">
        <v>869</v>
      </c>
    </row>
    <row r="348" spans="1:8" ht="13.5">
      <c r="A348" s="452" t="str">
        <f t="shared" si="5"/>
        <v>下毛ＦＣ_4</v>
      </c>
      <c r="B348" s="453" t="s">
        <v>20</v>
      </c>
      <c r="C348" s="453" t="str">
        <f>("4")</f>
        <v>4</v>
      </c>
      <c r="D348" s="453" t="s">
        <v>866</v>
      </c>
      <c r="E348" s="453" t="s">
        <v>1562</v>
      </c>
      <c r="F348" s="453" t="s">
        <v>1563</v>
      </c>
      <c r="G348" s="453">
        <v>5</v>
      </c>
      <c r="H348" s="453" t="s">
        <v>865</v>
      </c>
    </row>
    <row r="349" spans="1:8" ht="13.5">
      <c r="A349" s="452" t="str">
        <f t="shared" si="5"/>
        <v>下毛ＦＣ_5</v>
      </c>
      <c r="B349" s="453" t="s">
        <v>20</v>
      </c>
      <c r="C349" s="453" t="str">
        <f>("5")</f>
        <v>5</v>
      </c>
      <c r="D349" s="453" t="s">
        <v>872</v>
      </c>
      <c r="E349" s="453" t="s">
        <v>1564</v>
      </c>
      <c r="F349" s="453" t="s">
        <v>1565</v>
      </c>
      <c r="G349" s="453">
        <v>4</v>
      </c>
      <c r="H349" s="453" t="s">
        <v>865</v>
      </c>
    </row>
    <row r="350" spans="1:8" ht="13.5">
      <c r="A350" s="452" t="str">
        <f t="shared" si="5"/>
        <v>下毛ＦＣ_6</v>
      </c>
      <c r="B350" s="453" t="s">
        <v>20</v>
      </c>
      <c r="C350" s="453" t="str">
        <f>("6")</f>
        <v>6</v>
      </c>
      <c r="D350" s="453" t="s">
        <v>862</v>
      </c>
      <c r="E350" s="453" t="s">
        <v>1566</v>
      </c>
      <c r="F350" s="453" t="s">
        <v>1567</v>
      </c>
      <c r="G350" s="453">
        <v>5</v>
      </c>
      <c r="H350" s="453" t="s">
        <v>865</v>
      </c>
    </row>
    <row r="351" spans="1:8" ht="13.5">
      <c r="A351" s="452" t="str">
        <f t="shared" si="5"/>
        <v>下毛ＦＣ_7</v>
      </c>
      <c r="B351" s="453" t="s">
        <v>20</v>
      </c>
      <c r="C351" s="453" t="str">
        <f>("7")</f>
        <v>7</v>
      </c>
      <c r="D351" s="453" t="s">
        <v>862</v>
      </c>
      <c r="E351" s="453" t="s">
        <v>1568</v>
      </c>
      <c r="F351" s="453" t="s">
        <v>1569</v>
      </c>
      <c r="G351" s="453">
        <v>6</v>
      </c>
      <c r="H351" s="453" t="s">
        <v>865</v>
      </c>
    </row>
    <row r="352" spans="1:8" ht="13.5">
      <c r="A352" s="452" t="str">
        <f t="shared" si="5"/>
        <v>下毛ＦＣ_8</v>
      </c>
      <c r="B352" s="453" t="s">
        <v>20</v>
      </c>
      <c r="C352" s="453" t="str">
        <f>("8")</f>
        <v>8</v>
      </c>
      <c r="D352" s="453" t="s">
        <v>872</v>
      </c>
      <c r="E352" s="453" t="s">
        <v>1570</v>
      </c>
      <c r="F352" s="453" t="s">
        <v>1571</v>
      </c>
      <c r="G352" s="453">
        <v>5</v>
      </c>
      <c r="H352" s="453" t="s">
        <v>865</v>
      </c>
    </row>
    <row r="353" spans="1:8" ht="13.5">
      <c r="A353" s="452" t="str">
        <f t="shared" si="5"/>
        <v>下毛ＦＣ_9</v>
      </c>
      <c r="B353" s="453" t="s">
        <v>20</v>
      </c>
      <c r="C353" s="453" t="str">
        <f>("9")</f>
        <v>9</v>
      </c>
      <c r="D353" s="453" t="s">
        <v>872</v>
      </c>
      <c r="E353" s="453" t="s">
        <v>1572</v>
      </c>
      <c r="F353" s="453" t="s">
        <v>1573</v>
      </c>
      <c r="G353" s="453">
        <v>5</v>
      </c>
      <c r="H353" s="453" t="s">
        <v>865</v>
      </c>
    </row>
    <row r="354" spans="1:9" ht="13.5">
      <c r="A354" s="452" t="str">
        <f t="shared" si="5"/>
        <v>下毛ＦＣ_10</v>
      </c>
      <c r="B354" s="453" t="s">
        <v>20</v>
      </c>
      <c r="C354" s="453" t="str">
        <f>("10")</f>
        <v>10</v>
      </c>
      <c r="D354" s="453" t="s">
        <v>866</v>
      </c>
      <c r="E354" s="453" t="s">
        <v>1574</v>
      </c>
      <c r="F354" s="453" t="s">
        <v>1575</v>
      </c>
      <c r="G354" s="453">
        <v>6</v>
      </c>
      <c r="H354" s="453" t="s">
        <v>865</v>
      </c>
      <c r="I354" s="453" t="s">
        <v>16</v>
      </c>
    </row>
    <row r="355" spans="1:8" ht="13.5">
      <c r="A355" s="452" t="str">
        <f t="shared" si="5"/>
        <v>下毛ＦＣ_11</v>
      </c>
      <c r="B355" s="453" t="s">
        <v>20</v>
      </c>
      <c r="C355" s="453" t="str">
        <f>("11")</f>
        <v>11</v>
      </c>
      <c r="D355" s="453" t="s">
        <v>866</v>
      </c>
      <c r="E355" s="453" t="s">
        <v>1576</v>
      </c>
      <c r="F355" s="453" t="s">
        <v>1577</v>
      </c>
      <c r="G355" s="453">
        <v>4</v>
      </c>
      <c r="H355" s="453" t="s">
        <v>865</v>
      </c>
    </row>
    <row r="356" spans="1:8" ht="13.5">
      <c r="A356" s="452" t="str">
        <f t="shared" si="5"/>
        <v>下毛ＦＣ_12</v>
      </c>
      <c r="B356" s="453" t="s">
        <v>20</v>
      </c>
      <c r="C356" s="453" t="str">
        <f>("12")</f>
        <v>12</v>
      </c>
      <c r="D356" s="453" t="s">
        <v>862</v>
      </c>
      <c r="E356" s="453" t="s">
        <v>1578</v>
      </c>
      <c r="F356" s="453" t="s">
        <v>1579</v>
      </c>
      <c r="G356" s="453">
        <v>3</v>
      </c>
      <c r="H356" s="453" t="s">
        <v>865</v>
      </c>
    </row>
    <row r="357" spans="1:8" ht="13.5">
      <c r="A357" s="452" t="str">
        <f t="shared" si="5"/>
        <v>下毛ＦＣ_13</v>
      </c>
      <c r="B357" s="453" t="s">
        <v>20</v>
      </c>
      <c r="C357" s="453" t="str">
        <f>("13")</f>
        <v>13</v>
      </c>
      <c r="D357" s="453" t="s">
        <v>872</v>
      </c>
      <c r="E357" s="453" t="s">
        <v>1580</v>
      </c>
      <c r="F357" s="453" t="s">
        <v>1581</v>
      </c>
      <c r="G357" s="453">
        <v>2</v>
      </c>
      <c r="H357" s="453" t="s">
        <v>865</v>
      </c>
    </row>
    <row r="358" spans="1:8" ht="13.5">
      <c r="A358" s="452" t="str">
        <f t="shared" si="5"/>
        <v>下毛ＦＣ_14</v>
      </c>
      <c r="B358" s="453" t="s">
        <v>20</v>
      </c>
      <c r="C358" s="453" t="str">
        <f>("14")</f>
        <v>14</v>
      </c>
      <c r="D358" s="453" t="s">
        <v>866</v>
      </c>
      <c r="E358" s="453" t="s">
        <v>1582</v>
      </c>
      <c r="F358" s="453" t="s">
        <v>1583</v>
      </c>
      <c r="G358" s="453">
        <v>3</v>
      </c>
      <c r="H358" s="453" t="s">
        <v>865</v>
      </c>
    </row>
    <row r="359" spans="1:8" ht="13.5">
      <c r="A359" s="452" t="str">
        <f t="shared" si="5"/>
        <v>下毛ＦＣ_15</v>
      </c>
      <c r="B359" s="453" t="s">
        <v>20</v>
      </c>
      <c r="C359" s="453" t="str">
        <f>("15")</f>
        <v>15</v>
      </c>
      <c r="D359" s="453" t="s">
        <v>866</v>
      </c>
      <c r="E359" s="453" t="s">
        <v>1584</v>
      </c>
      <c r="F359" s="453" t="s">
        <v>1585</v>
      </c>
      <c r="G359" s="453">
        <v>3</v>
      </c>
      <c r="H359" s="453" t="s">
        <v>865</v>
      </c>
    </row>
    <row r="360" spans="1:8" ht="13.5">
      <c r="A360" s="452" t="str">
        <f t="shared" si="5"/>
        <v>下毛ＦＣ_16</v>
      </c>
      <c r="B360" s="453" t="s">
        <v>20</v>
      </c>
      <c r="C360" s="453" t="str">
        <f>("16")</f>
        <v>16</v>
      </c>
      <c r="D360" s="453" t="s">
        <v>862</v>
      </c>
      <c r="E360" s="453" t="s">
        <v>1586</v>
      </c>
      <c r="F360" s="453" t="s">
        <v>1587</v>
      </c>
      <c r="G360" s="453">
        <v>2</v>
      </c>
      <c r="H360" s="453" t="s">
        <v>865</v>
      </c>
    </row>
    <row r="361" spans="1:8" ht="13.5">
      <c r="A361" s="452" t="str">
        <f t="shared" si="5"/>
        <v>中津豊南ＦＣ_1</v>
      </c>
      <c r="B361" s="453" t="s">
        <v>1588</v>
      </c>
      <c r="C361" s="453" t="str">
        <f>("1")</f>
        <v>1</v>
      </c>
      <c r="D361" s="453" t="s">
        <v>894</v>
      </c>
      <c r="E361" s="453" t="s">
        <v>1589</v>
      </c>
      <c r="F361" s="453" t="s">
        <v>1590</v>
      </c>
      <c r="G361" s="453">
        <v>5</v>
      </c>
      <c r="H361" s="453" t="s">
        <v>865</v>
      </c>
    </row>
    <row r="362" spans="1:8" ht="13.5">
      <c r="A362" s="452" t="str">
        <f t="shared" si="5"/>
        <v>中津豊南ＦＣ_2</v>
      </c>
      <c r="B362" s="453" t="s">
        <v>1588</v>
      </c>
      <c r="C362" s="453" t="str">
        <f>("2")</f>
        <v>2</v>
      </c>
      <c r="D362" s="453" t="s">
        <v>862</v>
      </c>
      <c r="E362" s="453" t="s">
        <v>1591</v>
      </c>
      <c r="F362" s="453" t="s">
        <v>1592</v>
      </c>
      <c r="G362" s="453">
        <v>5</v>
      </c>
      <c r="H362" s="453" t="s">
        <v>869</v>
      </c>
    </row>
    <row r="363" spans="1:8" ht="13.5">
      <c r="A363" s="452" t="str">
        <f t="shared" si="5"/>
        <v>中津豊南ＦＣ_3</v>
      </c>
      <c r="B363" s="453" t="s">
        <v>1588</v>
      </c>
      <c r="C363" s="453" t="str">
        <f>("3")</f>
        <v>3</v>
      </c>
      <c r="D363" s="453" t="s">
        <v>862</v>
      </c>
      <c r="E363" s="453" t="s">
        <v>1593</v>
      </c>
      <c r="F363" s="453" t="s">
        <v>1594</v>
      </c>
      <c r="G363" s="453">
        <v>6</v>
      </c>
      <c r="H363" s="453" t="s">
        <v>865</v>
      </c>
    </row>
    <row r="364" spans="1:8" ht="13.5">
      <c r="A364" s="452" t="str">
        <f t="shared" si="5"/>
        <v>中津豊南ＦＣ_4</v>
      </c>
      <c r="B364" s="453" t="s">
        <v>1588</v>
      </c>
      <c r="C364" s="453" t="str">
        <f>("4")</f>
        <v>4</v>
      </c>
      <c r="D364" s="453" t="s">
        <v>862</v>
      </c>
      <c r="E364" s="453" t="s">
        <v>1595</v>
      </c>
      <c r="F364" s="453" t="s">
        <v>1596</v>
      </c>
      <c r="G364" s="453">
        <v>5</v>
      </c>
      <c r="H364" s="453" t="s">
        <v>865</v>
      </c>
    </row>
    <row r="365" spans="1:8" ht="13.5">
      <c r="A365" s="452" t="str">
        <f t="shared" si="5"/>
        <v>中津豊南ＦＣ_5</v>
      </c>
      <c r="B365" s="453" t="s">
        <v>1588</v>
      </c>
      <c r="C365" s="453" t="str">
        <f>("5")</f>
        <v>5</v>
      </c>
      <c r="D365" s="453" t="s">
        <v>866</v>
      </c>
      <c r="E365" s="453" t="s">
        <v>1597</v>
      </c>
      <c r="F365" s="453" t="s">
        <v>1598</v>
      </c>
      <c r="G365" s="453">
        <v>4</v>
      </c>
      <c r="H365" s="453" t="s">
        <v>865</v>
      </c>
    </row>
    <row r="366" spans="1:8" ht="13.5">
      <c r="A366" s="452" t="str">
        <f t="shared" si="5"/>
        <v>中津豊南ＦＣ_6</v>
      </c>
      <c r="B366" s="453" t="s">
        <v>1588</v>
      </c>
      <c r="C366" s="453" t="str">
        <f>("6")</f>
        <v>6</v>
      </c>
      <c r="D366" s="453" t="s">
        <v>872</v>
      </c>
      <c r="E366" s="453" t="s">
        <v>1599</v>
      </c>
      <c r="F366" s="453" t="s">
        <v>1600</v>
      </c>
      <c r="G366" s="453">
        <v>6</v>
      </c>
      <c r="H366" s="453" t="s">
        <v>865</v>
      </c>
    </row>
    <row r="367" spans="1:8" ht="13.5">
      <c r="A367" s="452" t="str">
        <f t="shared" si="5"/>
        <v>中津豊南ＦＣ_7</v>
      </c>
      <c r="B367" s="453" t="s">
        <v>1588</v>
      </c>
      <c r="C367" s="453" t="str">
        <f>("7")</f>
        <v>7</v>
      </c>
      <c r="D367" s="453" t="s">
        <v>872</v>
      </c>
      <c r="E367" s="453" t="s">
        <v>1601</v>
      </c>
      <c r="F367" s="453" t="s">
        <v>1602</v>
      </c>
      <c r="G367" s="453">
        <v>6</v>
      </c>
      <c r="H367" s="453" t="s">
        <v>865</v>
      </c>
    </row>
    <row r="368" spans="1:8" ht="13.5">
      <c r="A368" s="452" t="str">
        <f t="shared" si="5"/>
        <v>中津豊南ＦＣ_8</v>
      </c>
      <c r="B368" s="453" t="s">
        <v>1588</v>
      </c>
      <c r="C368" s="453" t="str">
        <f>("8")</f>
        <v>8</v>
      </c>
      <c r="D368" s="453" t="s">
        <v>866</v>
      </c>
      <c r="E368" s="453" t="s">
        <v>1603</v>
      </c>
      <c r="F368" s="453" t="s">
        <v>1604</v>
      </c>
      <c r="G368" s="453">
        <v>6</v>
      </c>
      <c r="H368" s="453" t="s">
        <v>869</v>
      </c>
    </row>
    <row r="369" spans="1:8" ht="13.5">
      <c r="A369" s="452" t="str">
        <f t="shared" si="5"/>
        <v>中津豊南ＦＣ_9</v>
      </c>
      <c r="B369" s="453" t="s">
        <v>1588</v>
      </c>
      <c r="C369" s="453" t="str">
        <f>("9")</f>
        <v>9</v>
      </c>
      <c r="D369" s="453" t="s">
        <v>866</v>
      </c>
      <c r="E369" s="453" t="s">
        <v>1605</v>
      </c>
      <c r="F369" s="453" t="s">
        <v>1606</v>
      </c>
      <c r="G369" s="453">
        <v>5</v>
      </c>
      <c r="H369" s="453" t="s">
        <v>865</v>
      </c>
    </row>
    <row r="370" spans="1:8" ht="13.5">
      <c r="A370" s="452" t="str">
        <f t="shared" si="5"/>
        <v>中津豊南ＦＣ_10</v>
      </c>
      <c r="B370" s="453" t="s">
        <v>1588</v>
      </c>
      <c r="C370" s="453" t="str">
        <f>("10")</f>
        <v>10</v>
      </c>
      <c r="D370" s="453" t="s">
        <v>866</v>
      </c>
      <c r="E370" s="453" t="s">
        <v>1607</v>
      </c>
      <c r="F370" s="453" t="s">
        <v>1608</v>
      </c>
      <c r="G370" s="453">
        <v>6</v>
      </c>
      <c r="H370" s="453" t="s">
        <v>865</v>
      </c>
    </row>
    <row r="371" spans="1:8" ht="13.5">
      <c r="A371" s="452" t="str">
        <f t="shared" si="5"/>
        <v>中津豊南ＦＣ_11</v>
      </c>
      <c r="B371" s="453" t="s">
        <v>1588</v>
      </c>
      <c r="C371" s="453" t="str">
        <f>("11")</f>
        <v>11</v>
      </c>
      <c r="D371" s="453" t="s">
        <v>866</v>
      </c>
      <c r="E371" s="453" t="s">
        <v>1609</v>
      </c>
      <c r="F371" s="453" t="s">
        <v>1610</v>
      </c>
      <c r="G371" s="453">
        <v>6</v>
      </c>
      <c r="H371" s="453" t="s">
        <v>865</v>
      </c>
    </row>
    <row r="372" spans="1:8" ht="13.5">
      <c r="A372" s="452" t="str">
        <f t="shared" si="5"/>
        <v>中津豊南ＦＣ_13</v>
      </c>
      <c r="B372" s="453" t="s">
        <v>1588</v>
      </c>
      <c r="C372" s="453" t="str">
        <f>("13")</f>
        <v>13</v>
      </c>
      <c r="D372" s="453" t="s">
        <v>872</v>
      </c>
      <c r="E372" s="453" t="s">
        <v>1611</v>
      </c>
      <c r="F372" s="453" t="s">
        <v>1612</v>
      </c>
      <c r="G372" s="453">
        <v>5</v>
      </c>
      <c r="H372" s="453" t="s">
        <v>865</v>
      </c>
    </row>
    <row r="373" spans="1:9" ht="13.5">
      <c r="A373" s="452" t="str">
        <f t="shared" si="5"/>
        <v>中津豊南ＦＣ_16</v>
      </c>
      <c r="B373" s="453" t="s">
        <v>1588</v>
      </c>
      <c r="C373" s="453" t="str">
        <f>("16")</f>
        <v>16</v>
      </c>
      <c r="D373" s="453" t="s">
        <v>894</v>
      </c>
      <c r="E373" s="453" t="s">
        <v>1613</v>
      </c>
      <c r="F373" s="453" t="s">
        <v>1614</v>
      </c>
      <c r="G373" s="453">
        <v>6</v>
      </c>
      <c r="H373" s="453" t="s">
        <v>865</v>
      </c>
      <c r="I373" s="453" t="s">
        <v>16</v>
      </c>
    </row>
    <row r="374" spans="1:8" ht="13.5">
      <c r="A374" s="452" t="str">
        <f t="shared" si="5"/>
        <v>中津沖代ジュニアサッカークラブ_1</v>
      </c>
      <c r="B374" s="453" t="s">
        <v>1615</v>
      </c>
      <c r="C374" s="453" t="str">
        <f>("1")</f>
        <v>1</v>
      </c>
      <c r="D374" s="453" t="s">
        <v>894</v>
      </c>
      <c r="E374" s="453" t="s">
        <v>1616</v>
      </c>
      <c r="F374" s="453" t="s">
        <v>1617</v>
      </c>
      <c r="G374" s="453">
        <v>6</v>
      </c>
      <c r="H374" s="453" t="s">
        <v>865</v>
      </c>
    </row>
    <row r="375" spans="1:8" ht="13.5">
      <c r="A375" s="452" t="str">
        <f t="shared" si="5"/>
        <v>中津沖代ジュニアサッカークラブ_3</v>
      </c>
      <c r="B375" s="453" t="s">
        <v>1615</v>
      </c>
      <c r="C375" s="453" t="str">
        <f>("3")</f>
        <v>3</v>
      </c>
      <c r="D375" s="453" t="s">
        <v>862</v>
      </c>
      <c r="E375" s="453" t="s">
        <v>1618</v>
      </c>
      <c r="F375" s="453" t="s">
        <v>1619</v>
      </c>
      <c r="G375" s="453">
        <v>5</v>
      </c>
      <c r="H375" s="453" t="s">
        <v>865</v>
      </c>
    </row>
    <row r="376" spans="1:8" ht="13.5">
      <c r="A376" s="452" t="str">
        <f t="shared" si="5"/>
        <v>中津沖代ジュニアサッカークラブ_4</v>
      </c>
      <c r="B376" s="453" t="s">
        <v>1615</v>
      </c>
      <c r="C376" s="453" t="str">
        <f>("4")</f>
        <v>4</v>
      </c>
      <c r="D376" s="453" t="s">
        <v>872</v>
      </c>
      <c r="E376" s="453" t="s">
        <v>1620</v>
      </c>
      <c r="F376" s="453" t="s">
        <v>1621</v>
      </c>
      <c r="G376" s="453">
        <v>6</v>
      </c>
      <c r="H376" s="453" t="s">
        <v>865</v>
      </c>
    </row>
    <row r="377" spans="1:8" ht="13.5">
      <c r="A377" s="452" t="str">
        <f t="shared" si="5"/>
        <v>中津沖代ジュニアサッカークラブ_5</v>
      </c>
      <c r="B377" s="453" t="s">
        <v>1615</v>
      </c>
      <c r="C377" s="453" t="str">
        <f>("5")</f>
        <v>5</v>
      </c>
      <c r="D377" s="453" t="s">
        <v>872</v>
      </c>
      <c r="E377" s="453" t="s">
        <v>1622</v>
      </c>
      <c r="F377" s="453" t="s">
        <v>1623</v>
      </c>
      <c r="G377" s="453">
        <v>6</v>
      </c>
      <c r="H377" s="453" t="s">
        <v>865</v>
      </c>
    </row>
    <row r="378" spans="1:8" ht="13.5">
      <c r="A378" s="452" t="str">
        <f t="shared" si="5"/>
        <v>中津沖代ジュニアサッカークラブ_6</v>
      </c>
      <c r="B378" s="453" t="s">
        <v>1615</v>
      </c>
      <c r="C378" s="453" t="str">
        <f>("6")</f>
        <v>6</v>
      </c>
      <c r="D378" s="453" t="s">
        <v>872</v>
      </c>
      <c r="E378" s="453" t="s">
        <v>1624</v>
      </c>
      <c r="F378" s="453" t="s">
        <v>1625</v>
      </c>
      <c r="G378" s="453">
        <v>5</v>
      </c>
      <c r="H378" s="453" t="s">
        <v>865</v>
      </c>
    </row>
    <row r="379" spans="1:8" ht="13.5">
      <c r="A379" s="452" t="str">
        <f t="shared" si="5"/>
        <v>中津沖代ジュニアサッカークラブ_7</v>
      </c>
      <c r="B379" s="453" t="s">
        <v>1615</v>
      </c>
      <c r="C379" s="453" t="str">
        <f>("7")</f>
        <v>7</v>
      </c>
      <c r="D379" s="453" t="s">
        <v>862</v>
      </c>
      <c r="E379" s="453" t="s">
        <v>1626</v>
      </c>
      <c r="F379" s="453" t="s">
        <v>1627</v>
      </c>
      <c r="G379" s="453">
        <v>5</v>
      </c>
      <c r="H379" s="453" t="s">
        <v>865</v>
      </c>
    </row>
    <row r="380" spans="1:9" ht="13.5">
      <c r="A380" s="452" t="str">
        <f t="shared" si="5"/>
        <v>中津沖代ジュニアサッカークラブ_8</v>
      </c>
      <c r="B380" s="453" t="s">
        <v>1615</v>
      </c>
      <c r="C380" s="453" t="str">
        <f>("8")</f>
        <v>8</v>
      </c>
      <c r="D380" s="453" t="s">
        <v>866</v>
      </c>
      <c r="E380" s="453" t="s">
        <v>1628</v>
      </c>
      <c r="F380" s="453" t="s">
        <v>1629</v>
      </c>
      <c r="G380" s="453">
        <v>6</v>
      </c>
      <c r="H380" s="453" t="s">
        <v>865</v>
      </c>
      <c r="I380" s="453" t="s">
        <v>16</v>
      </c>
    </row>
    <row r="381" spans="1:8" ht="13.5">
      <c r="A381" s="452" t="str">
        <f t="shared" si="5"/>
        <v>中津沖代ジュニアサッカークラブ_9</v>
      </c>
      <c r="B381" s="453" t="s">
        <v>1615</v>
      </c>
      <c r="C381" s="453" t="str">
        <f>("9")</f>
        <v>9</v>
      </c>
      <c r="D381" s="453" t="s">
        <v>866</v>
      </c>
      <c r="E381" s="453" t="s">
        <v>1630</v>
      </c>
      <c r="F381" s="453" t="s">
        <v>1631</v>
      </c>
      <c r="G381" s="453">
        <v>6</v>
      </c>
      <c r="H381" s="453" t="s">
        <v>865</v>
      </c>
    </row>
    <row r="382" spans="1:8" ht="13.5">
      <c r="A382" s="452" t="str">
        <f t="shared" si="5"/>
        <v>中津沖代ジュニアサッカークラブ_10</v>
      </c>
      <c r="B382" s="453" t="s">
        <v>1615</v>
      </c>
      <c r="C382" s="453" t="str">
        <f>("10")</f>
        <v>10</v>
      </c>
      <c r="D382" s="453" t="s">
        <v>862</v>
      </c>
      <c r="E382" s="453" t="s">
        <v>1632</v>
      </c>
      <c r="F382" s="453" t="s">
        <v>1633</v>
      </c>
      <c r="G382" s="453">
        <v>6</v>
      </c>
      <c r="H382" s="453" t="s">
        <v>865</v>
      </c>
    </row>
    <row r="383" spans="1:8" ht="13.5">
      <c r="A383" s="452" t="str">
        <f t="shared" si="5"/>
        <v>中津沖代ジュニアサッカークラブ_11</v>
      </c>
      <c r="B383" s="453" t="s">
        <v>1615</v>
      </c>
      <c r="C383" s="453" t="str">
        <f>("11")</f>
        <v>11</v>
      </c>
      <c r="D383" s="453" t="s">
        <v>872</v>
      </c>
      <c r="E383" s="453" t="s">
        <v>1634</v>
      </c>
      <c r="F383" s="453" t="s">
        <v>1635</v>
      </c>
      <c r="G383" s="453">
        <v>6</v>
      </c>
      <c r="H383" s="453" t="s">
        <v>865</v>
      </c>
    </row>
    <row r="384" spans="1:8" ht="13.5">
      <c r="A384" s="452" t="str">
        <f t="shared" si="5"/>
        <v>中津沖代ジュニアサッカークラブ_12</v>
      </c>
      <c r="B384" s="453" t="s">
        <v>1615</v>
      </c>
      <c r="C384" s="453" t="str">
        <f>("12")</f>
        <v>12</v>
      </c>
      <c r="D384" s="453" t="s">
        <v>866</v>
      </c>
      <c r="E384" s="453" t="s">
        <v>1636</v>
      </c>
      <c r="F384" s="453" t="s">
        <v>1637</v>
      </c>
      <c r="G384" s="453">
        <v>5</v>
      </c>
      <c r="H384" s="453" t="s">
        <v>865</v>
      </c>
    </row>
    <row r="385" spans="1:8" ht="13.5">
      <c r="A385" s="452" t="str">
        <f aca="true" t="shared" si="6" ref="A385:A448">CONCATENATE(B385,"_",C385)</f>
        <v>中津沖代ジュニアサッカークラブ_13</v>
      </c>
      <c r="B385" s="453" t="s">
        <v>1615</v>
      </c>
      <c r="C385" s="453" t="str">
        <f>("13")</f>
        <v>13</v>
      </c>
      <c r="D385" s="453" t="s">
        <v>862</v>
      </c>
      <c r="E385" s="453" t="s">
        <v>1638</v>
      </c>
      <c r="F385" s="453" t="s">
        <v>1639</v>
      </c>
      <c r="G385" s="453">
        <v>5</v>
      </c>
      <c r="H385" s="453" t="s">
        <v>865</v>
      </c>
    </row>
    <row r="386" spans="1:8" ht="13.5">
      <c r="A386" s="452" t="str">
        <f t="shared" si="6"/>
        <v>中津沖代ジュニアサッカークラブ_15</v>
      </c>
      <c r="B386" s="453" t="s">
        <v>1615</v>
      </c>
      <c r="C386" s="453" t="str">
        <f>("15")</f>
        <v>15</v>
      </c>
      <c r="D386" s="453" t="s">
        <v>872</v>
      </c>
      <c r="E386" s="453" t="s">
        <v>1640</v>
      </c>
      <c r="F386" s="453" t="s">
        <v>1641</v>
      </c>
      <c r="G386" s="453">
        <v>4</v>
      </c>
      <c r="H386" s="453" t="s">
        <v>865</v>
      </c>
    </row>
    <row r="387" spans="1:8" ht="13.5">
      <c r="A387" s="452" t="str">
        <f t="shared" si="6"/>
        <v>中津沖代ジュニアサッカークラブ_17</v>
      </c>
      <c r="B387" s="453" t="s">
        <v>1615</v>
      </c>
      <c r="C387" s="453" t="str">
        <f>("17")</f>
        <v>17</v>
      </c>
      <c r="D387" s="453" t="s">
        <v>862</v>
      </c>
      <c r="E387" s="453" t="s">
        <v>1642</v>
      </c>
      <c r="F387" s="453" t="s">
        <v>1643</v>
      </c>
      <c r="G387" s="453">
        <v>4</v>
      </c>
      <c r="H387" s="453" t="s">
        <v>865</v>
      </c>
    </row>
    <row r="388" spans="1:8" ht="13.5">
      <c r="A388" s="452" t="str">
        <f t="shared" si="6"/>
        <v>中津沖代ジュニアサッカークラブ_18</v>
      </c>
      <c r="B388" s="453" t="s">
        <v>1615</v>
      </c>
      <c r="C388" s="453" t="str">
        <f>("18")</f>
        <v>18</v>
      </c>
      <c r="D388" s="453" t="s">
        <v>894</v>
      </c>
      <c r="E388" s="453" t="s">
        <v>1644</v>
      </c>
      <c r="F388" s="453" t="s">
        <v>1645</v>
      </c>
      <c r="G388" s="453">
        <v>4</v>
      </c>
      <c r="H388" s="453" t="s">
        <v>865</v>
      </c>
    </row>
    <row r="389" spans="1:8" ht="13.5">
      <c r="A389" s="452" t="str">
        <f t="shared" si="6"/>
        <v>中津沖代ジュニアサッカークラブ_20</v>
      </c>
      <c r="B389" s="453" t="s">
        <v>1615</v>
      </c>
      <c r="C389" s="453" t="str">
        <f>("20")</f>
        <v>20</v>
      </c>
      <c r="D389" s="453" t="s">
        <v>872</v>
      </c>
      <c r="E389" s="453" t="s">
        <v>1646</v>
      </c>
      <c r="F389" s="453" t="s">
        <v>1647</v>
      </c>
      <c r="G389" s="453">
        <v>4</v>
      </c>
      <c r="H389" s="453" t="s">
        <v>869</v>
      </c>
    </row>
    <row r="390" spans="1:8" ht="13.5">
      <c r="A390" s="452" t="str">
        <f t="shared" si="6"/>
        <v>中津沖代ジュニアサッカークラブ_21</v>
      </c>
      <c r="B390" s="453" t="s">
        <v>1615</v>
      </c>
      <c r="C390" s="453" t="str">
        <f>("21")</f>
        <v>21</v>
      </c>
      <c r="D390" s="453" t="s">
        <v>862</v>
      </c>
      <c r="E390" s="453" t="s">
        <v>1648</v>
      </c>
      <c r="F390" s="453" t="s">
        <v>1649</v>
      </c>
      <c r="G390" s="453">
        <v>4</v>
      </c>
      <c r="H390" s="453" t="s">
        <v>865</v>
      </c>
    </row>
    <row r="391" spans="1:8" ht="13.5">
      <c r="A391" s="452" t="str">
        <f t="shared" si="6"/>
        <v>中津沖代ジュニアサッカークラブ_22</v>
      </c>
      <c r="B391" s="453" t="s">
        <v>1615</v>
      </c>
      <c r="C391" s="453" t="str">
        <f>("22")</f>
        <v>22</v>
      </c>
      <c r="D391" s="453" t="s">
        <v>872</v>
      </c>
      <c r="E391" s="453" t="s">
        <v>1650</v>
      </c>
      <c r="F391" s="453" t="s">
        <v>1651</v>
      </c>
      <c r="G391" s="453">
        <v>4</v>
      </c>
      <c r="H391" s="453" t="s">
        <v>865</v>
      </c>
    </row>
    <row r="392" spans="1:8" ht="13.5">
      <c r="A392" s="452" t="str">
        <f t="shared" si="6"/>
        <v>千怒サッカースポーツ少年団_1</v>
      </c>
      <c r="B392" s="453" t="s">
        <v>1652</v>
      </c>
      <c r="C392" s="453" t="str">
        <f>("1")</f>
        <v>1</v>
      </c>
      <c r="D392" s="453" t="s">
        <v>894</v>
      </c>
      <c r="E392" s="453" t="s">
        <v>1653</v>
      </c>
      <c r="F392" s="453" t="s">
        <v>1654</v>
      </c>
      <c r="G392" s="453">
        <v>6</v>
      </c>
      <c r="H392" s="453" t="s">
        <v>865</v>
      </c>
    </row>
    <row r="393" spans="1:8" ht="13.5">
      <c r="A393" s="452" t="str">
        <f t="shared" si="6"/>
        <v>千怒サッカースポーツ少年団_3</v>
      </c>
      <c r="B393" s="453" t="s">
        <v>1652</v>
      </c>
      <c r="C393" s="453" t="str">
        <f>("3")</f>
        <v>3</v>
      </c>
      <c r="D393" s="453" t="s">
        <v>862</v>
      </c>
      <c r="E393" s="453" t="s">
        <v>1655</v>
      </c>
      <c r="F393" s="453" t="s">
        <v>1656</v>
      </c>
      <c r="G393" s="453">
        <v>5</v>
      </c>
      <c r="H393" s="453" t="s">
        <v>865</v>
      </c>
    </row>
    <row r="394" spans="1:8" ht="13.5">
      <c r="A394" s="452" t="str">
        <f t="shared" si="6"/>
        <v>千怒サッカースポーツ少年団_4</v>
      </c>
      <c r="B394" s="453" t="s">
        <v>1652</v>
      </c>
      <c r="C394" s="453" t="str">
        <f>("4")</f>
        <v>4</v>
      </c>
      <c r="D394" s="453" t="s">
        <v>862</v>
      </c>
      <c r="E394" s="453" t="s">
        <v>1657</v>
      </c>
      <c r="F394" s="453" t="s">
        <v>1658</v>
      </c>
      <c r="G394" s="453">
        <v>4</v>
      </c>
      <c r="H394" s="453" t="s">
        <v>865</v>
      </c>
    </row>
    <row r="395" spans="1:8" ht="13.5">
      <c r="A395" s="452" t="str">
        <f t="shared" si="6"/>
        <v>千怒サッカースポーツ少年団_5</v>
      </c>
      <c r="B395" s="453" t="s">
        <v>1652</v>
      </c>
      <c r="C395" s="453" t="str">
        <f>("5")</f>
        <v>5</v>
      </c>
      <c r="D395" s="453" t="s">
        <v>872</v>
      </c>
      <c r="E395" s="453" t="s">
        <v>1659</v>
      </c>
      <c r="F395" s="453" t="s">
        <v>1660</v>
      </c>
      <c r="G395" s="453">
        <v>6</v>
      </c>
      <c r="H395" s="453" t="s">
        <v>865</v>
      </c>
    </row>
    <row r="396" spans="1:8" ht="13.5">
      <c r="A396" s="452" t="str">
        <f t="shared" si="6"/>
        <v>千怒サッカースポーツ少年団_6</v>
      </c>
      <c r="B396" s="453" t="s">
        <v>1652</v>
      </c>
      <c r="C396" s="453" t="str">
        <f>("6")</f>
        <v>6</v>
      </c>
      <c r="D396" s="453" t="s">
        <v>866</v>
      </c>
      <c r="E396" s="453" t="s">
        <v>1661</v>
      </c>
      <c r="F396" s="453" t="s">
        <v>1662</v>
      </c>
      <c r="G396" s="453">
        <v>4</v>
      </c>
      <c r="H396" s="453" t="s">
        <v>869</v>
      </c>
    </row>
    <row r="397" spans="1:8" ht="13.5">
      <c r="A397" s="452" t="str">
        <f t="shared" si="6"/>
        <v>千怒サッカースポーツ少年団_7</v>
      </c>
      <c r="B397" s="453" t="s">
        <v>1652</v>
      </c>
      <c r="C397" s="453" t="str">
        <f>("7")</f>
        <v>7</v>
      </c>
      <c r="D397" s="453" t="s">
        <v>866</v>
      </c>
      <c r="E397" s="453" t="s">
        <v>1663</v>
      </c>
      <c r="F397" s="453" t="s">
        <v>1664</v>
      </c>
      <c r="G397" s="453">
        <v>5</v>
      </c>
      <c r="H397" s="453" t="s">
        <v>865</v>
      </c>
    </row>
    <row r="398" spans="1:9" ht="13.5">
      <c r="A398" s="452" t="str">
        <f t="shared" si="6"/>
        <v>千怒サッカースポーツ少年団_8</v>
      </c>
      <c r="B398" s="453" t="s">
        <v>1652</v>
      </c>
      <c r="C398" s="453" t="str">
        <f>("8")</f>
        <v>8</v>
      </c>
      <c r="D398" s="453" t="s">
        <v>866</v>
      </c>
      <c r="E398" s="453" t="s">
        <v>1665</v>
      </c>
      <c r="F398" s="453" t="s">
        <v>1666</v>
      </c>
      <c r="G398" s="453">
        <v>6</v>
      </c>
      <c r="H398" s="453" t="s">
        <v>865</v>
      </c>
      <c r="I398" s="453" t="s">
        <v>16</v>
      </c>
    </row>
    <row r="399" spans="1:8" ht="13.5">
      <c r="A399" s="452" t="str">
        <f t="shared" si="6"/>
        <v>千怒サッカースポーツ少年団_9</v>
      </c>
      <c r="B399" s="453" t="s">
        <v>1652</v>
      </c>
      <c r="C399" s="453" t="str">
        <f>("9")</f>
        <v>9</v>
      </c>
      <c r="D399" s="453" t="s">
        <v>862</v>
      </c>
      <c r="E399" s="453" t="s">
        <v>1667</v>
      </c>
      <c r="F399" s="453" t="s">
        <v>1668</v>
      </c>
      <c r="G399" s="453">
        <v>5</v>
      </c>
      <c r="H399" s="453" t="s">
        <v>865</v>
      </c>
    </row>
    <row r="400" spans="1:8" ht="13.5">
      <c r="A400" s="452" t="str">
        <f t="shared" si="6"/>
        <v>千怒サッカースポーツ少年団_10</v>
      </c>
      <c r="B400" s="453" t="s">
        <v>1652</v>
      </c>
      <c r="C400" s="453" t="str">
        <f>("10")</f>
        <v>10</v>
      </c>
      <c r="D400" s="453" t="s">
        <v>872</v>
      </c>
      <c r="E400" s="453" t="s">
        <v>1669</v>
      </c>
      <c r="F400" s="453" t="s">
        <v>1670</v>
      </c>
      <c r="G400" s="453">
        <v>5</v>
      </c>
      <c r="H400" s="453" t="s">
        <v>865</v>
      </c>
    </row>
    <row r="401" spans="1:8" ht="13.5">
      <c r="A401" s="452" t="str">
        <f t="shared" si="6"/>
        <v>千怒サッカースポーツ少年団_12</v>
      </c>
      <c r="B401" s="453" t="s">
        <v>1652</v>
      </c>
      <c r="C401" s="453" t="str">
        <f>("12")</f>
        <v>12</v>
      </c>
      <c r="D401" s="453" t="s">
        <v>872</v>
      </c>
      <c r="E401" s="453" t="s">
        <v>1671</v>
      </c>
      <c r="F401" s="453" t="s">
        <v>1672</v>
      </c>
      <c r="G401" s="453">
        <v>3</v>
      </c>
      <c r="H401" s="453" t="s">
        <v>865</v>
      </c>
    </row>
    <row r="402" spans="1:8" ht="13.5">
      <c r="A402" s="452" t="str">
        <f t="shared" si="6"/>
        <v>千怒サッカースポーツ少年団_13</v>
      </c>
      <c r="B402" s="453" t="s">
        <v>1652</v>
      </c>
      <c r="C402" s="453" t="str">
        <f>("13")</f>
        <v>13</v>
      </c>
      <c r="D402" s="453" t="s">
        <v>872</v>
      </c>
      <c r="E402" s="453" t="s">
        <v>1673</v>
      </c>
      <c r="F402" s="453" t="s">
        <v>1674</v>
      </c>
      <c r="G402" s="453">
        <v>3</v>
      </c>
      <c r="H402" s="453" t="s">
        <v>865</v>
      </c>
    </row>
    <row r="403" spans="1:8" ht="13.5">
      <c r="A403" s="452" t="str">
        <f t="shared" si="6"/>
        <v>千怒サッカースポーツ少年団_19</v>
      </c>
      <c r="B403" s="453" t="s">
        <v>1652</v>
      </c>
      <c r="C403" s="453" t="str">
        <f>("19")</f>
        <v>19</v>
      </c>
      <c r="D403" s="453" t="s">
        <v>866</v>
      </c>
      <c r="E403" s="453" t="s">
        <v>1675</v>
      </c>
      <c r="F403" s="453" t="s">
        <v>1676</v>
      </c>
      <c r="G403" s="453">
        <v>3</v>
      </c>
      <c r="H403" s="453" t="s">
        <v>865</v>
      </c>
    </row>
    <row r="404" spans="1:8" ht="13.5">
      <c r="A404" s="452" t="str">
        <f t="shared" si="6"/>
        <v>千怒サッカースポーツ少年団_20</v>
      </c>
      <c r="B404" s="453" t="s">
        <v>1652</v>
      </c>
      <c r="C404" s="453" t="str">
        <f>("20")</f>
        <v>20</v>
      </c>
      <c r="D404" s="453" t="s">
        <v>872</v>
      </c>
      <c r="E404" s="453" t="s">
        <v>1677</v>
      </c>
      <c r="F404" s="453" t="s">
        <v>1678</v>
      </c>
      <c r="G404" s="453">
        <v>3</v>
      </c>
      <c r="H404" s="453" t="s">
        <v>869</v>
      </c>
    </row>
    <row r="405" spans="1:9" ht="13.5">
      <c r="A405" s="452" t="str">
        <f t="shared" si="6"/>
        <v>鶴見少年サッカークラブ_1</v>
      </c>
      <c r="B405" s="453" t="s">
        <v>1679</v>
      </c>
      <c r="C405" s="453" t="str">
        <f>("1")</f>
        <v>1</v>
      </c>
      <c r="D405" s="453" t="s">
        <v>894</v>
      </c>
      <c r="E405" s="453" t="s">
        <v>1680</v>
      </c>
      <c r="F405" s="453" t="s">
        <v>1681</v>
      </c>
      <c r="G405" s="453">
        <v>6</v>
      </c>
      <c r="H405" s="453" t="s">
        <v>865</v>
      </c>
      <c r="I405" s="453" t="s">
        <v>16</v>
      </c>
    </row>
    <row r="406" spans="1:8" ht="13.5">
      <c r="A406" s="452" t="str">
        <f t="shared" si="6"/>
        <v>鶴見少年サッカークラブ_2</v>
      </c>
      <c r="B406" s="453" t="s">
        <v>1679</v>
      </c>
      <c r="C406" s="453" t="str">
        <f>("2")</f>
        <v>2</v>
      </c>
      <c r="D406" s="453" t="s">
        <v>872</v>
      </c>
      <c r="E406" s="453" t="s">
        <v>1682</v>
      </c>
      <c r="F406" s="453" t="s">
        <v>1683</v>
      </c>
      <c r="G406" s="453">
        <v>5</v>
      </c>
      <c r="H406" s="453" t="s">
        <v>865</v>
      </c>
    </row>
    <row r="407" spans="1:8" ht="13.5">
      <c r="A407" s="452" t="str">
        <f t="shared" si="6"/>
        <v>鶴見少年サッカークラブ_3</v>
      </c>
      <c r="B407" s="453" t="s">
        <v>1679</v>
      </c>
      <c r="C407" s="453" t="str">
        <f>("3")</f>
        <v>3</v>
      </c>
      <c r="D407" s="453" t="s">
        <v>866</v>
      </c>
      <c r="E407" s="453" t="s">
        <v>1684</v>
      </c>
      <c r="F407" s="453" t="s">
        <v>1685</v>
      </c>
      <c r="G407" s="453">
        <v>4</v>
      </c>
      <c r="H407" s="453" t="s">
        <v>865</v>
      </c>
    </row>
    <row r="408" spans="1:8" ht="13.5">
      <c r="A408" s="452" t="str">
        <f t="shared" si="6"/>
        <v>鶴見少年サッカークラブ_5</v>
      </c>
      <c r="B408" s="453" t="s">
        <v>1679</v>
      </c>
      <c r="C408" s="453" t="str">
        <f>("5")</f>
        <v>5</v>
      </c>
      <c r="D408" s="453" t="s">
        <v>866</v>
      </c>
      <c r="E408" s="453" t="s">
        <v>1686</v>
      </c>
      <c r="F408" s="453" t="s">
        <v>1687</v>
      </c>
      <c r="G408" s="453">
        <v>4</v>
      </c>
      <c r="H408" s="453" t="s">
        <v>865</v>
      </c>
    </row>
    <row r="409" spans="1:8" ht="13.5">
      <c r="A409" s="452" t="str">
        <f t="shared" si="6"/>
        <v>鶴見少年サッカークラブ_6</v>
      </c>
      <c r="B409" s="453" t="s">
        <v>1679</v>
      </c>
      <c r="C409" s="453" t="str">
        <f>("6")</f>
        <v>6</v>
      </c>
      <c r="D409" s="453" t="s">
        <v>866</v>
      </c>
      <c r="E409" s="453" t="s">
        <v>1688</v>
      </c>
      <c r="F409" s="453" t="s">
        <v>1689</v>
      </c>
      <c r="G409" s="453">
        <v>5</v>
      </c>
      <c r="H409" s="453" t="s">
        <v>865</v>
      </c>
    </row>
    <row r="410" spans="1:8" ht="13.5">
      <c r="A410" s="452" t="str">
        <f t="shared" si="6"/>
        <v>鶴見少年サッカークラブ_7</v>
      </c>
      <c r="B410" s="453" t="s">
        <v>1679</v>
      </c>
      <c r="C410" s="453" t="str">
        <f>("7")</f>
        <v>7</v>
      </c>
      <c r="D410" s="453" t="s">
        <v>862</v>
      </c>
      <c r="E410" s="453" t="s">
        <v>1690</v>
      </c>
      <c r="F410" s="453" t="s">
        <v>1691</v>
      </c>
      <c r="G410" s="453">
        <v>5</v>
      </c>
      <c r="H410" s="453" t="s">
        <v>865</v>
      </c>
    </row>
    <row r="411" spans="1:8" ht="13.5">
      <c r="A411" s="452" t="str">
        <f t="shared" si="6"/>
        <v>鶴見少年サッカークラブ_8</v>
      </c>
      <c r="B411" s="453" t="s">
        <v>1679</v>
      </c>
      <c r="C411" s="453" t="str">
        <f>("8")</f>
        <v>8</v>
      </c>
      <c r="D411" s="453" t="s">
        <v>862</v>
      </c>
      <c r="E411" s="453" t="s">
        <v>1692</v>
      </c>
      <c r="F411" s="453" t="s">
        <v>1693</v>
      </c>
      <c r="G411" s="453">
        <v>5</v>
      </c>
      <c r="H411" s="453" t="s">
        <v>865</v>
      </c>
    </row>
    <row r="412" spans="1:8" ht="13.5">
      <c r="A412" s="452" t="str">
        <f t="shared" si="6"/>
        <v>鶴見少年サッカークラブ_9</v>
      </c>
      <c r="B412" s="453" t="s">
        <v>1679</v>
      </c>
      <c r="C412" s="453" t="str">
        <f>("9")</f>
        <v>9</v>
      </c>
      <c r="D412" s="453" t="s">
        <v>872</v>
      </c>
      <c r="E412" s="453" t="s">
        <v>1694</v>
      </c>
      <c r="F412" s="453" t="s">
        <v>1695</v>
      </c>
      <c r="G412" s="453">
        <v>5</v>
      </c>
      <c r="H412" s="453" t="s">
        <v>865</v>
      </c>
    </row>
    <row r="413" spans="1:8" ht="13.5">
      <c r="A413" s="452" t="str">
        <f t="shared" si="6"/>
        <v>鶴見少年サッカークラブ_10</v>
      </c>
      <c r="B413" s="453" t="s">
        <v>1679</v>
      </c>
      <c r="C413" s="453" t="str">
        <f>("10")</f>
        <v>10</v>
      </c>
      <c r="D413" s="453" t="s">
        <v>872</v>
      </c>
      <c r="E413" s="453" t="s">
        <v>1696</v>
      </c>
      <c r="F413" s="453" t="s">
        <v>1697</v>
      </c>
      <c r="G413" s="453">
        <v>5</v>
      </c>
      <c r="H413" s="453" t="s">
        <v>865</v>
      </c>
    </row>
    <row r="414" spans="1:8" ht="13.5">
      <c r="A414" s="452" t="str">
        <f t="shared" si="6"/>
        <v>鶴見少年サッカークラブ_11</v>
      </c>
      <c r="B414" s="453" t="s">
        <v>1679</v>
      </c>
      <c r="C414" s="453" t="str">
        <f>("11")</f>
        <v>11</v>
      </c>
      <c r="D414" s="453" t="s">
        <v>866</v>
      </c>
      <c r="E414" s="453" t="s">
        <v>1698</v>
      </c>
      <c r="F414" s="453" t="s">
        <v>1699</v>
      </c>
      <c r="G414" s="453">
        <v>5</v>
      </c>
      <c r="H414" s="453" t="s">
        <v>865</v>
      </c>
    </row>
    <row r="415" spans="1:8" ht="13.5">
      <c r="A415" s="452" t="str">
        <f t="shared" si="6"/>
        <v>鶴見少年サッカークラブ_12</v>
      </c>
      <c r="B415" s="453" t="s">
        <v>1679</v>
      </c>
      <c r="C415" s="453" t="str">
        <f>("12")</f>
        <v>12</v>
      </c>
      <c r="D415" s="453" t="s">
        <v>866</v>
      </c>
      <c r="E415" s="453" t="s">
        <v>1700</v>
      </c>
      <c r="F415" s="453" t="s">
        <v>1701</v>
      </c>
      <c r="G415" s="453">
        <v>4</v>
      </c>
      <c r="H415" s="453" t="s">
        <v>865</v>
      </c>
    </row>
    <row r="416" spans="1:8" ht="13.5">
      <c r="A416" s="452" t="str">
        <f t="shared" si="6"/>
        <v>鶴見少年サッカークラブ_13</v>
      </c>
      <c r="B416" s="453" t="s">
        <v>1679</v>
      </c>
      <c r="C416" s="453" t="str">
        <f>("13")</f>
        <v>13</v>
      </c>
      <c r="D416" s="453" t="s">
        <v>872</v>
      </c>
      <c r="E416" s="453" t="s">
        <v>1702</v>
      </c>
      <c r="F416" s="453" t="s">
        <v>1703</v>
      </c>
      <c r="G416" s="453">
        <v>4</v>
      </c>
      <c r="H416" s="453" t="s">
        <v>865</v>
      </c>
    </row>
    <row r="417" spans="1:8" ht="13.5">
      <c r="A417" s="452" t="str">
        <f t="shared" si="6"/>
        <v>鶴見少年サッカークラブ_14</v>
      </c>
      <c r="B417" s="453" t="s">
        <v>1679</v>
      </c>
      <c r="C417" s="453" t="str">
        <f>("14")</f>
        <v>14</v>
      </c>
      <c r="D417" s="453" t="s">
        <v>862</v>
      </c>
      <c r="E417" s="453" t="s">
        <v>1704</v>
      </c>
      <c r="F417" s="453" t="s">
        <v>1705</v>
      </c>
      <c r="G417" s="453">
        <v>4</v>
      </c>
      <c r="H417" s="453" t="s">
        <v>865</v>
      </c>
    </row>
    <row r="418" spans="1:8" ht="13.5">
      <c r="A418" s="452" t="str">
        <f t="shared" si="6"/>
        <v>鶴見少年サッカークラブ_15</v>
      </c>
      <c r="B418" s="453" t="s">
        <v>1679</v>
      </c>
      <c r="C418" s="453" t="str">
        <f>("15")</f>
        <v>15</v>
      </c>
      <c r="D418" s="453" t="s">
        <v>862</v>
      </c>
      <c r="E418" s="453" t="s">
        <v>1706</v>
      </c>
      <c r="F418" s="453" t="s">
        <v>1707</v>
      </c>
      <c r="G418" s="453">
        <v>3</v>
      </c>
      <c r="H418" s="453" t="s">
        <v>865</v>
      </c>
    </row>
    <row r="419" spans="1:8" ht="13.5">
      <c r="A419" s="452" t="str">
        <f t="shared" si="6"/>
        <v>鶴見少年サッカークラブ_17</v>
      </c>
      <c r="B419" s="453" t="s">
        <v>1679</v>
      </c>
      <c r="C419" s="453" t="str">
        <f>("17")</f>
        <v>17</v>
      </c>
      <c r="D419" s="453" t="s">
        <v>894</v>
      </c>
      <c r="E419" s="453" t="s">
        <v>1708</v>
      </c>
      <c r="F419" s="453" t="s">
        <v>1709</v>
      </c>
      <c r="G419" s="453">
        <v>5</v>
      </c>
      <c r="H419" s="453" t="s">
        <v>865</v>
      </c>
    </row>
    <row r="420" spans="1:8" ht="13.5">
      <c r="A420" s="452" t="str">
        <f t="shared" si="6"/>
        <v>弥生少年サッカークラブ_1</v>
      </c>
      <c r="B420" s="453" t="s">
        <v>1710</v>
      </c>
      <c r="C420" s="453" t="str">
        <f>("1")</f>
        <v>1</v>
      </c>
      <c r="D420" s="453" t="s">
        <v>894</v>
      </c>
      <c r="E420" s="453" t="s">
        <v>1711</v>
      </c>
      <c r="F420" s="453" t="s">
        <v>1712</v>
      </c>
      <c r="G420" s="453">
        <v>6</v>
      </c>
      <c r="H420" s="453" t="s">
        <v>865</v>
      </c>
    </row>
    <row r="421" spans="1:8" ht="13.5">
      <c r="A421" s="452" t="str">
        <f t="shared" si="6"/>
        <v>弥生少年サッカークラブ_2</v>
      </c>
      <c r="B421" s="453" t="s">
        <v>1710</v>
      </c>
      <c r="C421" s="453" t="str">
        <f>("2")</f>
        <v>2</v>
      </c>
      <c r="D421" s="453" t="s">
        <v>862</v>
      </c>
      <c r="E421" s="453" t="s">
        <v>1713</v>
      </c>
      <c r="F421" s="453" t="s">
        <v>1714</v>
      </c>
      <c r="G421" s="453">
        <v>5</v>
      </c>
      <c r="H421" s="453" t="s">
        <v>865</v>
      </c>
    </row>
    <row r="422" spans="1:8" ht="13.5">
      <c r="A422" s="452" t="str">
        <f t="shared" si="6"/>
        <v>弥生少年サッカークラブ_3</v>
      </c>
      <c r="B422" s="453" t="s">
        <v>1710</v>
      </c>
      <c r="C422" s="453" t="str">
        <f>("3")</f>
        <v>3</v>
      </c>
      <c r="D422" s="453" t="s">
        <v>866</v>
      </c>
      <c r="E422" s="453" t="s">
        <v>1715</v>
      </c>
      <c r="F422" s="453" t="s">
        <v>1716</v>
      </c>
      <c r="G422" s="453">
        <v>6</v>
      </c>
      <c r="H422" s="453" t="s">
        <v>865</v>
      </c>
    </row>
    <row r="423" spans="1:8" ht="13.5">
      <c r="A423" s="452" t="str">
        <f t="shared" si="6"/>
        <v>弥生少年サッカークラブ_4</v>
      </c>
      <c r="B423" s="453" t="s">
        <v>1710</v>
      </c>
      <c r="C423" s="453" t="str">
        <f>("4")</f>
        <v>4</v>
      </c>
      <c r="D423" s="453" t="s">
        <v>862</v>
      </c>
      <c r="E423" s="453" t="s">
        <v>1717</v>
      </c>
      <c r="F423" s="453" t="s">
        <v>1718</v>
      </c>
      <c r="G423" s="453">
        <v>6</v>
      </c>
      <c r="H423" s="453" t="s">
        <v>865</v>
      </c>
    </row>
    <row r="424" spans="1:8" ht="13.5">
      <c r="A424" s="452" t="str">
        <f t="shared" si="6"/>
        <v>弥生少年サッカークラブ_5</v>
      </c>
      <c r="B424" s="453" t="s">
        <v>1710</v>
      </c>
      <c r="C424" s="453" t="str">
        <f>("5")</f>
        <v>5</v>
      </c>
      <c r="D424" s="453" t="s">
        <v>862</v>
      </c>
      <c r="E424" s="453" t="s">
        <v>1719</v>
      </c>
      <c r="F424" s="453" t="s">
        <v>1720</v>
      </c>
      <c r="G424" s="453">
        <v>6</v>
      </c>
      <c r="H424" s="453" t="s">
        <v>865</v>
      </c>
    </row>
    <row r="425" spans="1:9" ht="13.5">
      <c r="A425" s="452" t="str">
        <f t="shared" si="6"/>
        <v>弥生少年サッカークラブ_6</v>
      </c>
      <c r="B425" s="453" t="s">
        <v>1710</v>
      </c>
      <c r="C425" s="453" t="str">
        <f>("6")</f>
        <v>6</v>
      </c>
      <c r="D425" s="453" t="s">
        <v>862</v>
      </c>
      <c r="E425" s="453" t="s">
        <v>1721</v>
      </c>
      <c r="F425" s="453" t="s">
        <v>1722</v>
      </c>
      <c r="G425" s="453">
        <v>6</v>
      </c>
      <c r="H425" s="453" t="s">
        <v>865</v>
      </c>
      <c r="I425" s="453" t="s">
        <v>16</v>
      </c>
    </row>
    <row r="426" spans="1:8" ht="13.5">
      <c r="A426" s="452" t="str">
        <f t="shared" si="6"/>
        <v>弥生少年サッカークラブ_7</v>
      </c>
      <c r="B426" s="453" t="s">
        <v>1710</v>
      </c>
      <c r="C426" s="453" t="str">
        <f>("7")</f>
        <v>7</v>
      </c>
      <c r="D426" s="453" t="s">
        <v>866</v>
      </c>
      <c r="E426" s="453" t="s">
        <v>1723</v>
      </c>
      <c r="F426" s="453" t="s">
        <v>1724</v>
      </c>
      <c r="G426" s="453">
        <v>6</v>
      </c>
      <c r="H426" s="453" t="s">
        <v>865</v>
      </c>
    </row>
    <row r="427" spans="1:8" ht="13.5">
      <c r="A427" s="452" t="str">
        <f t="shared" si="6"/>
        <v>弥生少年サッカークラブ_8</v>
      </c>
      <c r="B427" s="453" t="s">
        <v>1710</v>
      </c>
      <c r="C427" s="453" t="str">
        <f>("8")</f>
        <v>8</v>
      </c>
      <c r="D427" s="453" t="s">
        <v>872</v>
      </c>
      <c r="E427" s="453" t="s">
        <v>1725</v>
      </c>
      <c r="F427" s="453" t="s">
        <v>1726</v>
      </c>
      <c r="G427" s="453">
        <v>6</v>
      </c>
      <c r="H427" s="453" t="s">
        <v>865</v>
      </c>
    </row>
    <row r="428" spans="1:8" ht="13.5">
      <c r="A428" s="452" t="str">
        <f t="shared" si="6"/>
        <v>弥生少年サッカークラブ_9</v>
      </c>
      <c r="B428" s="453" t="s">
        <v>1710</v>
      </c>
      <c r="C428" s="453" t="str">
        <f>("9")</f>
        <v>9</v>
      </c>
      <c r="D428" s="453" t="s">
        <v>872</v>
      </c>
      <c r="E428" s="453" t="s">
        <v>1727</v>
      </c>
      <c r="F428" s="453" t="s">
        <v>1728</v>
      </c>
      <c r="G428" s="453">
        <v>6</v>
      </c>
      <c r="H428" s="453" t="s">
        <v>865</v>
      </c>
    </row>
    <row r="429" spans="1:8" ht="13.5">
      <c r="A429" s="452" t="str">
        <f t="shared" si="6"/>
        <v>弥生少年サッカークラブ_10</v>
      </c>
      <c r="B429" s="453" t="s">
        <v>1710</v>
      </c>
      <c r="C429" s="453" t="str">
        <f>("10")</f>
        <v>10</v>
      </c>
      <c r="D429" s="453" t="s">
        <v>872</v>
      </c>
      <c r="E429" s="453" t="s">
        <v>1729</v>
      </c>
      <c r="F429" s="453" t="s">
        <v>1730</v>
      </c>
      <c r="G429" s="453">
        <v>6</v>
      </c>
      <c r="H429" s="453" t="s">
        <v>865</v>
      </c>
    </row>
    <row r="430" spans="1:8" ht="13.5">
      <c r="A430" s="452" t="str">
        <f t="shared" si="6"/>
        <v>弥生少年サッカークラブ_11</v>
      </c>
      <c r="B430" s="453" t="s">
        <v>1710</v>
      </c>
      <c r="C430" s="453" t="str">
        <f>("11")</f>
        <v>11</v>
      </c>
      <c r="D430" s="453" t="s">
        <v>866</v>
      </c>
      <c r="E430" s="453" t="s">
        <v>1731</v>
      </c>
      <c r="F430" s="453" t="s">
        <v>1732</v>
      </c>
      <c r="G430" s="453">
        <v>6</v>
      </c>
      <c r="H430" s="453" t="s">
        <v>865</v>
      </c>
    </row>
    <row r="431" spans="1:8" ht="13.5">
      <c r="A431" s="452" t="str">
        <f t="shared" si="6"/>
        <v>弥生少年サッカークラブ_12</v>
      </c>
      <c r="B431" s="453" t="s">
        <v>1710</v>
      </c>
      <c r="C431" s="453" t="str">
        <f>("12")</f>
        <v>12</v>
      </c>
      <c r="D431" s="453" t="s">
        <v>866</v>
      </c>
      <c r="E431" s="453" t="s">
        <v>1733</v>
      </c>
      <c r="F431" s="453" t="s">
        <v>1734</v>
      </c>
      <c r="G431" s="453">
        <v>5</v>
      </c>
      <c r="H431" s="453" t="s">
        <v>865</v>
      </c>
    </row>
    <row r="432" spans="1:8" ht="13.5">
      <c r="A432" s="452" t="str">
        <f t="shared" si="6"/>
        <v>弥生少年サッカークラブ_13</v>
      </c>
      <c r="B432" s="453" t="s">
        <v>1710</v>
      </c>
      <c r="C432" s="453" t="str">
        <f>("13")</f>
        <v>13</v>
      </c>
      <c r="D432" s="453" t="s">
        <v>866</v>
      </c>
      <c r="E432" s="453" t="s">
        <v>1735</v>
      </c>
      <c r="F432" s="453" t="s">
        <v>1736</v>
      </c>
      <c r="G432" s="453">
        <v>5</v>
      </c>
      <c r="H432" s="453" t="s">
        <v>865</v>
      </c>
    </row>
    <row r="433" spans="1:8" ht="13.5">
      <c r="A433" s="452" t="str">
        <f t="shared" si="6"/>
        <v>弥生少年サッカークラブ_14</v>
      </c>
      <c r="B433" s="453" t="s">
        <v>1710</v>
      </c>
      <c r="C433" s="453" t="str">
        <f>("14")</f>
        <v>14</v>
      </c>
      <c r="D433" s="453" t="s">
        <v>866</v>
      </c>
      <c r="E433" s="453" t="s">
        <v>1737</v>
      </c>
      <c r="F433" s="453" t="s">
        <v>1738</v>
      </c>
      <c r="G433" s="453">
        <v>5</v>
      </c>
      <c r="H433" s="453" t="s">
        <v>865</v>
      </c>
    </row>
    <row r="434" spans="1:8" ht="13.5">
      <c r="A434" s="452" t="str">
        <f t="shared" si="6"/>
        <v>弥生少年サッカークラブ_15</v>
      </c>
      <c r="B434" s="453" t="s">
        <v>1710</v>
      </c>
      <c r="C434" s="453" t="str">
        <f>("15")</f>
        <v>15</v>
      </c>
      <c r="D434" s="453" t="s">
        <v>866</v>
      </c>
      <c r="E434" s="453" t="s">
        <v>1739</v>
      </c>
      <c r="F434" s="453" t="s">
        <v>1740</v>
      </c>
      <c r="G434" s="453">
        <v>5</v>
      </c>
      <c r="H434" s="453" t="s">
        <v>865</v>
      </c>
    </row>
    <row r="435" spans="1:8" ht="13.5">
      <c r="A435" s="452" t="str">
        <f t="shared" si="6"/>
        <v>弥生少年サッカークラブ_16</v>
      </c>
      <c r="B435" s="453" t="s">
        <v>1710</v>
      </c>
      <c r="C435" s="453" t="str">
        <f>("16")</f>
        <v>16</v>
      </c>
      <c r="D435" s="453" t="s">
        <v>894</v>
      </c>
      <c r="E435" s="453" t="s">
        <v>1741</v>
      </c>
      <c r="F435" s="453" t="s">
        <v>1742</v>
      </c>
      <c r="G435" s="453">
        <v>5</v>
      </c>
      <c r="H435" s="453" t="s">
        <v>865</v>
      </c>
    </row>
    <row r="436" spans="1:8" ht="13.5">
      <c r="A436" s="452" t="str">
        <f t="shared" si="6"/>
        <v>弥生少年サッカークラブ_17</v>
      </c>
      <c r="B436" s="453" t="s">
        <v>1710</v>
      </c>
      <c r="C436" s="453" t="str">
        <f>("17")</f>
        <v>17</v>
      </c>
      <c r="D436" s="453" t="s">
        <v>872</v>
      </c>
      <c r="E436" s="453" t="s">
        <v>1743</v>
      </c>
      <c r="F436" s="453" t="s">
        <v>1744</v>
      </c>
      <c r="G436" s="453">
        <v>4</v>
      </c>
      <c r="H436" s="453" t="s">
        <v>865</v>
      </c>
    </row>
    <row r="437" spans="1:8" ht="13.5">
      <c r="A437" s="452" t="str">
        <f t="shared" si="6"/>
        <v>弥生少年サッカークラブ_18</v>
      </c>
      <c r="B437" s="453" t="s">
        <v>1710</v>
      </c>
      <c r="C437" s="453" t="str">
        <f>("18")</f>
        <v>18</v>
      </c>
      <c r="D437" s="453" t="s">
        <v>866</v>
      </c>
      <c r="E437" s="453" t="s">
        <v>1745</v>
      </c>
      <c r="F437" s="453" t="s">
        <v>1746</v>
      </c>
      <c r="G437" s="453">
        <v>3</v>
      </c>
      <c r="H437" s="453" t="s">
        <v>865</v>
      </c>
    </row>
    <row r="438" spans="1:8" ht="13.5">
      <c r="A438" s="452" t="str">
        <f t="shared" si="6"/>
        <v>上堅田少年サッカークラブ_1</v>
      </c>
      <c r="B438" s="453" t="s">
        <v>1747</v>
      </c>
      <c r="C438" s="453" t="str">
        <f>("1")</f>
        <v>1</v>
      </c>
      <c r="D438" s="453" t="s">
        <v>894</v>
      </c>
      <c r="E438" s="453" t="s">
        <v>1748</v>
      </c>
      <c r="F438" s="453" t="s">
        <v>1749</v>
      </c>
      <c r="G438" s="453">
        <v>5</v>
      </c>
      <c r="H438" s="453" t="s">
        <v>865</v>
      </c>
    </row>
    <row r="439" spans="1:8" ht="13.5">
      <c r="A439" s="452" t="str">
        <f t="shared" si="6"/>
        <v>上堅田少年サッカークラブ_2</v>
      </c>
      <c r="B439" s="453" t="s">
        <v>1747</v>
      </c>
      <c r="C439" s="453" t="str">
        <f>("2")</f>
        <v>2</v>
      </c>
      <c r="D439" s="453" t="s">
        <v>866</v>
      </c>
      <c r="E439" s="453" t="s">
        <v>1750</v>
      </c>
      <c r="F439" s="453" t="s">
        <v>1751</v>
      </c>
      <c r="G439" s="453">
        <v>4</v>
      </c>
      <c r="H439" s="453" t="s">
        <v>869</v>
      </c>
    </row>
    <row r="440" spans="1:8" ht="13.5">
      <c r="A440" s="452" t="str">
        <f t="shared" si="6"/>
        <v>上堅田少年サッカークラブ_3</v>
      </c>
      <c r="B440" s="453" t="s">
        <v>1747</v>
      </c>
      <c r="C440" s="453" t="str">
        <f>("3")</f>
        <v>3</v>
      </c>
      <c r="D440" s="453" t="s">
        <v>862</v>
      </c>
      <c r="E440" s="453" t="s">
        <v>1752</v>
      </c>
      <c r="F440" s="453" t="s">
        <v>1753</v>
      </c>
      <c r="G440" s="453">
        <v>6</v>
      </c>
      <c r="H440" s="453" t="s">
        <v>865</v>
      </c>
    </row>
    <row r="441" spans="1:8" ht="13.5">
      <c r="A441" s="452" t="str">
        <f t="shared" si="6"/>
        <v>上堅田少年サッカークラブ_4</v>
      </c>
      <c r="B441" s="453" t="s">
        <v>1747</v>
      </c>
      <c r="C441" s="453" t="str">
        <f>("4")</f>
        <v>4</v>
      </c>
      <c r="D441" s="453" t="s">
        <v>862</v>
      </c>
      <c r="E441" s="453" t="s">
        <v>1754</v>
      </c>
      <c r="F441" s="453" t="s">
        <v>1755</v>
      </c>
      <c r="G441" s="453">
        <v>4</v>
      </c>
      <c r="H441" s="453" t="s">
        <v>865</v>
      </c>
    </row>
    <row r="442" spans="1:8" ht="13.5">
      <c r="A442" s="452" t="str">
        <f t="shared" si="6"/>
        <v>上堅田少年サッカークラブ_5</v>
      </c>
      <c r="B442" s="453" t="s">
        <v>1747</v>
      </c>
      <c r="C442" s="453" t="str">
        <f>("5")</f>
        <v>5</v>
      </c>
      <c r="D442" s="453" t="s">
        <v>862</v>
      </c>
      <c r="E442" s="453" t="s">
        <v>1756</v>
      </c>
      <c r="F442" s="453" t="s">
        <v>1757</v>
      </c>
      <c r="G442" s="453">
        <v>6</v>
      </c>
      <c r="H442" s="453" t="s">
        <v>865</v>
      </c>
    </row>
    <row r="443" spans="1:8" ht="13.5">
      <c r="A443" s="452" t="str">
        <f t="shared" si="6"/>
        <v>上堅田少年サッカークラブ_6</v>
      </c>
      <c r="B443" s="453" t="s">
        <v>1747</v>
      </c>
      <c r="C443" s="453" t="str">
        <f>("6")</f>
        <v>6</v>
      </c>
      <c r="D443" s="453" t="s">
        <v>872</v>
      </c>
      <c r="E443" s="453" t="s">
        <v>1758</v>
      </c>
      <c r="F443" s="453" t="s">
        <v>1759</v>
      </c>
      <c r="G443" s="453">
        <v>3</v>
      </c>
      <c r="H443" s="453" t="s">
        <v>865</v>
      </c>
    </row>
    <row r="444" spans="1:8" ht="13.5">
      <c r="A444" s="452" t="str">
        <f t="shared" si="6"/>
        <v>上堅田少年サッカークラブ_7</v>
      </c>
      <c r="B444" s="453" t="s">
        <v>1747</v>
      </c>
      <c r="C444" s="453" t="str">
        <f>("7")</f>
        <v>7</v>
      </c>
      <c r="D444" s="453" t="s">
        <v>862</v>
      </c>
      <c r="E444" s="453" t="s">
        <v>1760</v>
      </c>
      <c r="F444" s="453" t="s">
        <v>1761</v>
      </c>
      <c r="G444" s="453">
        <v>5</v>
      </c>
      <c r="H444" s="453" t="s">
        <v>869</v>
      </c>
    </row>
    <row r="445" spans="1:8" ht="13.5">
      <c r="A445" s="452" t="str">
        <f t="shared" si="6"/>
        <v>上堅田少年サッカークラブ_8</v>
      </c>
      <c r="B445" s="453" t="s">
        <v>1747</v>
      </c>
      <c r="C445" s="453" t="str">
        <f>("8")</f>
        <v>8</v>
      </c>
      <c r="D445" s="453" t="s">
        <v>866</v>
      </c>
      <c r="E445" s="453" t="s">
        <v>1762</v>
      </c>
      <c r="F445" s="453" t="s">
        <v>1763</v>
      </c>
      <c r="G445" s="453">
        <v>3</v>
      </c>
      <c r="H445" s="453" t="s">
        <v>865</v>
      </c>
    </row>
    <row r="446" spans="1:8" ht="13.5">
      <c r="A446" s="452" t="str">
        <f t="shared" si="6"/>
        <v>上堅田少年サッカークラブ_9</v>
      </c>
      <c r="B446" s="453" t="s">
        <v>1747</v>
      </c>
      <c r="C446" s="453" t="str">
        <f>("9")</f>
        <v>9</v>
      </c>
      <c r="D446" s="453" t="s">
        <v>866</v>
      </c>
      <c r="E446" s="453" t="s">
        <v>1764</v>
      </c>
      <c r="F446" s="453" t="s">
        <v>1765</v>
      </c>
      <c r="G446" s="453">
        <v>5</v>
      </c>
      <c r="H446" s="453" t="s">
        <v>865</v>
      </c>
    </row>
    <row r="447" spans="1:9" ht="13.5">
      <c r="A447" s="452" t="str">
        <f t="shared" si="6"/>
        <v>上堅田少年サッカークラブ_10</v>
      </c>
      <c r="B447" s="453" t="s">
        <v>1747</v>
      </c>
      <c r="C447" s="453" t="str">
        <f>("10")</f>
        <v>10</v>
      </c>
      <c r="D447" s="453" t="s">
        <v>866</v>
      </c>
      <c r="E447" s="453" t="s">
        <v>1766</v>
      </c>
      <c r="F447" s="453" t="s">
        <v>1767</v>
      </c>
      <c r="G447" s="453">
        <v>6</v>
      </c>
      <c r="H447" s="453" t="s">
        <v>865</v>
      </c>
      <c r="I447" s="453" t="s">
        <v>16</v>
      </c>
    </row>
    <row r="448" spans="1:8" ht="13.5">
      <c r="A448" s="452" t="str">
        <f t="shared" si="6"/>
        <v>上堅田少年サッカークラブ_11</v>
      </c>
      <c r="B448" s="453" t="s">
        <v>1747</v>
      </c>
      <c r="C448" s="453" t="str">
        <f>("11")</f>
        <v>11</v>
      </c>
      <c r="D448" s="453" t="s">
        <v>872</v>
      </c>
      <c r="E448" s="453" t="s">
        <v>1768</v>
      </c>
      <c r="F448" s="453" t="s">
        <v>1769</v>
      </c>
      <c r="G448" s="453">
        <v>6</v>
      </c>
      <c r="H448" s="453" t="s">
        <v>865</v>
      </c>
    </row>
    <row r="449" spans="1:8" ht="13.5">
      <c r="A449" s="452" t="str">
        <f aca="true" t="shared" si="7" ref="A449:A512">CONCATENATE(B449,"_",C449)</f>
        <v>上堅田少年サッカークラブ_13</v>
      </c>
      <c r="B449" s="453" t="s">
        <v>1747</v>
      </c>
      <c r="C449" s="453" t="str">
        <f>("13")</f>
        <v>13</v>
      </c>
      <c r="D449" s="453" t="s">
        <v>866</v>
      </c>
      <c r="E449" s="453" t="s">
        <v>1770</v>
      </c>
      <c r="F449" s="453" t="s">
        <v>1771</v>
      </c>
      <c r="G449" s="453">
        <v>5</v>
      </c>
      <c r="H449" s="453" t="s">
        <v>865</v>
      </c>
    </row>
    <row r="450" spans="1:8" ht="13.5">
      <c r="A450" s="452" t="str">
        <f t="shared" si="7"/>
        <v>上堅田少年サッカークラブ_14</v>
      </c>
      <c r="B450" s="453" t="s">
        <v>1747</v>
      </c>
      <c r="C450" s="453" t="str">
        <f>("14")</f>
        <v>14</v>
      </c>
      <c r="D450" s="453" t="s">
        <v>866</v>
      </c>
      <c r="E450" s="453" t="s">
        <v>1772</v>
      </c>
      <c r="F450" s="453" t="s">
        <v>1773</v>
      </c>
      <c r="G450" s="453">
        <v>6</v>
      </c>
      <c r="H450" s="453" t="s">
        <v>865</v>
      </c>
    </row>
    <row r="451" spans="1:8" ht="13.5">
      <c r="A451" s="452" t="str">
        <f t="shared" si="7"/>
        <v>上堅田少年サッカークラブ_15</v>
      </c>
      <c r="B451" s="453" t="s">
        <v>1747</v>
      </c>
      <c r="C451" s="453" t="str">
        <f>("15")</f>
        <v>15</v>
      </c>
      <c r="D451" s="453" t="s">
        <v>866</v>
      </c>
      <c r="E451" s="453" t="s">
        <v>1774</v>
      </c>
      <c r="F451" s="453" t="s">
        <v>1775</v>
      </c>
      <c r="G451" s="453">
        <v>3</v>
      </c>
      <c r="H451" s="453" t="s">
        <v>869</v>
      </c>
    </row>
    <row r="452" spans="1:8" ht="13.5">
      <c r="A452" s="452" t="str">
        <f t="shared" si="7"/>
        <v>鶴岡Ｓ―ｐｌａｙ・ＭＩＮＡＭＩ_1</v>
      </c>
      <c r="B452" s="453" t="s">
        <v>55</v>
      </c>
      <c r="C452" s="453" t="str">
        <f>("1")</f>
        <v>1</v>
      </c>
      <c r="D452" s="453" t="s">
        <v>894</v>
      </c>
      <c r="E452" s="453" t="s">
        <v>1776</v>
      </c>
      <c r="F452" s="453" t="s">
        <v>1777</v>
      </c>
      <c r="G452" s="453">
        <v>6</v>
      </c>
      <c r="H452" s="453" t="s">
        <v>865</v>
      </c>
    </row>
    <row r="453" spans="1:8" ht="13.5">
      <c r="A453" s="452" t="str">
        <f t="shared" si="7"/>
        <v>鶴岡Ｓ―ｐｌａｙ・ＭＩＮＡＭＩ_2</v>
      </c>
      <c r="B453" s="453" t="s">
        <v>55</v>
      </c>
      <c r="C453" s="453" t="str">
        <f>("2")</f>
        <v>2</v>
      </c>
      <c r="D453" s="453" t="s">
        <v>866</v>
      </c>
      <c r="E453" s="453" t="s">
        <v>1778</v>
      </c>
      <c r="F453" s="453" t="s">
        <v>1779</v>
      </c>
      <c r="G453" s="453">
        <v>5</v>
      </c>
      <c r="H453" s="453" t="s">
        <v>865</v>
      </c>
    </row>
    <row r="454" spans="1:8" ht="13.5">
      <c r="A454" s="452" t="str">
        <f t="shared" si="7"/>
        <v>鶴岡Ｓ―ｐｌａｙ・ＭＩＮＡＭＩ_3</v>
      </c>
      <c r="B454" s="453" t="s">
        <v>55</v>
      </c>
      <c r="C454" s="453" t="str">
        <f>("3")</f>
        <v>3</v>
      </c>
      <c r="D454" s="453" t="s">
        <v>862</v>
      </c>
      <c r="E454" s="453" t="s">
        <v>1780</v>
      </c>
      <c r="F454" s="453" t="s">
        <v>1781</v>
      </c>
      <c r="G454" s="453">
        <v>5</v>
      </c>
      <c r="H454" s="453" t="s">
        <v>865</v>
      </c>
    </row>
    <row r="455" spans="1:8" ht="13.5">
      <c r="A455" s="452" t="str">
        <f t="shared" si="7"/>
        <v>鶴岡Ｓ―ｐｌａｙ・ＭＩＮＡＭＩ_4</v>
      </c>
      <c r="B455" s="453" t="s">
        <v>55</v>
      </c>
      <c r="C455" s="453" t="str">
        <f>("4")</f>
        <v>4</v>
      </c>
      <c r="D455" s="453" t="s">
        <v>862</v>
      </c>
      <c r="E455" s="453" t="s">
        <v>1782</v>
      </c>
      <c r="F455" s="453" t="s">
        <v>1783</v>
      </c>
      <c r="G455" s="453">
        <v>6</v>
      </c>
      <c r="H455" s="453" t="s">
        <v>865</v>
      </c>
    </row>
    <row r="456" spans="1:8" ht="13.5">
      <c r="A456" s="452" t="str">
        <f t="shared" si="7"/>
        <v>鶴岡Ｓ―ｐｌａｙ・ＭＩＮＡＭＩ_5</v>
      </c>
      <c r="B456" s="453" t="s">
        <v>55</v>
      </c>
      <c r="C456" s="453" t="str">
        <f>("5")</f>
        <v>5</v>
      </c>
      <c r="D456" s="453" t="s">
        <v>872</v>
      </c>
      <c r="E456" s="453" t="s">
        <v>1784</v>
      </c>
      <c r="F456" s="453" t="s">
        <v>1785</v>
      </c>
      <c r="G456" s="453">
        <v>6</v>
      </c>
      <c r="H456" s="453" t="s">
        <v>865</v>
      </c>
    </row>
    <row r="457" spans="1:8" ht="13.5">
      <c r="A457" s="452" t="str">
        <f t="shared" si="7"/>
        <v>鶴岡Ｓ―ｐｌａｙ・ＭＩＮＡＭＩ_6</v>
      </c>
      <c r="B457" s="453" t="s">
        <v>55</v>
      </c>
      <c r="C457" s="453" t="str">
        <f>("6")</f>
        <v>6</v>
      </c>
      <c r="D457" s="453" t="s">
        <v>862</v>
      </c>
      <c r="E457" s="453" t="s">
        <v>1786</v>
      </c>
      <c r="F457" s="453" t="s">
        <v>1787</v>
      </c>
      <c r="G457" s="453">
        <v>6</v>
      </c>
      <c r="H457" s="453" t="s">
        <v>865</v>
      </c>
    </row>
    <row r="458" spans="1:8" ht="13.5">
      <c r="A458" s="452" t="str">
        <f t="shared" si="7"/>
        <v>鶴岡Ｓ―ｐｌａｙ・ＭＩＮＡＭＩ_7</v>
      </c>
      <c r="B458" s="453" t="s">
        <v>55</v>
      </c>
      <c r="C458" s="453" t="str">
        <f>("7")</f>
        <v>7</v>
      </c>
      <c r="D458" s="453" t="s">
        <v>866</v>
      </c>
      <c r="E458" s="453" t="s">
        <v>1788</v>
      </c>
      <c r="F458" s="453" t="s">
        <v>1789</v>
      </c>
      <c r="G458" s="453">
        <v>6</v>
      </c>
      <c r="H458" s="453" t="s">
        <v>865</v>
      </c>
    </row>
    <row r="459" spans="1:8" ht="13.5">
      <c r="A459" s="452" t="str">
        <f t="shared" si="7"/>
        <v>鶴岡Ｓ―ｐｌａｙ・ＭＩＮＡＭＩ_8</v>
      </c>
      <c r="B459" s="453" t="s">
        <v>55</v>
      </c>
      <c r="C459" s="453" t="str">
        <f>("8")</f>
        <v>8</v>
      </c>
      <c r="D459" s="453" t="s">
        <v>862</v>
      </c>
      <c r="E459" s="453" t="s">
        <v>1790</v>
      </c>
      <c r="F459" s="453" t="s">
        <v>1791</v>
      </c>
      <c r="G459" s="453">
        <v>6</v>
      </c>
      <c r="H459" s="453" t="s">
        <v>865</v>
      </c>
    </row>
    <row r="460" spans="1:8" ht="13.5">
      <c r="A460" s="452" t="str">
        <f t="shared" si="7"/>
        <v>鶴岡Ｓ―ｐｌａｙ・ＭＩＮＡＭＩ_9</v>
      </c>
      <c r="B460" s="453" t="s">
        <v>55</v>
      </c>
      <c r="C460" s="453" t="str">
        <f>("9")</f>
        <v>9</v>
      </c>
      <c r="D460" s="453" t="s">
        <v>872</v>
      </c>
      <c r="E460" s="453" t="s">
        <v>1792</v>
      </c>
      <c r="F460" s="453" t="s">
        <v>1793</v>
      </c>
      <c r="G460" s="453">
        <v>6</v>
      </c>
      <c r="H460" s="453" t="s">
        <v>865</v>
      </c>
    </row>
    <row r="461" spans="1:9" ht="13.5">
      <c r="A461" s="452" t="str">
        <f t="shared" si="7"/>
        <v>鶴岡Ｓ―ｐｌａｙ・ＭＩＮＡＭＩ_10</v>
      </c>
      <c r="B461" s="453" t="s">
        <v>55</v>
      </c>
      <c r="C461" s="453" t="str">
        <f>("10")</f>
        <v>10</v>
      </c>
      <c r="D461" s="453" t="s">
        <v>862</v>
      </c>
      <c r="E461" s="453" t="s">
        <v>1794</v>
      </c>
      <c r="F461" s="453" t="s">
        <v>1795</v>
      </c>
      <c r="G461" s="453">
        <v>6</v>
      </c>
      <c r="H461" s="453" t="s">
        <v>865</v>
      </c>
      <c r="I461" s="453" t="s">
        <v>16</v>
      </c>
    </row>
    <row r="462" spans="1:8" ht="13.5">
      <c r="A462" s="452" t="str">
        <f t="shared" si="7"/>
        <v>鶴岡Ｓ―ｐｌａｙ・ＭＩＮＡＭＩ_11</v>
      </c>
      <c r="B462" s="453" t="s">
        <v>55</v>
      </c>
      <c r="C462" s="453" t="str">
        <f>("11")</f>
        <v>11</v>
      </c>
      <c r="D462" s="453" t="s">
        <v>866</v>
      </c>
      <c r="E462" s="453" t="s">
        <v>1796</v>
      </c>
      <c r="F462" s="453" t="s">
        <v>1797</v>
      </c>
      <c r="G462" s="453">
        <v>6</v>
      </c>
      <c r="H462" s="453" t="s">
        <v>865</v>
      </c>
    </row>
    <row r="463" spans="1:8" ht="13.5">
      <c r="A463" s="452" t="str">
        <f t="shared" si="7"/>
        <v>鶴岡Ｓ―ｐｌａｙ・ＭＩＮＡＭＩ_12</v>
      </c>
      <c r="B463" s="453" t="s">
        <v>55</v>
      </c>
      <c r="C463" s="453" t="str">
        <f>("12")</f>
        <v>12</v>
      </c>
      <c r="D463" s="453" t="s">
        <v>866</v>
      </c>
      <c r="E463" s="453" t="s">
        <v>1798</v>
      </c>
      <c r="F463" s="453" t="s">
        <v>1799</v>
      </c>
      <c r="G463" s="453">
        <v>5</v>
      </c>
      <c r="H463" s="453" t="s">
        <v>865</v>
      </c>
    </row>
    <row r="464" spans="1:8" ht="13.5">
      <c r="A464" s="452" t="str">
        <f t="shared" si="7"/>
        <v>鶴岡Ｓ―ｐｌａｙ・ＭＩＮＡＭＩ_13</v>
      </c>
      <c r="B464" s="453" t="s">
        <v>55</v>
      </c>
      <c r="C464" s="453" t="str">
        <f>("13")</f>
        <v>13</v>
      </c>
      <c r="D464" s="453" t="s">
        <v>866</v>
      </c>
      <c r="E464" s="453" t="s">
        <v>1800</v>
      </c>
      <c r="F464" s="453" t="s">
        <v>1801</v>
      </c>
      <c r="G464" s="453">
        <v>4</v>
      </c>
      <c r="H464" s="453" t="s">
        <v>865</v>
      </c>
    </row>
    <row r="465" spans="1:8" ht="13.5">
      <c r="A465" s="452" t="str">
        <f t="shared" si="7"/>
        <v>鶴岡Ｓ―ｐｌａｙ・ＭＩＮＡＭＩ_14</v>
      </c>
      <c r="B465" s="453" t="s">
        <v>55</v>
      </c>
      <c r="C465" s="453" t="str">
        <f>("14")</f>
        <v>14</v>
      </c>
      <c r="D465" s="453" t="s">
        <v>872</v>
      </c>
      <c r="E465" s="453" t="s">
        <v>1802</v>
      </c>
      <c r="F465" s="453" t="s">
        <v>1803</v>
      </c>
      <c r="G465" s="453">
        <v>5</v>
      </c>
      <c r="H465" s="453" t="s">
        <v>865</v>
      </c>
    </row>
    <row r="466" spans="1:8" ht="13.5">
      <c r="A466" s="452" t="str">
        <f t="shared" si="7"/>
        <v>鶴岡Ｓ―ｐｌａｙ・ＭＩＮＡＭＩ_15</v>
      </c>
      <c r="B466" s="453" t="s">
        <v>55</v>
      </c>
      <c r="C466" s="453" t="str">
        <f>("15")</f>
        <v>15</v>
      </c>
      <c r="D466" s="453" t="s">
        <v>862</v>
      </c>
      <c r="E466" s="453" t="s">
        <v>1804</v>
      </c>
      <c r="F466" s="453" t="s">
        <v>1805</v>
      </c>
      <c r="G466" s="453">
        <v>4</v>
      </c>
      <c r="H466" s="453" t="s">
        <v>865</v>
      </c>
    </row>
    <row r="467" spans="1:8" ht="13.5">
      <c r="A467" s="452" t="str">
        <f t="shared" si="7"/>
        <v>鶴岡Ｓ―ｐｌａｙ・ＭＩＮＡＭＩ_23</v>
      </c>
      <c r="B467" s="453" t="s">
        <v>55</v>
      </c>
      <c r="C467" s="453" t="str">
        <f>("23")</f>
        <v>23</v>
      </c>
      <c r="D467" s="453" t="s">
        <v>872</v>
      </c>
      <c r="E467" s="453" t="s">
        <v>1806</v>
      </c>
      <c r="F467" s="453" t="s">
        <v>1807</v>
      </c>
      <c r="G467" s="453">
        <v>6</v>
      </c>
      <c r="H467" s="453" t="s">
        <v>865</v>
      </c>
    </row>
    <row r="468" spans="1:8" ht="13.5">
      <c r="A468" s="452" t="str">
        <f t="shared" si="7"/>
        <v>佐伯リベロフットボールクラブ_1</v>
      </c>
      <c r="B468" s="453" t="s">
        <v>1808</v>
      </c>
      <c r="C468" s="453" t="str">
        <f>("1")</f>
        <v>1</v>
      </c>
      <c r="D468" s="453" t="s">
        <v>894</v>
      </c>
      <c r="E468" s="453" t="s">
        <v>1809</v>
      </c>
      <c r="F468" s="453" t="s">
        <v>1810</v>
      </c>
      <c r="G468" s="453">
        <v>6</v>
      </c>
      <c r="H468" s="453" t="s">
        <v>865</v>
      </c>
    </row>
    <row r="469" spans="1:8" ht="13.5">
      <c r="A469" s="452" t="str">
        <f t="shared" si="7"/>
        <v>佐伯リベロフットボールクラブ_2</v>
      </c>
      <c r="B469" s="453" t="s">
        <v>1808</v>
      </c>
      <c r="C469" s="453" t="str">
        <f>("2")</f>
        <v>2</v>
      </c>
      <c r="D469" s="453" t="s">
        <v>872</v>
      </c>
      <c r="E469" s="453" t="s">
        <v>1811</v>
      </c>
      <c r="F469" s="453" t="s">
        <v>1812</v>
      </c>
      <c r="G469" s="453">
        <v>4</v>
      </c>
      <c r="H469" s="453" t="s">
        <v>869</v>
      </c>
    </row>
    <row r="470" spans="1:8" ht="13.5">
      <c r="A470" s="452" t="str">
        <f t="shared" si="7"/>
        <v>佐伯リベロフットボールクラブ_3</v>
      </c>
      <c r="B470" s="453" t="s">
        <v>1808</v>
      </c>
      <c r="C470" s="453" t="str">
        <f>("3")</f>
        <v>3</v>
      </c>
      <c r="D470" s="453" t="s">
        <v>866</v>
      </c>
      <c r="E470" s="453" t="s">
        <v>1813</v>
      </c>
      <c r="F470" s="453" t="s">
        <v>1814</v>
      </c>
      <c r="G470" s="453">
        <v>4</v>
      </c>
      <c r="H470" s="453" t="s">
        <v>865</v>
      </c>
    </row>
    <row r="471" spans="1:8" ht="13.5">
      <c r="A471" s="452" t="str">
        <f t="shared" si="7"/>
        <v>佐伯リベロフットボールクラブ_4</v>
      </c>
      <c r="B471" s="453" t="s">
        <v>1808</v>
      </c>
      <c r="C471" s="453" t="str">
        <f>("4")</f>
        <v>4</v>
      </c>
      <c r="D471" s="453" t="s">
        <v>872</v>
      </c>
      <c r="E471" s="453" t="s">
        <v>1815</v>
      </c>
      <c r="F471" s="453" t="s">
        <v>1816</v>
      </c>
      <c r="G471" s="453">
        <v>6</v>
      </c>
      <c r="H471" s="453" t="s">
        <v>865</v>
      </c>
    </row>
    <row r="472" spans="1:8" ht="13.5">
      <c r="A472" s="452" t="str">
        <f t="shared" si="7"/>
        <v>佐伯リベロフットボールクラブ_5</v>
      </c>
      <c r="B472" s="453" t="s">
        <v>1808</v>
      </c>
      <c r="C472" s="453" t="str">
        <f>("5")</f>
        <v>5</v>
      </c>
      <c r="D472" s="453" t="s">
        <v>872</v>
      </c>
      <c r="E472" s="453" t="s">
        <v>1817</v>
      </c>
      <c r="F472" s="453" t="s">
        <v>1818</v>
      </c>
      <c r="G472" s="453">
        <v>4</v>
      </c>
      <c r="H472" s="453" t="s">
        <v>865</v>
      </c>
    </row>
    <row r="473" spans="1:8" ht="13.5">
      <c r="A473" s="452" t="str">
        <f t="shared" si="7"/>
        <v>佐伯リベロフットボールクラブ_6</v>
      </c>
      <c r="B473" s="453" t="s">
        <v>1808</v>
      </c>
      <c r="C473" s="453" t="str">
        <f>("6")</f>
        <v>6</v>
      </c>
      <c r="D473" s="453" t="s">
        <v>862</v>
      </c>
      <c r="E473" s="453" t="s">
        <v>1819</v>
      </c>
      <c r="F473" s="453" t="s">
        <v>1820</v>
      </c>
      <c r="G473" s="453">
        <v>6</v>
      </c>
      <c r="H473" s="453" t="s">
        <v>865</v>
      </c>
    </row>
    <row r="474" spans="1:8" ht="13.5">
      <c r="A474" s="452" t="str">
        <f t="shared" si="7"/>
        <v>佐伯リベロフットボールクラブ_7</v>
      </c>
      <c r="B474" s="453" t="s">
        <v>1808</v>
      </c>
      <c r="C474" s="453" t="str">
        <f>("7")</f>
        <v>7</v>
      </c>
      <c r="D474" s="453" t="s">
        <v>866</v>
      </c>
      <c r="E474" s="453" t="s">
        <v>1821</v>
      </c>
      <c r="F474" s="453" t="s">
        <v>1822</v>
      </c>
      <c r="G474" s="453">
        <v>4</v>
      </c>
      <c r="H474" s="453" t="s">
        <v>865</v>
      </c>
    </row>
    <row r="475" spans="1:8" ht="13.5">
      <c r="A475" s="452" t="str">
        <f t="shared" si="7"/>
        <v>佐伯リベロフットボールクラブ_8</v>
      </c>
      <c r="B475" s="453" t="s">
        <v>1808</v>
      </c>
      <c r="C475" s="453" t="str">
        <f>("8")</f>
        <v>8</v>
      </c>
      <c r="D475" s="453" t="s">
        <v>866</v>
      </c>
      <c r="E475" s="453" t="s">
        <v>1823</v>
      </c>
      <c r="F475" s="453" t="s">
        <v>1824</v>
      </c>
      <c r="G475" s="453">
        <v>6</v>
      </c>
      <c r="H475" s="453" t="s">
        <v>865</v>
      </c>
    </row>
    <row r="476" spans="1:8" ht="13.5">
      <c r="A476" s="452" t="str">
        <f t="shared" si="7"/>
        <v>佐伯リベロフットボールクラブ_9</v>
      </c>
      <c r="B476" s="453" t="s">
        <v>1808</v>
      </c>
      <c r="C476" s="453" t="str">
        <f>("9")</f>
        <v>9</v>
      </c>
      <c r="D476" s="453" t="s">
        <v>862</v>
      </c>
      <c r="E476" s="453" t="s">
        <v>1825</v>
      </c>
      <c r="F476" s="453" t="s">
        <v>1826</v>
      </c>
      <c r="G476" s="453">
        <v>6</v>
      </c>
      <c r="H476" s="453" t="s">
        <v>865</v>
      </c>
    </row>
    <row r="477" spans="1:9" ht="13.5">
      <c r="A477" s="452" t="str">
        <f t="shared" si="7"/>
        <v>佐伯リベロフットボールクラブ_10</v>
      </c>
      <c r="B477" s="453" t="s">
        <v>1808</v>
      </c>
      <c r="C477" s="453" t="str">
        <f>("10")</f>
        <v>10</v>
      </c>
      <c r="D477" s="453" t="s">
        <v>866</v>
      </c>
      <c r="E477" s="453" t="s">
        <v>1827</v>
      </c>
      <c r="F477" s="453" t="s">
        <v>1828</v>
      </c>
      <c r="G477" s="453">
        <v>6</v>
      </c>
      <c r="H477" s="453" t="s">
        <v>865</v>
      </c>
      <c r="I477" s="453" t="s">
        <v>16</v>
      </c>
    </row>
    <row r="478" spans="1:8" ht="13.5">
      <c r="A478" s="452" t="str">
        <f t="shared" si="7"/>
        <v>佐伯リベロフットボールクラブ_11</v>
      </c>
      <c r="B478" s="453" t="s">
        <v>1808</v>
      </c>
      <c r="C478" s="453" t="str">
        <f>("11")</f>
        <v>11</v>
      </c>
      <c r="D478" s="453" t="s">
        <v>866</v>
      </c>
      <c r="E478" s="453" t="s">
        <v>1829</v>
      </c>
      <c r="F478" s="453" t="s">
        <v>1830</v>
      </c>
      <c r="G478" s="453">
        <v>6</v>
      </c>
      <c r="H478" s="453" t="s">
        <v>865</v>
      </c>
    </row>
    <row r="479" spans="1:8" ht="13.5">
      <c r="A479" s="452" t="str">
        <f t="shared" si="7"/>
        <v>佐伯リベロフットボールクラブ_12</v>
      </c>
      <c r="B479" s="453" t="s">
        <v>1808</v>
      </c>
      <c r="C479" s="453" t="str">
        <f>("12")</f>
        <v>12</v>
      </c>
      <c r="D479" s="453" t="s">
        <v>894</v>
      </c>
      <c r="E479" s="453" t="s">
        <v>1831</v>
      </c>
      <c r="F479" s="453" t="s">
        <v>1832</v>
      </c>
      <c r="G479" s="453">
        <v>4</v>
      </c>
      <c r="H479" s="453" t="s">
        <v>865</v>
      </c>
    </row>
    <row r="480" spans="1:8" ht="13.5">
      <c r="A480" s="452" t="str">
        <f t="shared" si="7"/>
        <v>佐伯リベロフットボールクラブ_14</v>
      </c>
      <c r="B480" s="453" t="s">
        <v>1808</v>
      </c>
      <c r="C480" s="453" t="str">
        <f>("14")</f>
        <v>14</v>
      </c>
      <c r="D480" s="453" t="s">
        <v>862</v>
      </c>
      <c r="E480" s="453" t="s">
        <v>1833</v>
      </c>
      <c r="F480" s="453" t="s">
        <v>1834</v>
      </c>
      <c r="G480" s="453">
        <v>6</v>
      </c>
      <c r="H480" s="453" t="s">
        <v>865</v>
      </c>
    </row>
    <row r="481" spans="1:8" ht="13.5">
      <c r="A481" s="452" t="str">
        <f t="shared" si="7"/>
        <v>佐伯リベロフットボールクラブ_15</v>
      </c>
      <c r="B481" s="453" t="s">
        <v>1808</v>
      </c>
      <c r="C481" s="453" t="str">
        <f>("15")</f>
        <v>15</v>
      </c>
      <c r="D481" s="453" t="s">
        <v>872</v>
      </c>
      <c r="E481" s="453" t="s">
        <v>1835</v>
      </c>
      <c r="F481" s="453" t="s">
        <v>1836</v>
      </c>
      <c r="G481" s="453">
        <v>4</v>
      </c>
      <c r="H481" s="453" t="s">
        <v>865</v>
      </c>
    </row>
    <row r="482" spans="1:8" ht="13.5">
      <c r="A482" s="452" t="str">
        <f t="shared" si="7"/>
        <v>佐伯リベロフットボールクラブ_21</v>
      </c>
      <c r="B482" s="453" t="s">
        <v>1808</v>
      </c>
      <c r="C482" s="453" t="str">
        <f>("21")</f>
        <v>21</v>
      </c>
      <c r="D482" s="453" t="s">
        <v>872</v>
      </c>
      <c r="E482" s="453" t="s">
        <v>1837</v>
      </c>
      <c r="F482" s="453" t="s">
        <v>1838</v>
      </c>
      <c r="G482" s="453">
        <v>4</v>
      </c>
      <c r="H482" s="453" t="s">
        <v>865</v>
      </c>
    </row>
    <row r="483" spans="1:8" ht="13.5">
      <c r="A483" s="452" t="str">
        <f t="shared" si="7"/>
        <v>別府フットボールクラブ．ミネルバＵ－１２_1</v>
      </c>
      <c r="B483" s="453" t="s">
        <v>36</v>
      </c>
      <c r="C483" s="453" t="str">
        <f>("1")</f>
        <v>1</v>
      </c>
      <c r="D483" s="453" t="s">
        <v>894</v>
      </c>
      <c r="E483" s="453" t="s">
        <v>1839</v>
      </c>
      <c r="F483" s="453" t="s">
        <v>1840</v>
      </c>
      <c r="G483" s="453">
        <v>6</v>
      </c>
      <c r="H483" s="453" t="s">
        <v>865</v>
      </c>
    </row>
    <row r="484" spans="1:8" ht="13.5">
      <c r="A484" s="452" t="str">
        <f t="shared" si="7"/>
        <v>別府フットボールクラブ．ミネルバＵ－１２_2</v>
      </c>
      <c r="B484" s="453" t="s">
        <v>36</v>
      </c>
      <c r="C484" s="453" t="str">
        <f>("2")</f>
        <v>2</v>
      </c>
      <c r="D484" s="453" t="s">
        <v>862</v>
      </c>
      <c r="E484" s="453" t="s">
        <v>1841</v>
      </c>
      <c r="F484" s="453" t="s">
        <v>1842</v>
      </c>
      <c r="G484" s="453">
        <v>6</v>
      </c>
      <c r="H484" s="453" t="s">
        <v>865</v>
      </c>
    </row>
    <row r="485" spans="1:8" ht="13.5">
      <c r="A485" s="452" t="str">
        <f t="shared" si="7"/>
        <v>別府フットボールクラブ．ミネルバＵ－１２_3</v>
      </c>
      <c r="B485" s="453" t="s">
        <v>36</v>
      </c>
      <c r="C485" s="453" t="str">
        <f>("3")</f>
        <v>3</v>
      </c>
      <c r="D485" s="453" t="s">
        <v>866</v>
      </c>
      <c r="E485" s="453" t="s">
        <v>1843</v>
      </c>
      <c r="F485" s="453" t="s">
        <v>1844</v>
      </c>
      <c r="G485" s="453">
        <v>6</v>
      </c>
      <c r="H485" s="453" t="s">
        <v>865</v>
      </c>
    </row>
    <row r="486" spans="1:8" ht="13.5">
      <c r="A486" s="452" t="str">
        <f t="shared" si="7"/>
        <v>別府フットボールクラブ．ミネルバＵ－１２_4</v>
      </c>
      <c r="B486" s="453" t="s">
        <v>36</v>
      </c>
      <c r="C486" s="453" t="str">
        <f>("4")</f>
        <v>4</v>
      </c>
      <c r="D486" s="453" t="s">
        <v>866</v>
      </c>
      <c r="E486" s="453" t="s">
        <v>1845</v>
      </c>
      <c r="F486" s="453" t="s">
        <v>1846</v>
      </c>
      <c r="G486" s="453">
        <v>6</v>
      </c>
      <c r="H486" s="453" t="s">
        <v>865</v>
      </c>
    </row>
    <row r="487" spans="1:8" ht="13.5">
      <c r="A487" s="452" t="str">
        <f t="shared" si="7"/>
        <v>別府フットボールクラブ．ミネルバＵ－１２_5</v>
      </c>
      <c r="B487" s="453" t="s">
        <v>36</v>
      </c>
      <c r="C487" s="453" t="str">
        <f>("5")</f>
        <v>5</v>
      </c>
      <c r="D487" s="453" t="s">
        <v>872</v>
      </c>
      <c r="E487" s="453" t="s">
        <v>1847</v>
      </c>
      <c r="F487" s="453" t="s">
        <v>1848</v>
      </c>
      <c r="G487" s="453">
        <v>6</v>
      </c>
      <c r="H487" s="453" t="s">
        <v>865</v>
      </c>
    </row>
    <row r="488" spans="1:8" ht="13.5">
      <c r="A488" s="452" t="str">
        <f t="shared" si="7"/>
        <v>別府フットボールクラブ．ミネルバＵ－１２_6</v>
      </c>
      <c r="B488" s="453" t="s">
        <v>36</v>
      </c>
      <c r="C488" s="453" t="str">
        <f>("6")</f>
        <v>6</v>
      </c>
      <c r="D488" s="453" t="s">
        <v>866</v>
      </c>
      <c r="E488" s="453" t="s">
        <v>1849</v>
      </c>
      <c r="F488" s="453" t="s">
        <v>1850</v>
      </c>
      <c r="G488" s="453">
        <v>6</v>
      </c>
      <c r="H488" s="453" t="s">
        <v>865</v>
      </c>
    </row>
    <row r="489" spans="1:9" ht="13.5">
      <c r="A489" s="452" t="str">
        <f t="shared" si="7"/>
        <v>別府フットボールクラブ．ミネルバＵ－１２_7</v>
      </c>
      <c r="B489" s="453" t="s">
        <v>36</v>
      </c>
      <c r="C489" s="453" t="str">
        <f>("7")</f>
        <v>7</v>
      </c>
      <c r="D489" s="453" t="s">
        <v>866</v>
      </c>
      <c r="E489" s="453" t="s">
        <v>1851</v>
      </c>
      <c r="F489" s="453" t="s">
        <v>1852</v>
      </c>
      <c r="G489" s="453">
        <v>6</v>
      </c>
      <c r="H489" s="453" t="s">
        <v>865</v>
      </c>
      <c r="I489" s="453" t="s">
        <v>16</v>
      </c>
    </row>
    <row r="490" spans="1:8" ht="13.5">
      <c r="A490" s="452" t="str">
        <f t="shared" si="7"/>
        <v>別府フットボールクラブ．ミネルバＵ－１２_8</v>
      </c>
      <c r="B490" s="453" t="s">
        <v>36</v>
      </c>
      <c r="C490" s="453" t="str">
        <f>("8")</f>
        <v>8</v>
      </c>
      <c r="D490" s="453" t="s">
        <v>872</v>
      </c>
      <c r="E490" s="453" t="s">
        <v>1853</v>
      </c>
      <c r="F490" s="453" t="s">
        <v>1854</v>
      </c>
      <c r="G490" s="453">
        <v>6</v>
      </c>
      <c r="H490" s="453" t="s">
        <v>869</v>
      </c>
    </row>
    <row r="491" spans="1:8" ht="13.5">
      <c r="A491" s="452" t="str">
        <f t="shared" si="7"/>
        <v>別府フットボールクラブ．ミネルバＵ－１２_9</v>
      </c>
      <c r="B491" s="453" t="s">
        <v>36</v>
      </c>
      <c r="C491" s="453" t="str">
        <f>("9")</f>
        <v>9</v>
      </c>
      <c r="D491" s="453" t="s">
        <v>872</v>
      </c>
      <c r="E491" s="453" t="s">
        <v>1855</v>
      </c>
      <c r="F491" s="453" t="s">
        <v>1856</v>
      </c>
      <c r="G491" s="453">
        <v>6</v>
      </c>
      <c r="H491" s="453" t="s">
        <v>865</v>
      </c>
    </row>
    <row r="492" spans="1:8" ht="13.5">
      <c r="A492" s="452" t="str">
        <f t="shared" si="7"/>
        <v>別府フットボールクラブ．ミネルバＵ－１２_10</v>
      </c>
      <c r="B492" s="453" t="s">
        <v>36</v>
      </c>
      <c r="C492" s="453" t="str">
        <f>("10")</f>
        <v>10</v>
      </c>
      <c r="D492" s="453" t="s">
        <v>872</v>
      </c>
      <c r="E492" s="453" t="s">
        <v>1857</v>
      </c>
      <c r="F492" s="453" t="s">
        <v>1858</v>
      </c>
      <c r="G492" s="453">
        <v>6</v>
      </c>
      <c r="H492" s="453" t="s">
        <v>865</v>
      </c>
    </row>
    <row r="493" spans="1:8" ht="13.5">
      <c r="A493" s="452" t="str">
        <f t="shared" si="7"/>
        <v>別府フットボールクラブ．ミネルバＵ－１２_11</v>
      </c>
      <c r="B493" s="453" t="s">
        <v>36</v>
      </c>
      <c r="C493" s="453" t="str">
        <f>("11")</f>
        <v>11</v>
      </c>
      <c r="D493" s="453" t="s">
        <v>872</v>
      </c>
      <c r="E493" s="453" t="s">
        <v>1859</v>
      </c>
      <c r="F493" s="453" t="s">
        <v>1860</v>
      </c>
      <c r="G493" s="453">
        <v>5</v>
      </c>
      <c r="H493" s="453" t="s">
        <v>865</v>
      </c>
    </row>
    <row r="494" spans="1:8" ht="13.5">
      <c r="A494" s="452" t="str">
        <f t="shared" si="7"/>
        <v>別府フットボールクラブ．ミネルバＵ－１２_12</v>
      </c>
      <c r="B494" s="453" t="s">
        <v>36</v>
      </c>
      <c r="C494" s="453" t="str">
        <f>("12")</f>
        <v>12</v>
      </c>
      <c r="D494" s="453" t="s">
        <v>866</v>
      </c>
      <c r="E494" s="453" t="s">
        <v>1861</v>
      </c>
      <c r="F494" s="453" t="s">
        <v>1862</v>
      </c>
      <c r="G494" s="453">
        <v>5</v>
      </c>
      <c r="H494" s="453" t="s">
        <v>865</v>
      </c>
    </row>
    <row r="495" spans="1:8" ht="13.5">
      <c r="A495" s="452" t="str">
        <f t="shared" si="7"/>
        <v>別府フットボールクラブ．ミネルバＵ－１２_13</v>
      </c>
      <c r="B495" s="453" t="s">
        <v>36</v>
      </c>
      <c r="C495" s="453" t="str">
        <f>("13")</f>
        <v>13</v>
      </c>
      <c r="D495" s="453" t="s">
        <v>862</v>
      </c>
      <c r="E495" s="453" t="s">
        <v>1863</v>
      </c>
      <c r="F495" s="453" t="s">
        <v>1864</v>
      </c>
      <c r="G495" s="453">
        <v>5</v>
      </c>
      <c r="H495" s="453" t="s">
        <v>865</v>
      </c>
    </row>
    <row r="496" spans="1:8" ht="13.5">
      <c r="A496" s="452" t="str">
        <f t="shared" si="7"/>
        <v>別府フットボールクラブ．ミネルバＵ－１２_14</v>
      </c>
      <c r="B496" s="453" t="s">
        <v>36</v>
      </c>
      <c r="C496" s="453" t="str">
        <f>("14")</f>
        <v>14</v>
      </c>
      <c r="D496" s="453" t="s">
        <v>866</v>
      </c>
      <c r="E496" s="453" t="s">
        <v>1865</v>
      </c>
      <c r="F496" s="453" t="s">
        <v>1866</v>
      </c>
      <c r="G496" s="453">
        <v>5</v>
      </c>
      <c r="H496" s="453" t="s">
        <v>865</v>
      </c>
    </row>
    <row r="497" spans="1:8" ht="13.5">
      <c r="A497" s="452" t="str">
        <f t="shared" si="7"/>
        <v>別府フットボールクラブ．ミネルバＵ－１２_15</v>
      </c>
      <c r="B497" s="453" t="s">
        <v>36</v>
      </c>
      <c r="C497" s="453" t="str">
        <f>("15")</f>
        <v>15</v>
      </c>
      <c r="D497" s="453" t="s">
        <v>894</v>
      </c>
      <c r="E497" s="453" t="s">
        <v>1867</v>
      </c>
      <c r="F497" s="453" t="s">
        <v>1868</v>
      </c>
      <c r="G497" s="453">
        <v>5</v>
      </c>
      <c r="H497" s="453" t="s">
        <v>865</v>
      </c>
    </row>
    <row r="498" spans="1:8" ht="13.5">
      <c r="A498" s="452" t="str">
        <f t="shared" si="7"/>
        <v>別府フットボールクラブ．ミネルバＵ－１２_16</v>
      </c>
      <c r="B498" s="453" t="s">
        <v>36</v>
      </c>
      <c r="C498" s="453" t="str">
        <f>("16")</f>
        <v>16</v>
      </c>
      <c r="D498" s="453" t="s">
        <v>872</v>
      </c>
      <c r="E498" s="453" t="s">
        <v>1869</v>
      </c>
      <c r="F498" s="453" t="s">
        <v>1870</v>
      </c>
      <c r="G498" s="453">
        <v>5</v>
      </c>
      <c r="H498" s="453" t="s">
        <v>865</v>
      </c>
    </row>
    <row r="499" spans="1:8" ht="13.5">
      <c r="A499" s="452" t="str">
        <f t="shared" si="7"/>
        <v>別保ＳＦＣ_1</v>
      </c>
      <c r="B499" s="453" t="s">
        <v>1871</v>
      </c>
      <c r="C499" s="453" t="str">
        <f>("1")</f>
        <v>1</v>
      </c>
      <c r="D499" s="453" t="s">
        <v>894</v>
      </c>
      <c r="E499" s="453" t="s">
        <v>1872</v>
      </c>
      <c r="F499" s="453" t="s">
        <v>1873</v>
      </c>
      <c r="G499" s="453">
        <v>6</v>
      </c>
      <c r="H499" s="453" t="s">
        <v>865</v>
      </c>
    </row>
    <row r="500" spans="1:8" ht="13.5">
      <c r="A500" s="452" t="str">
        <f t="shared" si="7"/>
        <v>別保ＳＦＣ_2</v>
      </c>
      <c r="B500" s="453" t="s">
        <v>1871</v>
      </c>
      <c r="C500" s="453" t="str">
        <f>("2")</f>
        <v>2</v>
      </c>
      <c r="D500" s="453" t="s">
        <v>862</v>
      </c>
      <c r="E500" s="453" t="s">
        <v>1874</v>
      </c>
      <c r="F500" s="453" t="s">
        <v>1875</v>
      </c>
      <c r="G500" s="453">
        <v>5</v>
      </c>
      <c r="H500" s="453" t="s">
        <v>865</v>
      </c>
    </row>
    <row r="501" spans="1:8" ht="13.5">
      <c r="A501" s="452" t="str">
        <f t="shared" si="7"/>
        <v>別保ＳＦＣ_3</v>
      </c>
      <c r="B501" s="453" t="s">
        <v>1871</v>
      </c>
      <c r="C501" s="453" t="str">
        <f>("3")</f>
        <v>3</v>
      </c>
      <c r="D501" s="453" t="s">
        <v>862</v>
      </c>
      <c r="E501" s="453" t="s">
        <v>1876</v>
      </c>
      <c r="F501" s="453" t="s">
        <v>1877</v>
      </c>
      <c r="G501" s="453">
        <v>5</v>
      </c>
      <c r="H501" s="453" t="s">
        <v>869</v>
      </c>
    </row>
    <row r="502" spans="1:8" ht="13.5">
      <c r="A502" s="452" t="str">
        <f t="shared" si="7"/>
        <v>別保ＳＦＣ_4</v>
      </c>
      <c r="B502" s="453" t="s">
        <v>1871</v>
      </c>
      <c r="C502" s="453" t="str">
        <f>("4")</f>
        <v>4</v>
      </c>
      <c r="D502" s="453" t="s">
        <v>872</v>
      </c>
      <c r="E502" s="453" t="s">
        <v>1878</v>
      </c>
      <c r="F502" s="453" t="s">
        <v>1879</v>
      </c>
      <c r="G502" s="453">
        <v>5</v>
      </c>
      <c r="H502" s="453" t="s">
        <v>865</v>
      </c>
    </row>
    <row r="503" spans="1:8" ht="13.5">
      <c r="A503" s="452" t="str">
        <f t="shared" si="7"/>
        <v>別保ＳＦＣ_5</v>
      </c>
      <c r="B503" s="453" t="s">
        <v>1871</v>
      </c>
      <c r="C503" s="453" t="str">
        <f>("5")</f>
        <v>5</v>
      </c>
      <c r="D503" s="453" t="s">
        <v>866</v>
      </c>
      <c r="E503" s="453" t="s">
        <v>1880</v>
      </c>
      <c r="F503" s="453" t="s">
        <v>1881</v>
      </c>
      <c r="G503" s="453">
        <v>5</v>
      </c>
      <c r="H503" s="453" t="s">
        <v>869</v>
      </c>
    </row>
    <row r="504" spans="1:8" ht="13.5">
      <c r="A504" s="452" t="str">
        <f t="shared" si="7"/>
        <v>別保ＳＦＣ_6</v>
      </c>
      <c r="B504" s="453" t="s">
        <v>1871</v>
      </c>
      <c r="C504" s="453" t="str">
        <f>("6")</f>
        <v>6</v>
      </c>
      <c r="D504" s="453" t="s">
        <v>866</v>
      </c>
      <c r="E504" s="453" t="s">
        <v>1882</v>
      </c>
      <c r="F504" s="453" t="s">
        <v>1883</v>
      </c>
      <c r="G504" s="453">
        <v>6</v>
      </c>
      <c r="H504" s="453" t="s">
        <v>865</v>
      </c>
    </row>
    <row r="505" spans="1:8" ht="13.5">
      <c r="A505" s="452" t="str">
        <f t="shared" si="7"/>
        <v>別保ＳＦＣ_7</v>
      </c>
      <c r="B505" s="453" t="s">
        <v>1871</v>
      </c>
      <c r="C505" s="453" t="str">
        <f>("7")</f>
        <v>7</v>
      </c>
      <c r="D505" s="453" t="s">
        <v>866</v>
      </c>
      <c r="E505" s="453" t="s">
        <v>1884</v>
      </c>
      <c r="F505" s="453" t="s">
        <v>1885</v>
      </c>
      <c r="G505" s="453">
        <v>5</v>
      </c>
      <c r="H505" s="453" t="s">
        <v>865</v>
      </c>
    </row>
    <row r="506" spans="1:8" ht="13.5">
      <c r="A506" s="452" t="str">
        <f t="shared" si="7"/>
        <v>別保ＳＦＣ_8</v>
      </c>
      <c r="B506" s="453" t="s">
        <v>1871</v>
      </c>
      <c r="C506" s="453" t="str">
        <f>("8")</f>
        <v>8</v>
      </c>
      <c r="D506" s="453" t="s">
        <v>866</v>
      </c>
      <c r="E506" s="453" t="s">
        <v>1886</v>
      </c>
      <c r="F506" s="453" t="s">
        <v>1887</v>
      </c>
      <c r="G506" s="453">
        <v>6</v>
      </c>
      <c r="H506" s="453" t="s">
        <v>869</v>
      </c>
    </row>
    <row r="507" spans="1:8" ht="13.5">
      <c r="A507" s="452" t="str">
        <f t="shared" si="7"/>
        <v>別保ＳＦＣ_9</v>
      </c>
      <c r="B507" s="453" t="s">
        <v>1871</v>
      </c>
      <c r="C507" s="453" t="str">
        <f>("9")</f>
        <v>9</v>
      </c>
      <c r="D507" s="453" t="s">
        <v>862</v>
      </c>
      <c r="E507" s="453" t="s">
        <v>1888</v>
      </c>
      <c r="F507" s="453" t="s">
        <v>1889</v>
      </c>
      <c r="G507" s="453">
        <v>6</v>
      </c>
      <c r="H507" s="453" t="s">
        <v>865</v>
      </c>
    </row>
    <row r="508" spans="1:9" ht="13.5">
      <c r="A508" s="452" t="str">
        <f t="shared" si="7"/>
        <v>別保ＳＦＣ_10</v>
      </c>
      <c r="B508" s="453" t="s">
        <v>1871</v>
      </c>
      <c r="C508" s="453" t="str">
        <f>("10")</f>
        <v>10</v>
      </c>
      <c r="D508" s="453" t="s">
        <v>866</v>
      </c>
      <c r="E508" s="453" t="s">
        <v>1890</v>
      </c>
      <c r="F508" s="453" t="s">
        <v>1891</v>
      </c>
      <c r="G508" s="453">
        <v>6</v>
      </c>
      <c r="H508" s="453" t="s">
        <v>865</v>
      </c>
      <c r="I508" s="453" t="s">
        <v>16</v>
      </c>
    </row>
    <row r="509" spans="1:8" ht="13.5">
      <c r="A509" s="452" t="str">
        <f t="shared" si="7"/>
        <v>別保ＳＦＣ_11</v>
      </c>
      <c r="B509" s="453" t="s">
        <v>1871</v>
      </c>
      <c r="C509" s="453" t="str">
        <f>("11")</f>
        <v>11</v>
      </c>
      <c r="D509" s="453" t="s">
        <v>862</v>
      </c>
      <c r="E509" s="453" t="s">
        <v>1892</v>
      </c>
      <c r="F509" s="453" t="s">
        <v>1893</v>
      </c>
      <c r="G509" s="453">
        <v>6</v>
      </c>
      <c r="H509" s="453" t="s">
        <v>865</v>
      </c>
    </row>
    <row r="510" spans="1:8" ht="13.5">
      <c r="A510" s="452" t="str">
        <f t="shared" si="7"/>
        <v>別保ＳＦＣ_12</v>
      </c>
      <c r="B510" s="453" t="s">
        <v>1871</v>
      </c>
      <c r="C510" s="453" t="str">
        <f>("12")</f>
        <v>12</v>
      </c>
      <c r="D510" s="453" t="s">
        <v>866</v>
      </c>
      <c r="E510" s="453" t="s">
        <v>1894</v>
      </c>
      <c r="F510" s="453" t="s">
        <v>1895</v>
      </c>
      <c r="G510" s="453">
        <v>5</v>
      </c>
      <c r="H510" s="453" t="s">
        <v>865</v>
      </c>
    </row>
    <row r="511" spans="1:8" ht="13.5">
      <c r="A511" s="452" t="str">
        <f t="shared" si="7"/>
        <v>別保ＳＦＣ_13</v>
      </c>
      <c r="B511" s="453" t="s">
        <v>1871</v>
      </c>
      <c r="C511" s="453" t="str">
        <f>("13")</f>
        <v>13</v>
      </c>
      <c r="D511" s="453" t="s">
        <v>872</v>
      </c>
      <c r="E511" s="453" t="s">
        <v>1896</v>
      </c>
      <c r="F511" s="453" t="s">
        <v>1897</v>
      </c>
      <c r="G511" s="453">
        <v>4</v>
      </c>
      <c r="H511" s="453" t="s">
        <v>865</v>
      </c>
    </row>
    <row r="512" spans="1:8" ht="13.5">
      <c r="A512" s="452" t="str">
        <f t="shared" si="7"/>
        <v>別保ＳＦＣ_14</v>
      </c>
      <c r="B512" s="453" t="s">
        <v>1871</v>
      </c>
      <c r="C512" s="453" t="str">
        <f>("14")</f>
        <v>14</v>
      </c>
      <c r="D512" s="453" t="s">
        <v>866</v>
      </c>
      <c r="E512" s="453" t="s">
        <v>1898</v>
      </c>
      <c r="F512" s="453" t="s">
        <v>1899</v>
      </c>
      <c r="G512" s="453">
        <v>4</v>
      </c>
      <c r="H512" s="453" t="s">
        <v>865</v>
      </c>
    </row>
    <row r="513" spans="1:8" ht="13.5">
      <c r="A513" s="452" t="str">
        <f aca="true" t="shared" si="8" ref="A513:A576">CONCATENATE(B513,"_",C513)</f>
        <v>別保ＳＦＣ_15</v>
      </c>
      <c r="B513" s="453" t="s">
        <v>1871</v>
      </c>
      <c r="C513" s="453" t="str">
        <f>("15")</f>
        <v>15</v>
      </c>
      <c r="D513" s="453" t="s">
        <v>862</v>
      </c>
      <c r="E513" s="453" t="s">
        <v>1900</v>
      </c>
      <c r="F513" s="453" t="s">
        <v>1901</v>
      </c>
      <c r="G513" s="453">
        <v>4</v>
      </c>
      <c r="H513" s="453" t="s">
        <v>865</v>
      </c>
    </row>
    <row r="514" spans="1:8" ht="13.5">
      <c r="A514" s="452" t="str">
        <f t="shared" si="8"/>
        <v>別保ＳＦＣ_16</v>
      </c>
      <c r="B514" s="453" t="s">
        <v>1871</v>
      </c>
      <c r="C514" s="453" t="str">
        <f>("16")</f>
        <v>16</v>
      </c>
      <c r="D514" s="453" t="s">
        <v>894</v>
      </c>
      <c r="E514" s="453" t="s">
        <v>1902</v>
      </c>
      <c r="F514" s="453" t="s">
        <v>1903</v>
      </c>
      <c r="G514" s="453">
        <v>5</v>
      </c>
      <c r="H514" s="453" t="s">
        <v>865</v>
      </c>
    </row>
    <row r="515" spans="1:8" ht="13.5">
      <c r="A515" s="452" t="str">
        <f t="shared" si="8"/>
        <v>大在サッカースポーツ少年団_1</v>
      </c>
      <c r="B515" s="453" t="s">
        <v>1904</v>
      </c>
      <c r="C515" s="453" t="str">
        <f>("1")</f>
        <v>1</v>
      </c>
      <c r="D515" s="453" t="s">
        <v>894</v>
      </c>
      <c r="E515" s="453" t="s">
        <v>1905</v>
      </c>
      <c r="F515" s="453" t="s">
        <v>1906</v>
      </c>
      <c r="G515" s="453">
        <v>5</v>
      </c>
      <c r="H515" s="453" t="s">
        <v>865</v>
      </c>
    </row>
    <row r="516" spans="1:8" ht="13.5">
      <c r="A516" s="452" t="str">
        <f t="shared" si="8"/>
        <v>大在サッカースポーツ少年団_2</v>
      </c>
      <c r="B516" s="453" t="s">
        <v>1904</v>
      </c>
      <c r="C516" s="453" t="str">
        <f>("2")</f>
        <v>2</v>
      </c>
      <c r="D516" s="453" t="s">
        <v>866</v>
      </c>
      <c r="E516" s="453" t="s">
        <v>1907</v>
      </c>
      <c r="F516" s="453" t="s">
        <v>1908</v>
      </c>
      <c r="G516" s="453">
        <v>5</v>
      </c>
      <c r="H516" s="453" t="s">
        <v>865</v>
      </c>
    </row>
    <row r="517" spans="1:8" ht="13.5">
      <c r="A517" s="452" t="str">
        <f t="shared" si="8"/>
        <v>大在サッカースポーツ少年団_3</v>
      </c>
      <c r="B517" s="453" t="s">
        <v>1904</v>
      </c>
      <c r="C517" s="453" t="str">
        <f>("3")</f>
        <v>3</v>
      </c>
      <c r="D517" s="453" t="s">
        <v>872</v>
      </c>
      <c r="E517" s="453" t="s">
        <v>1909</v>
      </c>
      <c r="F517" s="453" t="s">
        <v>1910</v>
      </c>
      <c r="G517" s="453">
        <v>5</v>
      </c>
      <c r="H517" s="453" t="s">
        <v>865</v>
      </c>
    </row>
    <row r="518" spans="1:8" ht="13.5">
      <c r="A518" s="452" t="str">
        <f t="shared" si="8"/>
        <v>大在サッカースポーツ少年団_4</v>
      </c>
      <c r="B518" s="453" t="s">
        <v>1904</v>
      </c>
      <c r="C518" s="453" t="str">
        <f>("4")</f>
        <v>4</v>
      </c>
      <c r="D518" s="453" t="s">
        <v>862</v>
      </c>
      <c r="E518" s="453" t="s">
        <v>1911</v>
      </c>
      <c r="F518" s="453" t="s">
        <v>1912</v>
      </c>
      <c r="G518" s="453">
        <v>5</v>
      </c>
      <c r="H518" s="453" t="s">
        <v>865</v>
      </c>
    </row>
    <row r="519" spans="1:8" ht="13.5">
      <c r="A519" s="452" t="str">
        <f t="shared" si="8"/>
        <v>大在サッカースポーツ少年団_5</v>
      </c>
      <c r="B519" s="453" t="s">
        <v>1904</v>
      </c>
      <c r="C519" s="453" t="str">
        <f>("5")</f>
        <v>5</v>
      </c>
      <c r="D519" s="453" t="s">
        <v>866</v>
      </c>
      <c r="E519" s="453" t="s">
        <v>1913</v>
      </c>
      <c r="F519" s="453" t="s">
        <v>1914</v>
      </c>
      <c r="G519" s="453">
        <v>5</v>
      </c>
      <c r="H519" s="453" t="s">
        <v>865</v>
      </c>
    </row>
    <row r="520" spans="1:8" ht="13.5">
      <c r="A520" s="452" t="str">
        <f t="shared" si="8"/>
        <v>大在サッカースポーツ少年団_6</v>
      </c>
      <c r="B520" s="453" t="s">
        <v>1904</v>
      </c>
      <c r="C520" s="453" t="str">
        <f>("6")</f>
        <v>6</v>
      </c>
      <c r="D520" s="453" t="s">
        <v>862</v>
      </c>
      <c r="E520" s="453" t="s">
        <v>1915</v>
      </c>
      <c r="F520" s="453" t="s">
        <v>1916</v>
      </c>
      <c r="G520" s="453">
        <v>5</v>
      </c>
      <c r="H520" s="453" t="s">
        <v>865</v>
      </c>
    </row>
    <row r="521" spans="1:8" ht="13.5">
      <c r="A521" s="452" t="str">
        <f t="shared" si="8"/>
        <v>大在サッカースポーツ少年団_7</v>
      </c>
      <c r="B521" s="453" t="s">
        <v>1904</v>
      </c>
      <c r="C521" s="453" t="str">
        <f>("7")</f>
        <v>7</v>
      </c>
      <c r="D521" s="453" t="s">
        <v>862</v>
      </c>
      <c r="E521" s="453" t="s">
        <v>1917</v>
      </c>
      <c r="F521" s="453" t="s">
        <v>1918</v>
      </c>
      <c r="G521" s="453">
        <v>5</v>
      </c>
      <c r="H521" s="453" t="s">
        <v>865</v>
      </c>
    </row>
    <row r="522" spans="1:8" ht="13.5">
      <c r="A522" s="452" t="str">
        <f t="shared" si="8"/>
        <v>大在サッカースポーツ少年団_8</v>
      </c>
      <c r="B522" s="453" t="s">
        <v>1904</v>
      </c>
      <c r="C522" s="453" t="str">
        <f>("8")</f>
        <v>8</v>
      </c>
      <c r="D522" s="453" t="s">
        <v>862</v>
      </c>
      <c r="E522" s="453" t="s">
        <v>1919</v>
      </c>
      <c r="F522" s="453" t="s">
        <v>1920</v>
      </c>
      <c r="G522" s="453">
        <v>6</v>
      </c>
      <c r="H522" s="453" t="s">
        <v>865</v>
      </c>
    </row>
    <row r="523" spans="1:9" ht="13.5">
      <c r="A523" s="452" t="str">
        <f t="shared" si="8"/>
        <v>大在サッカースポーツ少年団_9</v>
      </c>
      <c r="B523" s="453" t="s">
        <v>1904</v>
      </c>
      <c r="C523" s="453" t="str">
        <f>("9")</f>
        <v>9</v>
      </c>
      <c r="D523" s="453" t="s">
        <v>872</v>
      </c>
      <c r="E523" s="453" t="s">
        <v>1921</v>
      </c>
      <c r="F523" s="453" t="s">
        <v>1922</v>
      </c>
      <c r="G523" s="453">
        <v>6</v>
      </c>
      <c r="H523" s="453" t="s">
        <v>865</v>
      </c>
      <c r="I523" s="453" t="s">
        <v>16</v>
      </c>
    </row>
    <row r="524" spans="1:8" ht="13.5">
      <c r="A524" s="452" t="str">
        <f t="shared" si="8"/>
        <v>大在サッカースポーツ少年団_10</v>
      </c>
      <c r="B524" s="453" t="s">
        <v>1904</v>
      </c>
      <c r="C524" s="453" t="str">
        <f>("10")</f>
        <v>10</v>
      </c>
      <c r="D524" s="453" t="s">
        <v>866</v>
      </c>
      <c r="E524" s="453" t="s">
        <v>1923</v>
      </c>
      <c r="F524" s="453" t="s">
        <v>1924</v>
      </c>
      <c r="G524" s="453">
        <v>6</v>
      </c>
      <c r="H524" s="453" t="s">
        <v>865</v>
      </c>
    </row>
    <row r="525" spans="1:8" ht="13.5">
      <c r="A525" s="452" t="str">
        <f t="shared" si="8"/>
        <v>大在サッカースポーツ少年団_11</v>
      </c>
      <c r="B525" s="453" t="s">
        <v>1904</v>
      </c>
      <c r="C525" s="453" t="str">
        <f>("11")</f>
        <v>11</v>
      </c>
      <c r="D525" s="453" t="s">
        <v>862</v>
      </c>
      <c r="E525" s="453" t="s">
        <v>1925</v>
      </c>
      <c r="F525" s="453" t="s">
        <v>1926</v>
      </c>
      <c r="G525" s="453">
        <v>5</v>
      </c>
      <c r="H525" s="453" t="s">
        <v>865</v>
      </c>
    </row>
    <row r="526" spans="1:8" ht="13.5">
      <c r="A526" s="452" t="str">
        <f t="shared" si="8"/>
        <v>大在サッカースポーツ少年団_12</v>
      </c>
      <c r="B526" s="453" t="s">
        <v>1904</v>
      </c>
      <c r="C526" s="453" t="str">
        <f>("12")</f>
        <v>12</v>
      </c>
      <c r="D526" s="453" t="s">
        <v>866</v>
      </c>
      <c r="E526" s="453" t="s">
        <v>1927</v>
      </c>
      <c r="F526" s="453" t="s">
        <v>1928</v>
      </c>
      <c r="G526" s="453">
        <v>5</v>
      </c>
      <c r="H526" s="453" t="s">
        <v>865</v>
      </c>
    </row>
    <row r="527" spans="1:8" ht="13.5">
      <c r="A527" s="452" t="str">
        <f t="shared" si="8"/>
        <v>大在サッカースポーツ少年団_13</v>
      </c>
      <c r="B527" s="453" t="s">
        <v>1904</v>
      </c>
      <c r="C527" s="453" t="str">
        <f>("13")</f>
        <v>13</v>
      </c>
      <c r="D527" s="453" t="s">
        <v>872</v>
      </c>
      <c r="E527" s="453" t="s">
        <v>1929</v>
      </c>
      <c r="F527" s="453" t="s">
        <v>1930</v>
      </c>
      <c r="G527" s="453">
        <v>4</v>
      </c>
      <c r="H527" s="453" t="s">
        <v>865</v>
      </c>
    </row>
    <row r="528" spans="1:8" ht="13.5">
      <c r="A528" s="452" t="str">
        <f t="shared" si="8"/>
        <v>大在サッカースポーツ少年団_14</v>
      </c>
      <c r="B528" s="453" t="s">
        <v>1904</v>
      </c>
      <c r="C528" s="453" t="str">
        <f>("14")</f>
        <v>14</v>
      </c>
      <c r="D528" s="453" t="s">
        <v>866</v>
      </c>
      <c r="E528" s="453" t="s">
        <v>1931</v>
      </c>
      <c r="F528" s="453" t="s">
        <v>1932</v>
      </c>
      <c r="G528" s="453">
        <v>4</v>
      </c>
      <c r="H528" s="453" t="s">
        <v>865</v>
      </c>
    </row>
    <row r="529" spans="1:8" ht="13.5">
      <c r="A529" s="452" t="str">
        <f t="shared" si="8"/>
        <v>大在サッカースポーツ少年団_15</v>
      </c>
      <c r="B529" s="453" t="s">
        <v>1904</v>
      </c>
      <c r="C529" s="453" t="str">
        <f>("15")</f>
        <v>15</v>
      </c>
      <c r="D529" s="453" t="s">
        <v>866</v>
      </c>
      <c r="E529" s="453" t="s">
        <v>1933</v>
      </c>
      <c r="F529" s="453" t="s">
        <v>1934</v>
      </c>
      <c r="G529" s="453">
        <v>4</v>
      </c>
      <c r="H529" s="453" t="s">
        <v>865</v>
      </c>
    </row>
    <row r="530" spans="1:8" ht="13.5">
      <c r="A530" s="452" t="str">
        <f t="shared" si="8"/>
        <v>大在サッカースポーツ少年団_16</v>
      </c>
      <c r="B530" s="453" t="s">
        <v>1904</v>
      </c>
      <c r="C530" s="453" t="str">
        <f>("16")</f>
        <v>16</v>
      </c>
      <c r="D530" s="453" t="s">
        <v>894</v>
      </c>
      <c r="E530" s="453" t="s">
        <v>1935</v>
      </c>
      <c r="F530" s="453" t="s">
        <v>1936</v>
      </c>
      <c r="G530" s="453">
        <v>5</v>
      </c>
      <c r="H530" s="453" t="s">
        <v>865</v>
      </c>
    </row>
    <row r="531" spans="1:8" ht="13.5">
      <c r="A531" s="452" t="str">
        <f t="shared" si="8"/>
        <v>大分トリニータＵ－１２_1</v>
      </c>
      <c r="B531" s="453" t="s">
        <v>23</v>
      </c>
      <c r="C531" s="453" t="str">
        <f>("1")</f>
        <v>1</v>
      </c>
      <c r="D531" s="453" t="s">
        <v>894</v>
      </c>
      <c r="E531" s="453" t="s">
        <v>1937</v>
      </c>
      <c r="F531" s="453" t="s">
        <v>1938</v>
      </c>
      <c r="G531" s="453">
        <v>5</v>
      </c>
      <c r="H531" s="453" t="s">
        <v>865</v>
      </c>
    </row>
    <row r="532" spans="1:8" ht="13.5">
      <c r="A532" s="452" t="str">
        <f t="shared" si="8"/>
        <v>大分トリニータＵ－１２_2</v>
      </c>
      <c r="B532" s="453" t="s">
        <v>23</v>
      </c>
      <c r="C532" s="453" t="str">
        <f>("2")</f>
        <v>2</v>
      </c>
      <c r="D532" s="453" t="s">
        <v>862</v>
      </c>
      <c r="E532" s="453" t="s">
        <v>1939</v>
      </c>
      <c r="F532" s="453" t="s">
        <v>1940</v>
      </c>
      <c r="G532" s="453">
        <v>6</v>
      </c>
      <c r="H532" s="453" t="s">
        <v>865</v>
      </c>
    </row>
    <row r="533" spans="1:8" ht="13.5">
      <c r="A533" s="452" t="str">
        <f t="shared" si="8"/>
        <v>大分トリニータＵ－１２_3</v>
      </c>
      <c r="B533" s="453" t="s">
        <v>23</v>
      </c>
      <c r="C533" s="453" t="str">
        <f>("3")</f>
        <v>3</v>
      </c>
      <c r="D533" s="453" t="s">
        <v>862</v>
      </c>
      <c r="E533" s="453" t="s">
        <v>1941</v>
      </c>
      <c r="F533" s="453" t="s">
        <v>1942</v>
      </c>
      <c r="G533" s="453">
        <v>6</v>
      </c>
      <c r="H533" s="453" t="s">
        <v>865</v>
      </c>
    </row>
    <row r="534" spans="1:8" ht="13.5">
      <c r="A534" s="452" t="str">
        <f t="shared" si="8"/>
        <v>大分トリニータＵ－１２_4</v>
      </c>
      <c r="B534" s="453" t="s">
        <v>23</v>
      </c>
      <c r="C534" s="453" t="str">
        <f>("4")</f>
        <v>4</v>
      </c>
      <c r="D534" s="453" t="s">
        <v>872</v>
      </c>
      <c r="E534" s="453" t="s">
        <v>1943</v>
      </c>
      <c r="F534" s="453" t="s">
        <v>1944</v>
      </c>
      <c r="G534" s="453">
        <v>6</v>
      </c>
      <c r="H534" s="453" t="s">
        <v>865</v>
      </c>
    </row>
    <row r="535" spans="1:8" ht="13.5">
      <c r="A535" s="452" t="str">
        <f t="shared" si="8"/>
        <v>大分トリニータＵ－１２_5</v>
      </c>
      <c r="B535" s="453" t="s">
        <v>23</v>
      </c>
      <c r="C535" s="453" t="str">
        <f>("5")</f>
        <v>5</v>
      </c>
      <c r="D535" s="453" t="s">
        <v>862</v>
      </c>
      <c r="E535" s="453" t="s">
        <v>1945</v>
      </c>
      <c r="F535" s="453" t="s">
        <v>1946</v>
      </c>
      <c r="G535" s="453">
        <v>6</v>
      </c>
      <c r="H535" s="453" t="s">
        <v>865</v>
      </c>
    </row>
    <row r="536" spans="1:8" ht="13.5">
      <c r="A536" s="452" t="str">
        <f t="shared" si="8"/>
        <v>大分トリニータＵ－１２_6</v>
      </c>
      <c r="B536" s="453" t="s">
        <v>23</v>
      </c>
      <c r="C536" s="453" t="str">
        <f>("6")</f>
        <v>6</v>
      </c>
      <c r="D536" s="453" t="s">
        <v>866</v>
      </c>
      <c r="E536" s="453" t="s">
        <v>1947</v>
      </c>
      <c r="F536" s="453" t="s">
        <v>1948</v>
      </c>
      <c r="G536" s="453">
        <v>6</v>
      </c>
      <c r="H536" s="453" t="s">
        <v>865</v>
      </c>
    </row>
    <row r="537" spans="1:8" ht="13.5">
      <c r="A537" s="452" t="str">
        <f t="shared" si="8"/>
        <v>大分トリニータＵ－１２_7</v>
      </c>
      <c r="B537" s="453" t="s">
        <v>23</v>
      </c>
      <c r="C537" s="453" t="str">
        <f>("7")</f>
        <v>7</v>
      </c>
      <c r="D537" s="453" t="s">
        <v>866</v>
      </c>
      <c r="E537" s="453" t="s">
        <v>1949</v>
      </c>
      <c r="F537" s="453" t="s">
        <v>1950</v>
      </c>
      <c r="G537" s="453">
        <v>6</v>
      </c>
      <c r="H537" s="453" t="s">
        <v>865</v>
      </c>
    </row>
    <row r="538" spans="1:8" ht="13.5">
      <c r="A538" s="452" t="str">
        <f t="shared" si="8"/>
        <v>大分トリニータＵ－１２_8</v>
      </c>
      <c r="B538" s="453" t="s">
        <v>23</v>
      </c>
      <c r="C538" s="453" t="str">
        <f>("8")</f>
        <v>8</v>
      </c>
      <c r="D538" s="453" t="s">
        <v>866</v>
      </c>
      <c r="E538" s="453" t="s">
        <v>1951</v>
      </c>
      <c r="F538" s="453" t="s">
        <v>1952</v>
      </c>
      <c r="G538" s="453">
        <v>6</v>
      </c>
      <c r="H538" s="453" t="s">
        <v>865</v>
      </c>
    </row>
    <row r="539" spans="1:9" ht="13.5">
      <c r="A539" s="452" t="str">
        <f t="shared" si="8"/>
        <v>大分トリニータＵ－１２_9</v>
      </c>
      <c r="B539" s="453" t="s">
        <v>23</v>
      </c>
      <c r="C539" s="453" t="str">
        <f>("9")</f>
        <v>9</v>
      </c>
      <c r="D539" s="453" t="s">
        <v>872</v>
      </c>
      <c r="E539" s="453" t="s">
        <v>1953</v>
      </c>
      <c r="F539" s="453" t="s">
        <v>1954</v>
      </c>
      <c r="G539" s="453">
        <v>6</v>
      </c>
      <c r="H539" s="453" t="s">
        <v>865</v>
      </c>
      <c r="I539" s="453" t="s">
        <v>16</v>
      </c>
    </row>
    <row r="540" spans="1:8" ht="13.5">
      <c r="A540" s="452" t="str">
        <f t="shared" si="8"/>
        <v>大分トリニータＵ－１２_10</v>
      </c>
      <c r="B540" s="453" t="s">
        <v>23</v>
      </c>
      <c r="C540" s="453" t="str">
        <f>("10")</f>
        <v>10</v>
      </c>
      <c r="D540" s="453" t="s">
        <v>872</v>
      </c>
      <c r="E540" s="453" t="s">
        <v>450</v>
      </c>
      <c r="F540" s="453" t="s">
        <v>1955</v>
      </c>
      <c r="G540" s="453">
        <v>6</v>
      </c>
      <c r="H540" s="453" t="s">
        <v>865</v>
      </c>
    </row>
    <row r="541" spans="1:8" ht="13.5">
      <c r="A541" s="452" t="str">
        <f t="shared" si="8"/>
        <v>大分トリニータＵ－１２_11</v>
      </c>
      <c r="B541" s="453" t="s">
        <v>23</v>
      </c>
      <c r="C541" s="453" t="str">
        <f>("11")</f>
        <v>11</v>
      </c>
      <c r="D541" s="453" t="s">
        <v>872</v>
      </c>
      <c r="E541" s="453" t="s">
        <v>455</v>
      </c>
      <c r="F541" s="453" t="s">
        <v>1956</v>
      </c>
      <c r="G541" s="453">
        <v>6</v>
      </c>
      <c r="H541" s="453" t="s">
        <v>865</v>
      </c>
    </row>
    <row r="542" spans="1:8" ht="13.5">
      <c r="A542" s="452" t="str">
        <f t="shared" si="8"/>
        <v>大分トリニータＵ－１２_12</v>
      </c>
      <c r="B542" s="453" t="s">
        <v>23</v>
      </c>
      <c r="C542" s="453" t="str">
        <f>("12")</f>
        <v>12</v>
      </c>
      <c r="D542" s="453" t="s">
        <v>866</v>
      </c>
      <c r="E542" s="453" t="s">
        <v>1957</v>
      </c>
      <c r="F542" s="453" t="s">
        <v>1958</v>
      </c>
      <c r="G542" s="453">
        <v>6</v>
      </c>
      <c r="H542" s="453" t="s">
        <v>865</v>
      </c>
    </row>
    <row r="543" spans="1:8" ht="13.5">
      <c r="A543" s="452" t="str">
        <f t="shared" si="8"/>
        <v>大分トリニータＵ－１２_13</v>
      </c>
      <c r="B543" s="453" t="s">
        <v>23</v>
      </c>
      <c r="C543" s="453" t="str">
        <f>("13")</f>
        <v>13</v>
      </c>
      <c r="D543" s="453" t="s">
        <v>866</v>
      </c>
      <c r="E543" s="453" t="s">
        <v>1959</v>
      </c>
      <c r="F543" s="453" t="s">
        <v>1960</v>
      </c>
      <c r="G543" s="453">
        <v>5</v>
      </c>
      <c r="H543" s="453" t="s">
        <v>865</v>
      </c>
    </row>
    <row r="544" spans="1:8" ht="13.5">
      <c r="A544" s="452" t="str">
        <f t="shared" si="8"/>
        <v>大分トリニータＵ－１２_14</v>
      </c>
      <c r="B544" s="453" t="s">
        <v>23</v>
      </c>
      <c r="C544" s="453" t="str">
        <f>("14")</f>
        <v>14</v>
      </c>
      <c r="D544" s="453" t="s">
        <v>866</v>
      </c>
      <c r="E544" s="453" t="s">
        <v>1961</v>
      </c>
      <c r="F544" s="453" t="s">
        <v>1962</v>
      </c>
      <c r="G544" s="453">
        <v>5</v>
      </c>
      <c r="H544" s="453" t="s">
        <v>865</v>
      </c>
    </row>
    <row r="545" spans="1:8" ht="13.5">
      <c r="A545" s="452" t="str">
        <f t="shared" si="8"/>
        <v>大分トリニータＵ－１２_15</v>
      </c>
      <c r="B545" s="453" t="s">
        <v>23</v>
      </c>
      <c r="C545" s="453" t="str">
        <f>("15")</f>
        <v>15</v>
      </c>
      <c r="D545" s="453" t="s">
        <v>866</v>
      </c>
      <c r="E545" s="453" t="s">
        <v>1963</v>
      </c>
      <c r="F545" s="453" t="s">
        <v>1964</v>
      </c>
      <c r="G545" s="453">
        <v>5</v>
      </c>
      <c r="H545" s="453" t="s">
        <v>865</v>
      </c>
    </row>
    <row r="546" spans="1:8" ht="13.5">
      <c r="A546" s="452" t="str">
        <f t="shared" si="8"/>
        <v>大分トリニータＵ－１２_16</v>
      </c>
      <c r="B546" s="453" t="s">
        <v>23</v>
      </c>
      <c r="C546" s="453" t="str">
        <f>("16")</f>
        <v>16</v>
      </c>
      <c r="D546" s="453" t="s">
        <v>866</v>
      </c>
      <c r="E546" s="453" t="s">
        <v>1965</v>
      </c>
      <c r="F546" s="453" t="s">
        <v>1966</v>
      </c>
      <c r="G546" s="453">
        <v>6</v>
      </c>
      <c r="H546" s="453" t="s">
        <v>865</v>
      </c>
    </row>
    <row r="547" spans="1:8" ht="13.5">
      <c r="A547" s="452" t="str">
        <f t="shared" si="8"/>
        <v>大分トリニータＵ－１２_17</v>
      </c>
      <c r="B547" s="453" t="s">
        <v>23</v>
      </c>
      <c r="C547" s="453" t="str">
        <f>("17")</f>
        <v>17</v>
      </c>
      <c r="D547" s="453" t="s">
        <v>866</v>
      </c>
      <c r="E547" s="453" t="s">
        <v>1967</v>
      </c>
      <c r="F547" s="453" t="s">
        <v>1968</v>
      </c>
      <c r="G547" s="453">
        <v>5</v>
      </c>
      <c r="H547" s="453" t="s">
        <v>865</v>
      </c>
    </row>
    <row r="548" spans="1:8" ht="13.5">
      <c r="A548" s="452" t="str">
        <f t="shared" si="8"/>
        <v>大分トリニータＵ－１２_18</v>
      </c>
      <c r="B548" s="453" t="s">
        <v>23</v>
      </c>
      <c r="C548" s="453" t="str">
        <f>("18")</f>
        <v>18</v>
      </c>
      <c r="D548" s="453" t="s">
        <v>866</v>
      </c>
      <c r="E548" s="453" t="s">
        <v>1969</v>
      </c>
      <c r="F548" s="453" t="s">
        <v>1970</v>
      </c>
      <c r="G548" s="453">
        <v>5</v>
      </c>
      <c r="H548" s="453" t="s">
        <v>865</v>
      </c>
    </row>
    <row r="549" spans="1:8" ht="13.5">
      <c r="A549" s="452" t="str">
        <f t="shared" si="8"/>
        <v>碩田サッカースポーツ少年団_1</v>
      </c>
      <c r="B549" s="453" t="s">
        <v>1971</v>
      </c>
      <c r="C549" s="453" t="str">
        <f>("1")</f>
        <v>1</v>
      </c>
      <c r="D549" s="453" t="s">
        <v>894</v>
      </c>
      <c r="E549" s="453" t="s">
        <v>1972</v>
      </c>
      <c r="F549" s="453" t="s">
        <v>1973</v>
      </c>
      <c r="G549" s="453">
        <v>4</v>
      </c>
      <c r="H549" s="453" t="s">
        <v>865</v>
      </c>
    </row>
    <row r="550" spans="1:8" ht="13.5">
      <c r="A550" s="452" t="str">
        <f t="shared" si="8"/>
        <v>碩田サッカースポーツ少年団_2</v>
      </c>
      <c r="B550" s="453" t="s">
        <v>1971</v>
      </c>
      <c r="C550" s="453" t="str">
        <f>("2")</f>
        <v>2</v>
      </c>
      <c r="D550" s="453" t="s">
        <v>866</v>
      </c>
      <c r="E550" s="453" t="s">
        <v>1974</v>
      </c>
      <c r="F550" s="453" t="s">
        <v>1975</v>
      </c>
      <c r="G550" s="453">
        <v>4</v>
      </c>
      <c r="H550" s="453" t="s">
        <v>869</v>
      </c>
    </row>
    <row r="551" spans="1:8" ht="13.5">
      <c r="A551" s="452" t="str">
        <f t="shared" si="8"/>
        <v>碩田サッカースポーツ少年団_3</v>
      </c>
      <c r="B551" s="453" t="s">
        <v>1971</v>
      </c>
      <c r="C551" s="453" t="str">
        <f>("3")</f>
        <v>3</v>
      </c>
      <c r="D551" s="453" t="s">
        <v>862</v>
      </c>
      <c r="E551" s="453" t="s">
        <v>1976</v>
      </c>
      <c r="F551" s="453" t="s">
        <v>1977</v>
      </c>
      <c r="G551" s="453">
        <v>4</v>
      </c>
      <c r="H551" s="453" t="s">
        <v>869</v>
      </c>
    </row>
    <row r="552" spans="1:8" ht="13.5">
      <c r="A552" s="452" t="str">
        <f t="shared" si="8"/>
        <v>碩田サッカースポーツ少年団_4</v>
      </c>
      <c r="B552" s="453" t="s">
        <v>1971</v>
      </c>
      <c r="C552" s="453" t="str">
        <f>("4")</f>
        <v>4</v>
      </c>
      <c r="D552" s="453" t="s">
        <v>862</v>
      </c>
      <c r="E552" s="453" t="s">
        <v>1978</v>
      </c>
      <c r="F552" s="453" t="s">
        <v>1979</v>
      </c>
      <c r="G552" s="453">
        <v>4</v>
      </c>
      <c r="H552" s="453" t="s">
        <v>865</v>
      </c>
    </row>
    <row r="553" spans="1:8" ht="13.5">
      <c r="A553" s="452" t="str">
        <f t="shared" si="8"/>
        <v>碩田サッカースポーツ少年団_5</v>
      </c>
      <c r="B553" s="453" t="s">
        <v>1971</v>
      </c>
      <c r="C553" s="453" t="str">
        <f>("5")</f>
        <v>5</v>
      </c>
      <c r="D553" s="453" t="s">
        <v>862</v>
      </c>
      <c r="E553" s="453" t="s">
        <v>1980</v>
      </c>
      <c r="F553" s="453" t="s">
        <v>1981</v>
      </c>
      <c r="G553" s="453">
        <v>4</v>
      </c>
      <c r="H553" s="453" t="s">
        <v>865</v>
      </c>
    </row>
    <row r="554" spans="1:8" ht="13.5">
      <c r="A554" s="452" t="str">
        <f t="shared" si="8"/>
        <v>碩田サッカースポーツ少年団_6</v>
      </c>
      <c r="B554" s="453" t="s">
        <v>1971</v>
      </c>
      <c r="C554" s="453" t="str">
        <f>("6")</f>
        <v>6</v>
      </c>
      <c r="D554" s="453" t="s">
        <v>872</v>
      </c>
      <c r="E554" s="453" t="s">
        <v>1982</v>
      </c>
      <c r="F554" s="453" t="s">
        <v>1983</v>
      </c>
      <c r="G554" s="453">
        <v>4</v>
      </c>
      <c r="H554" s="453" t="s">
        <v>865</v>
      </c>
    </row>
    <row r="555" spans="1:8" ht="13.5">
      <c r="A555" s="452" t="str">
        <f t="shared" si="8"/>
        <v>碩田サッカースポーツ少年団_7</v>
      </c>
      <c r="B555" s="453" t="s">
        <v>1971</v>
      </c>
      <c r="C555" s="453" t="str">
        <f>("7")</f>
        <v>7</v>
      </c>
      <c r="D555" s="453" t="s">
        <v>866</v>
      </c>
      <c r="E555" s="453" t="s">
        <v>1984</v>
      </c>
      <c r="F555" s="453" t="s">
        <v>1985</v>
      </c>
      <c r="G555" s="453">
        <v>5</v>
      </c>
      <c r="H555" s="453" t="s">
        <v>865</v>
      </c>
    </row>
    <row r="556" spans="1:8" ht="13.5">
      <c r="A556" s="452" t="str">
        <f t="shared" si="8"/>
        <v>碩田サッカースポーツ少年団_8</v>
      </c>
      <c r="B556" s="453" t="s">
        <v>1971</v>
      </c>
      <c r="C556" s="453" t="str">
        <f>("8")</f>
        <v>8</v>
      </c>
      <c r="D556" s="453" t="s">
        <v>866</v>
      </c>
      <c r="E556" s="453" t="s">
        <v>1986</v>
      </c>
      <c r="F556" s="453" t="s">
        <v>1987</v>
      </c>
      <c r="G556" s="453">
        <v>5</v>
      </c>
      <c r="H556" s="453" t="s">
        <v>865</v>
      </c>
    </row>
    <row r="557" spans="1:8" ht="13.5">
      <c r="A557" s="452" t="str">
        <f t="shared" si="8"/>
        <v>碩田サッカースポーツ少年団_9</v>
      </c>
      <c r="B557" s="453" t="s">
        <v>1971</v>
      </c>
      <c r="C557" s="453" t="str">
        <f>("9")</f>
        <v>9</v>
      </c>
      <c r="D557" s="453" t="s">
        <v>866</v>
      </c>
      <c r="E557" s="453" t="s">
        <v>1988</v>
      </c>
      <c r="F557" s="453" t="s">
        <v>1989</v>
      </c>
      <c r="G557" s="453">
        <v>5</v>
      </c>
      <c r="H557" s="453" t="s">
        <v>865</v>
      </c>
    </row>
    <row r="558" spans="1:9" ht="13.5">
      <c r="A558" s="452" t="str">
        <f t="shared" si="8"/>
        <v>碩田サッカースポーツ少年団_10</v>
      </c>
      <c r="B558" s="453" t="s">
        <v>1971</v>
      </c>
      <c r="C558" s="453" t="str">
        <f>("10")</f>
        <v>10</v>
      </c>
      <c r="D558" s="453" t="s">
        <v>866</v>
      </c>
      <c r="E558" s="453" t="s">
        <v>1990</v>
      </c>
      <c r="F558" s="453" t="s">
        <v>1991</v>
      </c>
      <c r="G558" s="453">
        <v>6</v>
      </c>
      <c r="H558" s="453" t="s">
        <v>865</v>
      </c>
      <c r="I558" s="453" t="s">
        <v>16</v>
      </c>
    </row>
    <row r="559" spans="1:8" ht="13.5">
      <c r="A559" s="452" t="str">
        <f t="shared" si="8"/>
        <v>碩田サッカースポーツ少年団_11</v>
      </c>
      <c r="B559" s="453" t="s">
        <v>1971</v>
      </c>
      <c r="C559" s="453" t="str">
        <f>("11")</f>
        <v>11</v>
      </c>
      <c r="D559" s="453" t="s">
        <v>866</v>
      </c>
      <c r="E559" s="453" t="s">
        <v>1992</v>
      </c>
      <c r="F559" s="453" t="s">
        <v>1993</v>
      </c>
      <c r="G559" s="453">
        <v>5</v>
      </c>
      <c r="H559" s="453" t="s">
        <v>865</v>
      </c>
    </row>
    <row r="560" spans="1:8" ht="13.5">
      <c r="A560" s="452" t="str">
        <f t="shared" si="8"/>
        <v>碩田サッカースポーツ少年団_12</v>
      </c>
      <c r="B560" s="453" t="s">
        <v>1971</v>
      </c>
      <c r="C560" s="453" t="str">
        <f>("12")</f>
        <v>12</v>
      </c>
      <c r="D560" s="453" t="s">
        <v>862</v>
      </c>
      <c r="E560" s="453" t="s">
        <v>1994</v>
      </c>
      <c r="F560" s="453" t="s">
        <v>1995</v>
      </c>
      <c r="G560" s="453">
        <v>4</v>
      </c>
      <c r="H560" s="453" t="s">
        <v>869</v>
      </c>
    </row>
    <row r="561" spans="1:8" ht="13.5">
      <c r="A561" s="452" t="str">
        <f t="shared" si="8"/>
        <v>碩田サッカースポーツ少年団_13</v>
      </c>
      <c r="B561" s="453" t="s">
        <v>1971</v>
      </c>
      <c r="C561" s="453" t="str">
        <f>("13")</f>
        <v>13</v>
      </c>
      <c r="D561" s="453" t="s">
        <v>866</v>
      </c>
      <c r="E561" s="453" t="s">
        <v>1996</v>
      </c>
      <c r="F561" s="453" t="s">
        <v>1997</v>
      </c>
      <c r="G561" s="453">
        <v>4</v>
      </c>
      <c r="H561" s="453" t="s">
        <v>869</v>
      </c>
    </row>
    <row r="562" spans="1:8" ht="13.5">
      <c r="A562" s="452" t="str">
        <f t="shared" si="8"/>
        <v>碩田サッカースポーツ少年団_14</v>
      </c>
      <c r="B562" s="453" t="s">
        <v>1971</v>
      </c>
      <c r="C562" s="453" t="str">
        <f>("14")</f>
        <v>14</v>
      </c>
      <c r="D562" s="453" t="s">
        <v>872</v>
      </c>
      <c r="E562" s="453" t="s">
        <v>1998</v>
      </c>
      <c r="F562" s="453" t="s">
        <v>1999</v>
      </c>
      <c r="G562" s="453">
        <v>3</v>
      </c>
      <c r="H562" s="453" t="s">
        <v>865</v>
      </c>
    </row>
    <row r="563" spans="1:8" ht="13.5">
      <c r="A563" s="452" t="str">
        <f t="shared" si="8"/>
        <v>碩田サッカースポーツ少年団_15</v>
      </c>
      <c r="B563" s="453" t="s">
        <v>1971</v>
      </c>
      <c r="C563" s="453" t="str">
        <f>("15")</f>
        <v>15</v>
      </c>
      <c r="D563" s="453" t="s">
        <v>872</v>
      </c>
      <c r="E563" s="453" t="s">
        <v>2000</v>
      </c>
      <c r="F563" s="453" t="s">
        <v>2001</v>
      </c>
      <c r="G563" s="453">
        <v>3</v>
      </c>
      <c r="H563" s="453" t="s">
        <v>865</v>
      </c>
    </row>
    <row r="564" spans="1:8" ht="13.5">
      <c r="A564" s="452" t="str">
        <f t="shared" si="8"/>
        <v>碩田サッカースポーツ少年団_16</v>
      </c>
      <c r="B564" s="453" t="s">
        <v>1971</v>
      </c>
      <c r="C564" s="453" t="str">
        <f>("16")</f>
        <v>16</v>
      </c>
      <c r="D564" s="453" t="s">
        <v>894</v>
      </c>
      <c r="E564" s="453" t="s">
        <v>2002</v>
      </c>
      <c r="F564" s="453" t="s">
        <v>2003</v>
      </c>
      <c r="G564" s="453">
        <v>4</v>
      </c>
      <c r="H564" s="453" t="s">
        <v>865</v>
      </c>
    </row>
    <row r="565" spans="1:8" ht="13.5">
      <c r="A565" s="452" t="str">
        <f t="shared" si="8"/>
        <v>碩田サッカースポーツ少年団_17</v>
      </c>
      <c r="B565" s="453" t="s">
        <v>1971</v>
      </c>
      <c r="C565" s="453" t="str">
        <f>("17")</f>
        <v>17</v>
      </c>
      <c r="D565" s="453" t="s">
        <v>866</v>
      </c>
      <c r="E565" s="453" t="s">
        <v>2004</v>
      </c>
      <c r="F565" s="453" t="s">
        <v>2005</v>
      </c>
      <c r="G565" s="453">
        <v>4</v>
      </c>
      <c r="H565" s="453" t="s">
        <v>865</v>
      </c>
    </row>
    <row r="566" spans="1:8" ht="13.5">
      <c r="A566" s="452" t="str">
        <f t="shared" si="8"/>
        <v>碩田サッカースポーツ少年団_18</v>
      </c>
      <c r="B566" s="453" t="s">
        <v>1971</v>
      </c>
      <c r="C566" s="453" t="str">
        <f>("18")</f>
        <v>18</v>
      </c>
      <c r="D566" s="453" t="s">
        <v>866</v>
      </c>
      <c r="E566" s="453" t="s">
        <v>2006</v>
      </c>
      <c r="F566" s="453" t="s">
        <v>2007</v>
      </c>
      <c r="G566" s="453">
        <v>4</v>
      </c>
      <c r="H566" s="453" t="s">
        <v>869</v>
      </c>
    </row>
    <row r="567" spans="1:8" ht="13.5">
      <c r="A567" s="452" t="str">
        <f t="shared" si="8"/>
        <v>南大分サッカー少年団_2</v>
      </c>
      <c r="B567" s="453" t="s">
        <v>2008</v>
      </c>
      <c r="C567" s="453" t="str">
        <f>("2")</f>
        <v>2</v>
      </c>
      <c r="D567" s="453" t="s">
        <v>872</v>
      </c>
      <c r="E567" s="453" t="s">
        <v>2009</v>
      </c>
      <c r="F567" s="453" t="s">
        <v>2010</v>
      </c>
      <c r="G567" s="453">
        <v>4</v>
      </c>
      <c r="H567" s="453" t="s">
        <v>865</v>
      </c>
    </row>
    <row r="568" spans="1:9" ht="13.5">
      <c r="A568" s="452" t="str">
        <f t="shared" si="8"/>
        <v>南大分サッカー少年団_3</v>
      </c>
      <c r="B568" s="453" t="s">
        <v>2008</v>
      </c>
      <c r="C568" s="453" t="str">
        <f>("3")</f>
        <v>3</v>
      </c>
      <c r="D568" s="453" t="s">
        <v>862</v>
      </c>
      <c r="E568" s="453" t="s">
        <v>2011</v>
      </c>
      <c r="F568" s="453" t="s">
        <v>2012</v>
      </c>
      <c r="G568" s="453">
        <v>6</v>
      </c>
      <c r="H568" s="453" t="s">
        <v>865</v>
      </c>
      <c r="I568" s="453" t="s">
        <v>16</v>
      </c>
    </row>
    <row r="569" spans="1:8" ht="13.5">
      <c r="A569" s="452" t="str">
        <f t="shared" si="8"/>
        <v>南大分サッカー少年団_4</v>
      </c>
      <c r="B569" s="453" t="s">
        <v>2008</v>
      </c>
      <c r="C569" s="453" t="str">
        <f>("4")</f>
        <v>4</v>
      </c>
      <c r="D569" s="453" t="s">
        <v>866</v>
      </c>
      <c r="E569" s="453" t="s">
        <v>2013</v>
      </c>
      <c r="F569" s="453" t="s">
        <v>2014</v>
      </c>
      <c r="G569" s="453">
        <v>6</v>
      </c>
      <c r="H569" s="453" t="s">
        <v>865</v>
      </c>
    </row>
    <row r="570" spans="1:8" ht="13.5">
      <c r="A570" s="452" t="str">
        <f t="shared" si="8"/>
        <v>南大分サッカー少年団_6</v>
      </c>
      <c r="B570" s="453" t="s">
        <v>2008</v>
      </c>
      <c r="C570" s="453" t="str">
        <f>("6")</f>
        <v>6</v>
      </c>
      <c r="D570" s="453" t="s">
        <v>866</v>
      </c>
      <c r="E570" s="453" t="s">
        <v>2015</v>
      </c>
      <c r="F570" s="453" t="s">
        <v>2016</v>
      </c>
      <c r="G570" s="453">
        <v>6</v>
      </c>
      <c r="H570" s="453" t="s">
        <v>865</v>
      </c>
    </row>
    <row r="571" spans="1:8" ht="13.5">
      <c r="A571" s="452" t="str">
        <f t="shared" si="8"/>
        <v>南大分サッカー少年団_7</v>
      </c>
      <c r="B571" s="453" t="s">
        <v>2008</v>
      </c>
      <c r="C571" s="453" t="str">
        <f>("7")</f>
        <v>7</v>
      </c>
      <c r="D571" s="453" t="s">
        <v>866</v>
      </c>
      <c r="E571" s="453" t="s">
        <v>2017</v>
      </c>
      <c r="F571" s="453" t="s">
        <v>2018</v>
      </c>
      <c r="G571" s="453">
        <v>4</v>
      </c>
      <c r="H571" s="453" t="s">
        <v>865</v>
      </c>
    </row>
    <row r="572" spans="1:8" ht="13.5">
      <c r="A572" s="452" t="str">
        <f t="shared" si="8"/>
        <v>南大分サッカー少年団_8</v>
      </c>
      <c r="B572" s="453" t="s">
        <v>2008</v>
      </c>
      <c r="C572" s="453" t="str">
        <f>("8")</f>
        <v>8</v>
      </c>
      <c r="D572" s="453" t="s">
        <v>862</v>
      </c>
      <c r="E572" s="453" t="s">
        <v>2019</v>
      </c>
      <c r="F572" s="453" t="s">
        <v>2020</v>
      </c>
      <c r="G572" s="453">
        <v>5</v>
      </c>
      <c r="H572" s="453" t="s">
        <v>869</v>
      </c>
    </row>
    <row r="573" spans="1:8" ht="13.5">
      <c r="A573" s="452" t="str">
        <f t="shared" si="8"/>
        <v>南大分サッカー少年団_9</v>
      </c>
      <c r="B573" s="453" t="s">
        <v>2008</v>
      </c>
      <c r="C573" s="453" t="str">
        <f>("9")</f>
        <v>9</v>
      </c>
      <c r="D573" s="453" t="s">
        <v>862</v>
      </c>
      <c r="E573" s="453" t="s">
        <v>2021</v>
      </c>
      <c r="F573" s="453" t="s">
        <v>2022</v>
      </c>
      <c r="G573" s="453">
        <v>6</v>
      </c>
      <c r="H573" s="453" t="s">
        <v>869</v>
      </c>
    </row>
    <row r="574" spans="1:8" ht="13.5">
      <c r="A574" s="452" t="str">
        <f t="shared" si="8"/>
        <v>南大分サッカー少年団_10</v>
      </c>
      <c r="B574" s="453" t="s">
        <v>2008</v>
      </c>
      <c r="C574" s="453" t="str">
        <f>("10")</f>
        <v>10</v>
      </c>
      <c r="D574" s="453" t="s">
        <v>872</v>
      </c>
      <c r="E574" s="453" t="s">
        <v>2023</v>
      </c>
      <c r="F574" s="453" t="s">
        <v>2024</v>
      </c>
      <c r="G574" s="453">
        <v>4</v>
      </c>
      <c r="H574" s="453" t="s">
        <v>865</v>
      </c>
    </row>
    <row r="575" spans="1:8" ht="13.5">
      <c r="A575" s="452" t="str">
        <f t="shared" si="8"/>
        <v>南大分サッカー少年団_12</v>
      </c>
      <c r="B575" s="453" t="s">
        <v>2008</v>
      </c>
      <c r="C575" s="453" t="str">
        <f>("12")</f>
        <v>12</v>
      </c>
      <c r="D575" s="453" t="s">
        <v>866</v>
      </c>
      <c r="E575" s="453" t="s">
        <v>2025</v>
      </c>
      <c r="F575" s="453" t="s">
        <v>2026</v>
      </c>
      <c r="G575" s="453">
        <v>4</v>
      </c>
      <c r="H575" s="453" t="s">
        <v>865</v>
      </c>
    </row>
    <row r="576" spans="1:8" ht="13.5">
      <c r="A576" s="452" t="str">
        <f t="shared" si="8"/>
        <v>南大分サッカー少年団_14</v>
      </c>
      <c r="B576" s="453" t="s">
        <v>2008</v>
      </c>
      <c r="C576" s="453" t="str">
        <f>("14")</f>
        <v>14</v>
      </c>
      <c r="D576" s="453" t="s">
        <v>862</v>
      </c>
      <c r="E576" s="453" t="s">
        <v>2027</v>
      </c>
      <c r="F576" s="453" t="s">
        <v>2028</v>
      </c>
      <c r="G576" s="453">
        <v>6</v>
      </c>
      <c r="H576" s="453" t="s">
        <v>869</v>
      </c>
    </row>
    <row r="577" spans="1:8" ht="13.5">
      <c r="A577" s="452" t="str">
        <f aca="true" t="shared" si="9" ref="A577:A640">CONCATENATE(B577,"_",C577)</f>
        <v>南大分サッカー少年団_15</v>
      </c>
      <c r="B577" s="453" t="s">
        <v>2008</v>
      </c>
      <c r="C577" s="453" t="str">
        <f>("15")</f>
        <v>15</v>
      </c>
      <c r="D577" s="453" t="s">
        <v>894</v>
      </c>
      <c r="E577" s="453" t="s">
        <v>2029</v>
      </c>
      <c r="F577" s="453" t="s">
        <v>2030</v>
      </c>
      <c r="G577" s="453">
        <v>4</v>
      </c>
      <c r="H577" s="453" t="s">
        <v>865</v>
      </c>
    </row>
    <row r="578" spans="1:8" ht="13.5">
      <c r="A578" s="452" t="str">
        <f t="shared" si="9"/>
        <v>南大分サッカー少年団_16</v>
      </c>
      <c r="B578" s="453" t="s">
        <v>2008</v>
      </c>
      <c r="C578" s="453" t="str">
        <f>("16")</f>
        <v>16</v>
      </c>
      <c r="D578" s="453" t="s">
        <v>866</v>
      </c>
      <c r="E578" s="453" t="s">
        <v>2031</v>
      </c>
      <c r="F578" s="453" t="s">
        <v>2032</v>
      </c>
      <c r="G578" s="453">
        <v>4</v>
      </c>
      <c r="H578" s="453" t="s">
        <v>869</v>
      </c>
    </row>
    <row r="579" spans="1:8" ht="13.5">
      <c r="A579" s="452" t="str">
        <f t="shared" si="9"/>
        <v>南大分サッカー少年団_17</v>
      </c>
      <c r="B579" s="453" t="s">
        <v>2008</v>
      </c>
      <c r="C579" s="453" t="str">
        <f>("17")</f>
        <v>17</v>
      </c>
      <c r="D579" s="453" t="s">
        <v>862</v>
      </c>
      <c r="E579" s="453" t="s">
        <v>2033</v>
      </c>
      <c r="F579" s="453" t="s">
        <v>2034</v>
      </c>
      <c r="G579" s="453">
        <v>4</v>
      </c>
      <c r="H579" s="453" t="s">
        <v>865</v>
      </c>
    </row>
    <row r="580" spans="1:8" ht="13.5">
      <c r="A580" s="452" t="str">
        <f t="shared" si="9"/>
        <v>アトレチコエラン横瀬_1</v>
      </c>
      <c r="B580" s="453" t="s">
        <v>449</v>
      </c>
      <c r="C580" s="453" t="str">
        <f>("1")</f>
        <v>1</v>
      </c>
      <c r="D580" s="453" t="s">
        <v>894</v>
      </c>
      <c r="E580" s="453" t="s">
        <v>2035</v>
      </c>
      <c r="F580" s="453" t="s">
        <v>2036</v>
      </c>
      <c r="G580" s="453">
        <v>5</v>
      </c>
      <c r="H580" s="453" t="s">
        <v>865</v>
      </c>
    </row>
    <row r="581" spans="1:8" ht="13.5">
      <c r="A581" s="452" t="str">
        <f t="shared" si="9"/>
        <v>アトレチコエラン横瀬_2</v>
      </c>
      <c r="B581" s="453" t="s">
        <v>449</v>
      </c>
      <c r="C581" s="453" t="str">
        <f>("2")</f>
        <v>2</v>
      </c>
      <c r="D581" s="453" t="s">
        <v>862</v>
      </c>
      <c r="E581" s="453" t="s">
        <v>2037</v>
      </c>
      <c r="F581" s="453" t="s">
        <v>2038</v>
      </c>
      <c r="G581" s="453">
        <v>4</v>
      </c>
      <c r="H581" s="453" t="s">
        <v>865</v>
      </c>
    </row>
    <row r="582" spans="1:8" ht="13.5">
      <c r="A582" s="452" t="str">
        <f t="shared" si="9"/>
        <v>アトレチコエラン横瀬_3</v>
      </c>
      <c r="B582" s="453" t="s">
        <v>449</v>
      </c>
      <c r="C582" s="453" t="str">
        <f>("3")</f>
        <v>3</v>
      </c>
      <c r="D582" s="453" t="s">
        <v>862</v>
      </c>
      <c r="E582" s="453" t="s">
        <v>2039</v>
      </c>
      <c r="F582" s="453" t="s">
        <v>2040</v>
      </c>
      <c r="G582" s="453">
        <v>5</v>
      </c>
      <c r="H582" s="453" t="s">
        <v>865</v>
      </c>
    </row>
    <row r="583" spans="1:8" ht="13.5">
      <c r="A583" s="452" t="str">
        <f t="shared" si="9"/>
        <v>アトレチコエラン横瀬_4</v>
      </c>
      <c r="B583" s="453" t="s">
        <v>449</v>
      </c>
      <c r="C583" s="453" t="str">
        <f>("4")</f>
        <v>4</v>
      </c>
      <c r="D583" s="453" t="s">
        <v>866</v>
      </c>
      <c r="E583" s="453" t="s">
        <v>2041</v>
      </c>
      <c r="F583" s="453" t="s">
        <v>2042</v>
      </c>
      <c r="G583" s="453">
        <v>5</v>
      </c>
      <c r="H583" s="453" t="s">
        <v>865</v>
      </c>
    </row>
    <row r="584" spans="1:8" ht="13.5">
      <c r="A584" s="452" t="str">
        <f t="shared" si="9"/>
        <v>アトレチコエラン横瀬_5</v>
      </c>
      <c r="B584" s="453" t="s">
        <v>449</v>
      </c>
      <c r="C584" s="453" t="str">
        <f>("5")</f>
        <v>5</v>
      </c>
      <c r="D584" s="453" t="s">
        <v>866</v>
      </c>
      <c r="E584" s="453" t="s">
        <v>2043</v>
      </c>
      <c r="F584" s="453" t="s">
        <v>2044</v>
      </c>
      <c r="G584" s="453">
        <v>6</v>
      </c>
      <c r="H584" s="453" t="s">
        <v>865</v>
      </c>
    </row>
    <row r="585" spans="1:8" ht="13.5">
      <c r="A585" s="452" t="str">
        <f t="shared" si="9"/>
        <v>アトレチコエラン横瀬_6</v>
      </c>
      <c r="B585" s="453" t="s">
        <v>449</v>
      </c>
      <c r="C585" s="453" t="str">
        <f>("6")</f>
        <v>6</v>
      </c>
      <c r="D585" s="453" t="s">
        <v>866</v>
      </c>
      <c r="E585" s="453" t="s">
        <v>2045</v>
      </c>
      <c r="F585" s="453" t="s">
        <v>2046</v>
      </c>
      <c r="G585" s="453">
        <v>6</v>
      </c>
      <c r="H585" s="453" t="s">
        <v>865</v>
      </c>
    </row>
    <row r="586" spans="1:8" ht="13.5">
      <c r="A586" s="452" t="str">
        <f t="shared" si="9"/>
        <v>アトレチコエラン横瀬_8</v>
      </c>
      <c r="B586" s="453" t="s">
        <v>449</v>
      </c>
      <c r="C586" s="453" t="str">
        <f>("8")</f>
        <v>8</v>
      </c>
      <c r="D586" s="453" t="s">
        <v>872</v>
      </c>
      <c r="E586" s="453" t="s">
        <v>2047</v>
      </c>
      <c r="F586" s="453" t="s">
        <v>2048</v>
      </c>
      <c r="G586" s="453">
        <v>6</v>
      </c>
      <c r="H586" s="453" t="s">
        <v>865</v>
      </c>
    </row>
    <row r="587" spans="1:8" ht="13.5">
      <c r="A587" s="452" t="str">
        <f t="shared" si="9"/>
        <v>アトレチコエラン横瀬_9</v>
      </c>
      <c r="B587" s="453" t="s">
        <v>449</v>
      </c>
      <c r="C587" s="453" t="str">
        <f>("9")</f>
        <v>9</v>
      </c>
      <c r="D587" s="453" t="s">
        <v>866</v>
      </c>
      <c r="E587" s="453" t="s">
        <v>2049</v>
      </c>
      <c r="F587" s="453" t="s">
        <v>2050</v>
      </c>
      <c r="G587" s="453">
        <v>6</v>
      </c>
      <c r="H587" s="453" t="s">
        <v>865</v>
      </c>
    </row>
    <row r="588" spans="1:9" ht="13.5">
      <c r="A588" s="452" t="str">
        <f t="shared" si="9"/>
        <v>アトレチコエラン横瀬_10</v>
      </c>
      <c r="B588" s="453" t="s">
        <v>449</v>
      </c>
      <c r="C588" s="453" t="str">
        <f>("10")</f>
        <v>10</v>
      </c>
      <c r="D588" s="453" t="s">
        <v>862</v>
      </c>
      <c r="E588" s="453" t="s">
        <v>2051</v>
      </c>
      <c r="F588" s="453" t="s">
        <v>2052</v>
      </c>
      <c r="G588" s="453">
        <v>6</v>
      </c>
      <c r="H588" s="453" t="s">
        <v>865</v>
      </c>
      <c r="I588" s="453" t="s">
        <v>16</v>
      </c>
    </row>
    <row r="589" spans="1:8" ht="13.5">
      <c r="A589" s="452" t="str">
        <f t="shared" si="9"/>
        <v>アトレチコエラン横瀬_11</v>
      </c>
      <c r="B589" s="453" t="s">
        <v>449</v>
      </c>
      <c r="C589" s="453" t="str">
        <f>("11")</f>
        <v>11</v>
      </c>
      <c r="D589" s="453" t="s">
        <v>866</v>
      </c>
      <c r="E589" s="453" t="s">
        <v>447</v>
      </c>
      <c r="F589" s="453" t="s">
        <v>2053</v>
      </c>
      <c r="G589" s="453">
        <v>6</v>
      </c>
      <c r="H589" s="453" t="s">
        <v>869</v>
      </c>
    </row>
    <row r="590" spans="1:8" ht="13.5">
      <c r="A590" s="452" t="str">
        <f t="shared" si="9"/>
        <v>アトレチコエラン横瀬_12</v>
      </c>
      <c r="B590" s="453" t="s">
        <v>449</v>
      </c>
      <c r="C590" s="453" t="str">
        <f>("12")</f>
        <v>12</v>
      </c>
      <c r="D590" s="453" t="s">
        <v>894</v>
      </c>
      <c r="E590" s="453" t="s">
        <v>2054</v>
      </c>
      <c r="F590" s="453" t="s">
        <v>2055</v>
      </c>
      <c r="G590" s="453">
        <v>4</v>
      </c>
      <c r="H590" s="453" t="s">
        <v>865</v>
      </c>
    </row>
    <row r="591" spans="1:8" ht="13.5">
      <c r="A591" s="452" t="str">
        <f t="shared" si="9"/>
        <v>アトレチコエラン横瀬_13</v>
      </c>
      <c r="B591" s="453" t="s">
        <v>449</v>
      </c>
      <c r="C591" s="453" t="str">
        <f>("13")</f>
        <v>13</v>
      </c>
      <c r="D591" s="453" t="s">
        <v>872</v>
      </c>
      <c r="E591" s="453" t="s">
        <v>2056</v>
      </c>
      <c r="F591" s="453" t="s">
        <v>2057</v>
      </c>
      <c r="G591" s="453">
        <v>5</v>
      </c>
      <c r="H591" s="453" t="s">
        <v>865</v>
      </c>
    </row>
    <row r="592" spans="1:8" ht="13.5">
      <c r="A592" s="452" t="str">
        <f t="shared" si="9"/>
        <v>アトレチコエラン横瀬_14</v>
      </c>
      <c r="B592" s="453" t="s">
        <v>449</v>
      </c>
      <c r="C592" s="453" t="str">
        <f>("14")</f>
        <v>14</v>
      </c>
      <c r="D592" s="453" t="s">
        <v>872</v>
      </c>
      <c r="E592" s="453" t="s">
        <v>2058</v>
      </c>
      <c r="F592" s="453" t="s">
        <v>2059</v>
      </c>
      <c r="G592" s="453">
        <v>4</v>
      </c>
      <c r="H592" s="453" t="s">
        <v>865</v>
      </c>
    </row>
    <row r="593" spans="1:8" ht="13.5">
      <c r="A593" s="452" t="str">
        <f t="shared" si="9"/>
        <v>アトレチコエラン横瀬_15</v>
      </c>
      <c r="B593" s="453" t="s">
        <v>449</v>
      </c>
      <c r="C593" s="453" t="str">
        <f>("15")</f>
        <v>15</v>
      </c>
      <c r="D593" s="453" t="s">
        <v>866</v>
      </c>
      <c r="E593" s="453" t="s">
        <v>2060</v>
      </c>
      <c r="F593" s="453" t="s">
        <v>2061</v>
      </c>
      <c r="G593" s="453">
        <v>4</v>
      </c>
      <c r="H593" s="453" t="s">
        <v>865</v>
      </c>
    </row>
    <row r="594" spans="1:8" ht="13.5">
      <c r="A594" s="452" t="str">
        <f t="shared" si="9"/>
        <v>アトレチコエラン横瀬_16</v>
      </c>
      <c r="B594" s="453" t="s">
        <v>449</v>
      </c>
      <c r="C594" s="453" t="str">
        <f>("16")</f>
        <v>16</v>
      </c>
      <c r="D594" s="453" t="s">
        <v>862</v>
      </c>
      <c r="E594" s="453" t="s">
        <v>2062</v>
      </c>
      <c r="F594" s="453" t="s">
        <v>2063</v>
      </c>
      <c r="G594" s="453">
        <v>4</v>
      </c>
      <c r="H594" s="453" t="s">
        <v>865</v>
      </c>
    </row>
    <row r="595" spans="1:8" ht="13.5">
      <c r="A595" s="452" t="str">
        <f t="shared" si="9"/>
        <v>アトレチコエラン横瀬_17</v>
      </c>
      <c r="B595" s="453" t="s">
        <v>449</v>
      </c>
      <c r="C595" s="453" t="str">
        <f>("17")</f>
        <v>17</v>
      </c>
      <c r="D595" s="453" t="s">
        <v>872</v>
      </c>
      <c r="E595" s="453" t="s">
        <v>2064</v>
      </c>
      <c r="F595" s="453" t="s">
        <v>2065</v>
      </c>
      <c r="G595" s="453">
        <v>5</v>
      </c>
      <c r="H595" s="453" t="s">
        <v>865</v>
      </c>
    </row>
    <row r="596" spans="1:8" ht="13.5">
      <c r="A596" s="452" t="str">
        <f t="shared" si="9"/>
        <v>アトレチコエラン横瀬_18</v>
      </c>
      <c r="B596" s="453" t="s">
        <v>449</v>
      </c>
      <c r="C596" s="453" t="str">
        <f>("18")</f>
        <v>18</v>
      </c>
      <c r="D596" s="453" t="s">
        <v>866</v>
      </c>
      <c r="E596" s="453" t="s">
        <v>2066</v>
      </c>
      <c r="F596" s="453" t="s">
        <v>2067</v>
      </c>
      <c r="G596" s="453">
        <v>5</v>
      </c>
      <c r="H596" s="453" t="s">
        <v>865</v>
      </c>
    </row>
    <row r="597" spans="1:8" ht="13.5">
      <c r="A597" s="452" t="str">
        <f t="shared" si="9"/>
        <v>アトレチコエラン横瀬_710</v>
      </c>
      <c r="B597" s="453" t="s">
        <v>449</v>
      </c>
      <c r="C597" s="453" t="str">
        <f>("710")</f>
        <v>710</v>
      </c>
      <c r="D597" s="453" t="s">
        <v>866</v>
      </c>
      <c r="E597" s="453" t="s">
        <v>2068</v>
      </c>
      <c r="F597" s="453" t="s">
        <v>2069</v>
      </c>
      <c r="G597" s="453">
        <v>6</v>
      </c>
      <c r="H597" s="453" t="s">
        <v>865</v>
      </c>
    </row>
    <row r="598" spans="1:8" ht="13.5">
      <c r="A598" s="452" t="str">
        <f t="shared" si="9"/>
        <v>明野北フットボールクラブ_1</v>
      </c>
      <c r="B598" s="453" t="s">
        <v>2070</v>
      </c>
      <c r="C598" s="453" t="str">
        <f>("1")</f>
        <v>1</v>
      </c>
      <c r="D598" s="453" t="s">
        <v>894</v>
      </c>
      <c r="E598" s="453" t="s">
        <v>2071</v>
      </c>
      <c r="F598" s="453" t="s">
        <v>2072</v>
      </c>
      <c r="G598" s="453">
        <v>6</v>
      </c>
      <c r="H598" s="453" t="s">
        <v>865</v>
      </c>
    </row>
    <row r="599" spans="1:8" ht="13.5">
      <c r="A599" s="452" t="str">
        <f t="shared" si="9"/>
        <v>明野北フットボールクラブ_2</v>
      </c>
      <c r="B599" s="453" t="s">
        <v>2070</v>
      </c>
      <c r="C599" s="453" t="str">
        <f>("2")</f>
        <v>2</v>
      </c>
      <c r="D599" s="453" t="s">
        <v>862</v>
      </c>
      <c r="E599" s="453" t="s">
        <v>2073</v>
      </c>
      <c r="F599" s="453" t="s">
        <v>2074</v>
      </c>
      <c r="G599" s="453">
        <v>6</v>
      </c>
      <c r="H599" s="453" t="s">
        <v>865</v>
      </c>
    </row>
    <row r="600" spans="1:9" ht="13.5">
      <c r="A600" s="452" t="str">
        <f t="shared" si="9"/>
        <v>明野北フットボールクラブ_3</v>
      </c>
      <c r="B600" s="453" t="s">
        <v>2070</v>
      </c>
      <c r="C600" s="453" t="str">
        <f>("3")</f>
        <v>3</v>
      </c>
      <c r="D600" s="453" t="s">
        <v>872</v>
      </c>
      <c r="E600" s="453" t="s">
        <v>2075</v>
      </c>
      <c r="F600" s="453" t="s">
        <v>2076</v>
      </c>
      <c r="G600" s="453">
        <v>6</v>
      </c>
      <c r="H600" s="453" t="s">
        <v>865</v>
      </c>
      <c r="I600" s="453" t="s">
        <v>16</v>
      </c>
    </row>
    <row r="601" spans="1:8" ht="13.5">
      <c r="A601" s="452" t="str">
        <f t="shared" si="9"/>
        <v>明野北フットボールクラブ_4</v>
      </c>
      <c r="B601" s="453" t="s">
        <v>2070</v>
      </c>
      <c r="C601" s="453" t="str">
        <f>("4")</f>
        <v>4</v>
      </c>
      <c r="D601" s="453" t="s">
        <v>862</v>
      </c>
      <c r="E601" s="453" t="s">
        <v>2077</v>
      </c>
      <c r="F601" s="453" t="s">
        <v>2078</v>
      </c>
      <c r="G601" s="453">
        <v>6</v>
      </c>
      <c r="H601" s="453" t="s">
        <v>865</v>
      </c>
    </row>
    <row r="602" spans="1:8" ht="13.5">
      <c r="A602" s="452" t="str">
        <f t="shared" si="9"/>
        <v>明野北フットボールクラブ_5</v>
      </c>
      <c r="B602" s="453" t="s">
        <v>2070</v>
      </c>
      <c r="C602" s="453" t="str">
        <f>("5")</f>
        <v>5</v>
      </c>
      <c r="D602" s="453" t="s">
        <v>866</v>
      </c>
      <c r="E602" s="453" t="s">
        <v>2079</v>
      </c>
      <c r="F602" s="453" t="s">
        <v>2080</v>
      </c>
      <c r="G602" s="453">
        <v>5</v>
      </c>
      <c r="H602" s="453" t="s">
        <v>865</v>
      </c>
    </row>
    <row r="603" spans="1:8" ht="13.5">
      <c r="A603" s="452" t="str">
        <f t="shared" si="9"/>
        <v>明野北フットボールクラブ_6</v>
      </c>
      <c r="B603" s="453" t="s">
        <v>2070</v>
      </c>
      <c r="C603" s="453" t="str">
        <f>("6")</f>
        <v>6</v>
      </c>
      <c r="D603" s="453" t="s">
        <v>866</v>
      </c>
      <c r="E603" s="453" t="s">
        <v>2081</v>
      </c>
      <c r="F603" s="453" t="s">
        <v>2082</v>
      </c>
      <c r="G603" s="453">
        <v>6</v>
      </c>
      <c r="H603" s="453" t="s">
        <v>865</v>
      </c>
    </row>
    <row r="604" spans="1:8" ht="13.5">
      <c r="A604" s="452" t="str">
        <f t="shared" si="9"/>
        <v>明野北フットボールクラブ_7</v>
      </c>
      <c r="B604" s="453" t="s">
        <v>2070</v>
      </c>
      <c r="C604" s="453" t="str">
        <f>("7")</f>
        <v>7</v>
      </c>
      <c r="D604" s="453" t="s">
        <v>866</v>
      </c>
      <c r="E604" s="453" t="s">
        <v>2083</v>
      </c>
      <c r="F604" s="453" t="s">
        <v>2084</v>
      </c>
      <c r="G604" s="453">
        <v>6</v>
      </c>
      <c r="H604" s="453" t="s">
        <v>865</v>
      </c>
    </row>
    <row r="605" spans="1:8" ht="13.5">
      <c r="A605" s="452" t="str">
        <f t="shared" si="9"/>
        <v>明野北フットボールクラブ_8</v>
      </c>
      <c r="B605" s="453" t="s">
        <v>2070</v>
      </c>
      <c r="C605" s="453" t="str">
        <f>("8")</f>
        <v>8</v>
      </c>
      <c r="D605" s="453" t="s">
        <v>866</v>
      </c>
      <c r="E605" s="453" t="s">
        <v>2085</v>
      </c>
      <c r="F605" s="453" t="s">
        <v>2086</v>
      </c>
      <c r="G605" s="453">
        <v>6</v>
      </c>
      <c r="H605" s="453" t="s">
        <v>865</v>
      </c>
    </row>
    <row r="606" spans="1:8" ht="13.5">
      <c r="A606" s="452" t="str">
        <f t="shared" si="9"/>
        <v>明野北フットボールクラブ_9</v>
      </c>
      <c r="B606" s="453" t="s">
        <v>2070</v>
      </c>
      <c r="C606" s="453" t="str">
        <f>("9")</f>
        <v>9</v>
      </c>
      <c r="D606" s="453" t="s">
        <v>866</v>
      </c>
      <c r="E606" s="453" t="s">
        <v>2087</v>
      </c>
      <c r="F606" s="453" t="s">
        <v>2088</v>
      </c>
      <c r="G606" s="453">
        <v>6</v>
      </c>
      <c r="H606" s="453" t="s">
        <v>865</v>
      </c>
    </row>
    <row r="607" spans="1:8" ht="13.5">
      <c r="A607" s="452" t="str">
        <f t="shared" si="9"/>
        <v>明野北フットボールクラブ_10</v>
      </c>
      <c r="B607" s="453" t="s">
        <v>2070</v>
      </c>
      <c r="C607" s="453" t="str">
        <f>("10")</f>
        <v>10</v>
      </c>
      <c r="D607" s="453" t="s">
        <v>866</v>
      </c>
      <c r="E607" s="453" t="s">
        <v>2089</v>
      </c>
      <c r="F607" s="453" t="s">
        <v>2090</v>
      </c>
      <c r="G607" s="453">
        <v>5</v>
      </c>
      <c r="H607" s="453" t="s">
        <v>865</v>
      </c>
    </row>
    <row r="608" spans="1:8" ht="13.5">
      <c r="A608" s="452" t="str">
        <f t="shared" si="9"/>
        <v>明野北フットボールクラブ_11</v>
      </c>
      <c r="B608" s="453" t="s">
        <v>2070</v>
      </c>
      <c r="C608" s="453" t="str">
        <f>("11")</f>
        <v>11</v>
      </c>
      <c r="D608" s="453" t="s">
        <v>862</v>
      </c>
      <c r="E608" s="453" t="s">
        <v>2091</v>
      </c>
      <c r="F608" s="453" t="s">
        <v>2092</v>
      </c>
      <c r="G608" s="453">
        <v>5</v>
      </c>
      <c r="H608" s="453" t="s">
        <v>865</v>
      </c>
    </row>
    <row r="609" spans="1:8" ht="13.5">
      <c r="A609" s="452" t="str">
        <f t="shared" si="9"/>
        <v>明野北フットボールクラブ_12</v>
      </c>
      <c r="B609" s="453" t="s">
        <v>2070</v>
      </c>
      <c r="C609" s="453" t="str">
        <f>("12")</f>
        <v>12</v>
      </c>
      <c r="D609" s="453" t="s">
        <v>866</v>
      </c>
      <c r="E609" s="453" t="s">
        <v>2093</v>
      </c>
      <c r="F609" s="453" t="s">
        <v>2094</v>
      </c>
      <c r="G609" s="453">
        <v>5</v>
      </c>
      <c r="H609" s="453" t="s">
        <v>865</v>
      </c>
    </row>
    <row r="610" spans="1:8" ht="13.5">
      <c r="A610" s="452" t="str">
        <f t="shared" si="9"/>
        <v>明野北フットボールクラブ_13</v>
      </c>
      <c r="B610" s="453" t="s">
        <v>2070</v>
      </c>
      <c r="C610" s="453" t="str">
        <f>("13")</f>
        <v>13</v>
      </c>
      <c r="D610" s="453" t="s">
        <v>862</v>
      </c>
      <c r="E610" s="453" t="s">
        <v>2095</v>
      </c>
      <c r="F610" s="453" t="s">
        <v>2096</v>
      </c>
      <c r="G610" s="453">
        <v>5</v>
      </c>
      <c r="H610" s="453" t="s">
        <v>869</v>
      </c>
    </row>
    <row r="611" spans="1:8" ht="13.5">
      <c r="A611" s="452" t="str">
        <f t="shared" si="9"/>
        <v>明野北フットボールクラブ_14</v>
      </c>
      <c r="B611" s="453" t="s">
        <v>2070</v>
      </c>
      <c r="C611" s="453" t="str">
        <f>("14")</f>
        <v>14</v>
      </c>
      <c r="D611" s="453" t="s">
        <v>866</v>
      </c>
      <c r="E611" s="453" t="s">
        <v>2097</v>
      </c>
      <c r="F611" s="453" t="s">
        <v>2098</v>
      </c>
      <c r="G611" s="453">
        <v>5</v>
      </c>
      <c r="H611" s="453" t="s">
        <v>869</v>
      </c>
    </row>
    <row r="612" spans="1:8" ht="13.5">
      <c r="A612" s="452" t="str">
        <f t="shared" si="9"/>
        <v>明野北フットボールクラブ_15</v>
      </c>
      <c r="B612" s="453" t="s">
        <v>2070</v>
      </c>
      <c r="C612" s="453" t="str">
        <f>("15")</f>
        <v>15</v>
      </c>
      <c r="D612" s="453" t="s">
        <v>866</v>
      </c>
      <c r="E612" s="453" t="s">
        <v>2099</v>
      </c>
      <c r="F612" s="453" t="s">
        <v>2100</v>
      </c>
      <c r="G612" s="453">
        <v>5</v>
      </c>
      <c r="H612" s="453" t="s">
        <v>865</v>
      </c>
    </row>
    <row r="613" spans="1:8" ht="13.5">
      <c r="A613" s="452" t="str">
        <f t="shared" si="9"/>
        <v>明治北ＳＳＣ_1</v>
      </c>
      <c r="B613" s="453" t="s">
        <v>2101</v>
      </c>
      <c r="C613" s="453" t="str">
        <f>("1")</f>
        <v>1</v>
      </c>
      <c r="D613" s="453" t="s">
        <v>894</v>
      </c>
      <c r="E613" s="453" t="s">
        <v>2102</v>
      </c>
      <c r="F613" s="453" t="s">
        <v>2103</v>
      </c>
      <c r="G613" s="453">
        <v>5</v>
      </c>
      <c r="H613" s="453" t="s">
        <v>865</v>
      </c>
    </row>
    <row r="614" spans="1:8" ht="13.5">
      <c r="A614" s="452" t="str">
        <f t="shared" si="9"/>
        <v>明治北ＳＳＣ_2</v>
      </c>
      <c r="B614" s="453" t="s">
        <v>2101</v>
      </c>
      <c r="C614" s="453" t="str">
        <f>("2")</f>
        <v>2</v>
      </c>
      <c r="D614" s="453" t="s">
        <v>862</v>
      </c>
      <c r="E614" s="453" t="s">
        <v>2104</v>
      </c>
      <c r="F614" s="453" t="s">
        <v>2105</v>
      </c>
      <c r="G614" s="453">
        <v>5</v>
      </c>
      <c r="H614" s="453" t="s">
        <v>865</v>
      </c>
    </row>
    <row r="615" spans="1:8" ht="13.5">
      <c r="A615" s="452" t="str">
        <f t="shared" si="9"/>
        <v>明治北ＳＳＣ_3</v>
      </c>
      <c r="B615" s="453" t="s">
        <v>2101</v>
      </c>
      <c r="C615" s="453" t="str">
        <f>("3")</f>
        <v>3</v>
      </c>
      <c r="D615" s="453" t="s">
        <v>866</v>
      </c>
      <c r="E615" s="453" t="s">
        <v>2106</v>
      </c>
      <c r="F615" s="453" t="s">
        <v>2107</v>
      </c>
      <c r="G615" s="453">
        <v>5</v>
      </c>
      <c r="H615" s="453" t="s">
        <v>865</v>
      </c>
    </row>
    <row r="616" spans="1:8" ht="13.5">
      <c r="A616" s="452" t="str">
        <f t="shared" si="9"/>
        <v>明治北ＳＳＣ_4</v>
      </c>
      <c r="B616" s="453" t="s">
        <v>2101</v>
      </c>
      <c r="C616" s="453" t="str">
        <f>("4")</f>
        <v>4</v>
      </c>
      <c r="D616" s="453" t="s">
        <v>866</v>
      </c>
      <c r="E616" s="453" t="s">
        <v>2108</v>
      </c>
      <c r="F616" s="453" t="s">
        <v>2109</v>
      </c>
      <c r="G616" s="453">
        <v>4</v>
      </c>
      <c r="H616" s="453" t="s">
        <v>865</v>
      </c>
    </row>
    <row r="617" spans="1:8" ht="13.5">
      <c r="A617" s="452" t="str">
        <f t="shared" si="9"/>
        <v>明治北ＳＳＣ_5</v>
      </c>
      <c r="B617" s="453" t="s">
        <v>2101</v>
      </c>
      <c r="C617" s="453" t="str">
        <f>("5")</f>
        <v>5</v>
      </c>
      <c r="D617" s="453" t="s">
        <v>862</v>
      </c>
      <c r="E617" s="453" t="s">
        <v>2110</v>
      </c>
      <c r="F617" s="453" t="s">
        <v>2111</v>
      </c>
      <c r="G617" s="453">
        <v>4</v>
      </c>
      <c r="H617" s="453" t="s">
        <v>865</v>
      </c>
    </row>
    <row r="618" spans="1:8" ht="13.5">
      <c r="A618" s="452" t="str">
        <f t="shared" si="9"/>
        <v>明治北ＳＳＣ_6</v>
      </c>
      <c r="B618" s="453" t="s">
        <v>2101</v>
      </c>
      <c r="C618" s="453" t="str">
        <f>("6")</f>
        <v>6</v>
      </c>
      <c r="D618" s="453" t="s">
        <v>862</v>
      </c>
      <c r="E618" s="453" t="s">
        <v>2112</v>
      </c>
      <c r="F618" s="453" t="s">
        <v>2113</v>
      </c>
      <c r="G618" s="453">
        <v>4</v>
      </c>
      <c r="H618" s="453" t="s">
        <v>865</v>
      </c>
    </row>
    <row r="619" spans="1:8" ht="13.5">
      <c r="A619" s="452" t="str">
        <f t="shared" si="9"/>
        <v>明治北ＳＳＣ_7</v>
      </c>
      <c r="B619" s="453" t="s">
        <v>2101</v>
      </c>
      <c r="C619" s="453" t="str">
        <f>("7")</f>
        <v>7</v>
      </c>
      <c r="D619" s="453" t="s">
        <v>862</v>
      </c>
      <c r="E619" s="453" t="s">
        <v>2114</v>
      </c>
      <c r="F619" s="453" t="s">
        <v>2115</v>
      </c>
      <c r="G619" s="453">
        <v>4</v>
      </c>
      <c r="H619" s="453" t="s">
        <v>865</v>
      </c>
    </row>
    <row r="620" spans="1:8" ht="13.5">
      <c r="A620" s="452" t="str">
        <f t="shared" si="9"/>
        <v>明治北ＳＳＣ_8</v>
      </c>
      <c r="B620" s="453" t="s">
        <v>2101</v>
      </c>
      <c r="C620" s="453" t="str">
        <f>("8")</f>
        <v>8</v>
      </c>
      <c r="D620" s="453" t="s">
        <v>872</v>
      </c>
      <c r="E620" s="453" t="s">
        <v>2116</v>
      </c>
      <c r="F620" s="453" t="s">
        <v>2117</v>
      </c>
      <c r="G620" s="453">
        <v>4</v>
      </c>
      <c r="H620" s="453" t="s">
        <v>865</v>
      </c>
    </row>
    <row r="621" spans="1:8" ht="13.5">
      <c r="A621" s="452" t="str">
        <f t="shared" si="9"/>
        <v>明治北ＳＳＣ_9</v>
      </c>
      <c r="B621" s="453" t="s">
        <v>2101</v>
      </c>
      <c r="C621" s="453" t="str">
        <f>("9")</f>
        <v>9</v>
      </c>
      <c r="D621" s="453" t="s">
        <v>872</v>
      </c>
      <c r="E621" s="453" t="s">
        <v>2118</v>
      </c>
      <c r="F621" s="453" t="s">
        <v>2119</v>
      </c>
      <c r="G621" s="453">
        <v>4</v>
      </c>
      <c r="H621" s="453" t="s">
        <v>865</v>
      </c>
    </row>
    <row r="622" spans="1:9" ht="13.5">
      <c r="A622" s="452" t="str">
        <f t="shared" si="9"/>
        <v>明治北ＳＳＣ_10</v>
      </c>
      <c r="B622" s="453" t="s">
        <v>2101</v>
      </c>
      <c r="C622" s="453" t="str">
        <f>("10")</f>
        <v>10</v>
      </c>
      <c r="D622" s="453" t="s">
        <v>872</v>
      </c>
      <c r="E622" s="453" t="s">
        <v>2120</v>
      </c>
      <c r="F622" s="453" t="s">
        <v>2121</v>
      </c>
      <c r="G622" s="453">
        <v>6</v>
      </c>
      <c r="H622" s="453" t="s">
        <v>865</v>
      </c>
      <c r="I622" s="453" t="s">
        <v>16</v>
      </c>
    </row>
    <row r="623" spans="1:8" ht="13.5">
      <c r="A623" s="452" t="str">
        <f t="shared" si="9"/>
        <v>明治北ＳＳＣ_11</v>
      </c>
      <c r="B623" s="453" t="s">
        <v>2101</v>
      </c>
      <c r="C623" s="453" t="str">
        <f>("11")</f>
        <v>11</v>
      </c>
      <c r="D623" s="453" t="s">
        <v>872</v>
      </c>
      <c r="E623" s="453" t="s">
        <v>2122</v>
      </c>
      <c r="F623" s="453" t="s">
        <v>2123</v>
      </c>
      <c r="G623" s="453">
        <v>4</v>
      </c>
      <c r="H623" s="453" t="s">
        <v>865</v>
      </c>
    </row>
    <row r="624" spans="1:8" ht="13.5">
      <c r="A624" s="452" t="str">
        <f t="shared" si="9"/>
        <v>明治北ＳＳＣ_12</v>
      </c>
      <c r="B624" s="453" t="s">
        <v>2101</v>
      </c>
      <c r="C624" s="453" t="str">
        <f>("12")</f>
        <v>12</v>
      </c>
      <c r="D624" s="453" t="s">
        <v>894</v>
      </c>
      <c r="E624" s="453" t="s">
        <v>2124</v>
      </c>
      <c r="F624" s="453" t="s">
        <v>2125</v>
      </c>
      <c r="G624" s="453">
        <v>3</v>
      </c>
      <c r="H624" s="453" t="s">
        <v>865</v>
      </c>
    </row>
    <row r="625" spans="1:8" ht="13.5">
      <c r="A625" s="452" t="str">
        <f t="shared" si="9"/>
        <v>明治北ＳＳＣ_13</v>
      </c>
      <c r="B625" s="453" t="s">
        <v>2101</v>
      </c>
      <c r="C625" s="453" t="str">
        <f>("13")</f>
        <v>13</v>
      </c>
      <c r="D625" s="453" t="s">
        <v>872</v>
      </c>
      <c r="E625" s="453" t="s">
        <v>2126</v>
      </c>
      <c r="F625" s="453" t="s">
        <v>2127</v>
      </c>
      <c r="G625" s="453">
        <v>4</v>
      </c>
      <c r="H625" s="453" t="s">
        <v>865</v>
      </c>
    </row>
    <row r="626" spans="1:8" ht="13.5">
      <c r="A626" s="452" t="str">
        <f t="shared" si="9"/>
        <v>明治北ＳＳＣ_14</v>
      </c>
      <c r="B626" s="453" t="s">
        <v>2101</v>
      </c>
      <c r="C626" s="453" t="str">
        <f>("14")</f>
        <v>14</v>
      </c>
      <c r="D626" s="453" t="s">
        <v>866</v>
      </c>
      <c r="E626" s="453" t="s">
        <v>2128</v>
      </c>
      <c r="F626" s="453" t="s">
        <v>2129</v>
      </c>
      <c r="G626" s="453">
        <v>4</v>
      </c>
      <c r="H626" s="453" t="s">
        <v>865</v>
      </c>
    </row>
    <row r="627" spans="1:8" ht="13.5">
      <c r="A627" s="452" t="str">
        <f t="shared" si="9"/>
        <v>明治北ＳＳＣ_15</v>
      </c>
      <c r="B627" s="453" t="s">
        <v>2101</v>
      </c>
      <c r="C627" s="453" t="str">
        <f>("15")</f>
        <v>15</v>
      </c>
      <c r="D627" s="453" t="s">
        <v>872</v>
      </c>
      <c r="E627" s="453" t="s">
        <v>2130</v>
      </c>
      <c r="F627" s="453" t="s">
        <v>2131</v>
      </c>
      <c r="G627" s="453">
        <v>4</v>
      </c>
      <c r="H627" s="453" t="s">
        <v>865</v>
      </c>
    </row>
    <row r="628" spans="1:8" ht="13.5">
      <c r="A628" s="452" t="str">
        <f t="shared" si="9"/>
        <v>明治北ＳＳＣ_16</v>
      </c>
      <c r="B628" s="453" t="s">
        <v>2101</v>
      </c>
      <c r="C628" s="453" t="str">
        <f>("16")</f>
        <v>16</v>
      </c>
      <c r="D628" s="453" t="s">
        <v>872</v>
      </c>
      <c r="E628" s="453" t="s">
        <v>2132</v>
      </c>
      <c r="F628" s="453" t="s">
        <v>2133</v>
      </c>
      <c r="G628" s="453">
        <v>4</v>
      </c>
      <c r="H628" s="453" t="s">
        <v>865</v>
      </c>
    </row>
    <row r="629" spans="1:8" ht="13.5">
      <c r="A629" s="452" t="str">
        <f t="shared" si="9"/>
        <v>明治北ＳＳＣ_17</v>
      </c>
      <c r="B629" s="453" t="s">
        <v>2101</v>
      </c>
      <c r="C629" s="453" t="str">
        <f>("17")</f>
        <v>17</v>
      </c>
      <c r="D629" s="453" t="s">
        <v>866</v>
      </c>
      <c r="E629" s="453" t="s">
        <v>2134</v>
      </c>
      <c r="F629" s="453" t="s">
        <v>2135</v>
      </c>
      <c r="G629" s="453">
        <v>3</v>
      </c>
      <c r="H629" s="453" t="s">
        <v>865</v>
      </c>
    </row>
    <row r="630" spans="1:9" ht="13.5">
      <c r="A630" s="452" t="str">
        <f t="shared" si="9"/>
        <v>明野東サッカースポーツ少年団_1</v>
      </c>
      <c r="B630" s="453" t="s">
        <v>2136</v>
      </c>
      <c r="C630" s="453" t="str">
        <f>("1")</f>
        <v>1</v>
      </c>
      <c r="D630" s="453" t="s">
        <v>894</v>
      </c>
      <c r="E630" s="453" t="s">
        <v>2137</v>
      </c>
      <c r="F630" s="453" t="s">
        <v>2138</v>
      </c>
      <c r="G630" s="453">
        <v>6</v>
      </c>
      <c r="H630" s="453" t="s">
        <v>865</v>
      </c>
      <c r="I630" s="453" t="s">
        <v>16</v>
      </c>
    </row>
    <row r="631" spans="1:8" ht="13.5">
      <c r="A631" s="452" t="str">
        <f t="shared" si="9"/>
        <v>明野東サッカースポーツ少年団_2</v>
      </c>
      <c r="B631" s="453" t="s">
        <v>2136</v>
      </c>
      <c r="C631" s="453" t="str">
        <f>("2")</f>
        <v>2</v>
      </c>
      <c r="D631" s="453" t="s">
        <v>862</v>
      </c>
      <c r="E631" s="453" t="s">
        <v>2139</v>
      </c>
      <c r="F631" s="453" t="s">
        <v>2140</v>
      </c>
      <c r="G631" s="453">
        <v>5</v>
      </c>
      <c r="H631" s="453" t="s">
        <v>865</v>
      </c>
    </row>
    <row r="632" spans="1:8" ht="13.5">
      <c r="A632" s="452" t="str">
        <f t="shared" si="9"/>
        <v>明野東サッカースポーツ少年団_3</v>
      </c>
      <c r="B632" s="453" t="s">
        <v>2136</v>
      </c>
      <c r="C632" s="453" t="str">
        <f>("3")</f>
        <v>3</v>
      </c>
      <c r="D632" s="453" t="s">
        <v>862</v>
      </c>
      <c r="E632" s="453" t="s">
        <v>2141</v>
      </c>
      <c r="F632" s="453" t="s">
        <v>2142</v>
      </c>
      <c r="G632" s="453">
        <v>6</v>
      </c>
      <c r="H632" s="453" t="s">
        <v>869</v>
      </c>
    </row>
    <row r="633" spans="1:8" ht="13.5">
      <c r="A633" s="452" t="str">
        <f t="shared" si="9"/>
        <v>明野東サッカースポーツ少年団_4</v>
      </c>
      <c r="B633" s="453" t="s">
        <v>2136</v>
      </c>
      <c r="C633" s="453" t="str">
        <f>("4")</f>
        <v>4</v>
      </c>
      <c r="D633" s="453" t="s">
        <v>866</v>
      </c>
      <c r="E633" s="453" t="s">
        <v>2143</v>
      </c>
      <c r="F633" s="453" t="s">
        <v>2144</v>
      </c>
      <c r="G633" s="453">
        <v>4</v>
      </c>
      <c r="H633" s="453" t="s">
        <v>865</v>
      </c>
    </row>
    <row r="634" spans="1:8" ht="13.5">
      <c r="A634" s="452" t="str">
        <f t="shared" si="9"/>
        <v>明野東サッカースポーツ少年団_5</v>
      </c>
      <c r="B634" s="453" t="s">
        <v>2136</v>
      </c>
      <c r="C634" s="453" t="str">
        <f>("5")</f>
        <v>5</v>
      </c>
      <c r="D634" s="453" t="s">
        <v>866</v>
      </c>
      <c r="E634" s="453" t="s">
        <v>2145</v>
      </c>
      <c r="F634" s="453" t="s">
        <v>2146</v>
      </c>
      <c r="G634" s="453">
        <v>4</v>
      </c>
      <c r="H634" s="453" t="s">
        <v>865</v>
      </c>
    </row>
    <row r="635" spans="1:8" ht="13.5">
      <c r="A635" s="452" t="str">
        <f t="shared" si="9"/>
        <v>明野東サッカースポーツ少年団_6</v>
      </c>
      <c r="B635" s="453" t="s">
        <v>2136</v>
      </c>
      <c r="C635" s="453" t="str">
        <f>("6")</f>
        <v>6</v>
      </c>
      <c r="D635" s="453" t="s">
        <v>866</v>
      </c>
      <c r="E635" s="453" t="s">
        <v>2147</v>
      </c>
      <c r="F635" s="453" t="s">
        <v>2148</v>
      </c>
      <c r="G635" s="453">
        <v>5</v>
      </c>
      <c r="H635" s="453" t="s">
        <v>865</v>
      </c>
    </row>
    <row r="636" spans="1:8" ht="13.5">
      <c r="A636" s="452" t="str">
        <f t="shared" si="9"/>
        <v>明野東サッカースポーツ少年団_8</v>
      </c>
      <c r="B636" s="453" t="s">
        <v>2136</v>
      </c>
      <c r="C636" s="453" t="str">
        <f>("8")</f>
        <v>8</v>
      </c>
      <c r="D636" s="453" t="s">
        <v>862</v>
      </c>
      <c r="E636" s="453" t="s">
        <v>2149</v>
      </c>
      <c r="F636" s="453" t="s">
        <v>2150</v>
      </c>
      <c r="G636" s="453">
        <v>6</v>
      </c>
      <c r="H636" s="453" t="s">
        <v>869</v>
      </c>
    </row>
    <row r="637" spans="1:8" ht="13.5">
      <c r="A637" s="452" t="str">
        <f t="shared" si="9"/>
        <v>明野東サッカースポーツ少年団_9</v>
      </c>
      <c r="B637" s="453" t="s">
        <v>2136</v>
      </c>
      <c r="C637" s="453" t="str">
        <f>("9")</f>
        <v>9</v>
      </c>
      <c r="D637" s="453" t="s">
        <v>862</v>
      </c>
      <c r="E637" s="453" t="s">
        <v>2151</v>
      </c>
      <c r="F637" s="453" t="s">
        <v>2152</v>
      </c>
      <c r="G637" s="453">
        <v>4</v>
      </c>
      <c r="H637" s="453" t="s">
        <v>865</v>
      </c>
    </row>
    <row r="638" spans="1:8" ht="13.5">
      <c r="A638" s="452" t="str">
        <f t="shared" si="9"/>
        <v>明野東サッカースポーツ少年団_10</v>
      </c>
      <c r="B638" s="453" t="s">
        <v>2136</v>
      </c>
      <c r="C638" s="453" t="str">
        <f>("10")</f>
        <v>10</v>
      </c>
      <c r="D638" s="453" t="s">
        <v>866</v>
      </c>
      <c r="E638" s="453" t="s">
        <v>2153</v>
      </c>
      <c r="F638" s="453" t="s">
        <v>2154</v>
      </c>
      <c r="G638" s="453">
        <v>6</v>
      </c>
      <c r="H638" s="453" t="s">
        <v>865</v>
      </c>
    </row>
    <row r="639" spans="1:8" ht="13.5">
      <c r="A639" s="452" t="str">
        <f t="shared" si="9"/>
        <v>明野東サッカースポーツ少年団_11</v>
      </c>
      <c r="B639" s="453" t="s">
        <v>2136</v>
      </c>
      <c r="C639" s="453" t="str">
        <f>("11")</f>
        <v>11</v>
      </c>
      <c r="D639" s="453" t="s">
        <v>866</v>
      </c>
      <c r="E639" s="453" t="s">
        <v>2155</v>
      </c>
      <c r="F639" s="453" t="s">
        <v>2156</v>
      </c>
      <c r="G639" s="453">
        <v>5</v>
      </c>
      <c r="H639" s="453" t="s">
        <v>865</v>
      </c>
    </row>
    <row r="640" spans="1:8" ht="13.5">
      <c r="A640" s="452" t="str">
        <f t="shared" si="9"/>
        <v>明野東サッカースポーツ少年団_12</v>
      </c>
      <c r="B640" s="453" t="s">
        <v>2136</v>
      </c>
      <c r="C640" s="453" t="str">
        <f>("12")</f>
        <v>12</v>
      </c>
      <c r="D640" s="453" t="s">
        <v>872</v>
      </c>
      <c r="E640" s="453" t="s">
        <v>2157</v>
      </c>
      <c r="F640" s="453" t="s">
        <v>2158</v>
      </c>
      <c r="G640" s="453">
        <v>4</v>
      </c>
      <c r="H640" s="453" t="s">
        <v>869</v>
      </c>
    </row>
    <row r="641" spans="1:8" ht="13.5">
      <c r="A641" s="452" t="str">
        <f aca="true" t="shared" si="10" ref="A641:A704">CONCATENATE(B641,"_",C641)</f>
        <v>明野東サッカースポーツ少年団_13</v>
      </c>
      <c r="B641" s="453" t="s">
        <v>2136</v>
      </c>
      <c r="C641" s="453" t="str">
        <f>("13")</f>
        <v>13</v>
      </c>
      <c r="D641" s="453" t="s">
        <v>872</v>
      </c>
      <c r="E641" s="453" t="s">
        <v>2159</v>
      </c>
      <c r="F641" s="453" t="s">
        <v>2160</v>
      </c>
      <c r="G641" s="453">
        <v>4</v>
      </c>
      <c r="H641" s="453" t="s">
        <v>869</v>
      </c>
    </row>
    <row r="642" spans="1:8" ht="13.5">
      <c r="A642" s="452" t="str">
        <f t="shared" si="10"/>
        <v>明野東サッカースポーツ少年団_14</v>
      </c>
      <c r="B642" s="453" t="s">
        <v>2136</v>
      </c>
      <c r="C642" s="453" t="str">
        <f>("14")</f>
        <v>14</v>
      </c>
      <c r="D642" s="453" t="s">
        <v>872</v>
      </c>
      <c r="E642" s="453" t="s">
        <v>2161</v>
      </c>
      <c r="F642" s="453" t="s">
        <v>2162</v>
      </c>
      <c r="G642" s="453">
        <v>4</v>
      </c>
      <c r="H642" s="453" t="s">
        <v>869</v>
      </c>
    </row>
    <row r="643" spans="1:8" ht="13.5">
      <c r="A643" s="452" t="str">
        <f t="shared" si="10"/>
        <v>明野東サッカースポーツ少年団_15</v>
      </c>
      <c r="B643" s="453" t="s">
        <v>2136</v>
      </c>
      <c r="C643" s="453" t="str">
        <f>("15")</f>
        <v>15</v>
      </c>
      <c r="D643" s="453" t="s">
        <v>872</v>
      </c>
      <c r="E643" s="453" t="s">
        <v>2163</v>
      </c>
      <c r="F643" s="453" t="s">
        <v>2164</v>
      </c>
      <c r="G643" s="453">
        <v>4</v>
      </c>
      <c r="H643" s="453" t="s">
        <v>865</v>
      </c>
    </row>
    <row r="644" spans="1:8" ht="13.5">
      <c r="A644" s="452" t="str">
        <f t="shared" si="10"/>
        <v>明野東サッカースポーツ少年団_16</v>
      </c>
      <c r="B644" s="453" t="s">
        <v>2136</v>
      </c>
      <c r="C644" s="453" t="str">
        <f>("16")</f>
        <v>16</v>
      </c>
      <c r="D644" s="453" t="s">
        <v>872</v>
      </c>
      <c r="E644" s="453" t="s">
        <v>2165</v>
      </c>
      <c r="F644" s="453" t="s">
        <v>2166</v>
      </c>
      <c r="G644" s="453">
        <v>4</v>
      </c>
      <c r="H644" s="453" t="s">
        <v>865</v>
      </c>
    </row>
    <row r="645" spans="1:8" ht="13.5">
      <c r="A645" s="452" t="str">
        <f t="shared" si="10"/>
        <v>明野東サッカースポーツ少年団_17</v>
      </c>
      <c r="B645" s="453" t="s">
        <v>2136</v>
      </c>
      <c r="C645" s="453" t="str">
        <f>("17")</f>
        <v>17</v>
      </c>
      <c r="D645" s="453" t="s">
        <v>866</v>
      </c>
      <c r="E645" s="453" t="s">
        <v>2167</v>
      </c>
      <c r="F645" s="453" t="s">
        <v>2168</v>
      </c>
      <c r="G645" s="453">
        <v>4</v>
      </c>
      <c r="H645" s="453" t="s">
        <v>865</v>
      </c>
    </row>
    <row r="646" spans="1:8" ht="13.5">
      <c r="A646" s="452" t="str">
        <f t="shared" si="10"/>
        <v>戸次吉野ＳＳＳ_1</v>
      </c>
      <c r="B646" s="453" t="s">
        <v>35</v>
      </c>
      <c r="C646" s="453" t="str">
        <f>("1")</f>
        <v>1</v>
      </c>
      <c r="D646" s="453" t="s">
        <v>894</v>
      </c>
      <c r="E646" s="453" t="s">
        <v>2169</v>
      </c>
      <c r="F646" s="453" t="s">
        <v>2170</v>
      </c>
      <c r="G646" s="453">
        <v>4</v>
      </c>
      <c r="H646" s="453" t="s">
        <v>865</v>
      </c>
    </row>
    <row r="647" spans="1:8" ht="13.5">
      <c r="A647" s="452" t="str">
        <f t="shared" si="10"/>
        <v>戸次吉野ＳＳＳ_4</v>
      </c>
      <c r="B647" s="453" t="s">
        <v>35</v>
      </c>
      <c r="C647" s="453" t="str">
        <f>("4")</f>
        <v>4</v>
      </c>
      <c r="D647" s="453" t="s">
        <v>862</v>
      </c>
      <c r="E647" s="453" t="s">
        <v>2171</v>
      </c>
      <c r="F647" s="453" t="s">
        <v>2172</v>
      </c>
      <c r="G647" s="453">
        <v>5</v>
      </c>
      <c r="H647" s="453" t="s">
        <v>865</v>
      </c>
    </row>
    <row r="648" spans="1:8" ht="13.5">
      <c r="A648" s="452" t="str">
        <f t="shared" si="10"/>
        <v>戸次吉野ＳＳＳ_5</v>
      </c>
      <c r="B648" s="453" t="s">
        <v>35</v>
      </c>
      <c r="C648" s="453" t="str">
        <f>("5")</f>
        <v>5</v>
      </c>
      <c r="D648" s="453" t="s">
        <v>872</v>
      </c>
      <c r="E648" s="453" t="s">
        <v>2173</v>
      </c>
      <c r="F648" s="453" t="s">
        <v>2174</v>
      </c>
      <c r="G648" s="453">
        <v>6</v>
      </c>
      <c r="H648" s="453" t="s">
        <v>865</v>
      </c>
    </row>
    <row r="649" spans="1:8" ht="13.5">
      <c r="A649" s="452" t="str">
        <f t="shared" si="10"/>
        <v>戸次吉野ＳＳＳ_6</v>
      </c>
      <c r="B649" s="453" t="s">
        <v>35</v>
      </c>
      <c r="C649" s="453" t="str">
        <f>("6")</f>
        <v>6</v>
      </c>
      <c r="D649" s="453" t="s">
        <v>862</v>
      </c>
      <c r="E649" s="453" t="s">
        <v>2175</v>
      </c>
      <c r="F649" s="453" t="s">
        <v>2176</v>
      </c>
      <c r="G649" s="453">
        <v>6</v>
      </c>
      <c r="H649" s="453" t="s">
        <v>865</v>
      </c>
    </row>
    <row r="650" spans="1:8" ht="13.5">
      <c r="A650" s="452" t="str">
        <f t="shared" si="10"/>
        <v>戸次吉野ＳＳＳ_7</v>
      </c>
      <c r="B650" s="453" t="s">
        <v>35</v>
      </c>
      <c r="C650" s="453" t="str">
        <f>("7")</f>
        <v>7</v>
      </c>
      <c r="D650" s="453" t="s">
        <v>866</v>
      </c>
      <c r="E650" s="453" t="s">
        <v>2177</v>
      </c>
      <c r="F650" s="453" t="s">
        <v>2178</v>
      </c>
      <c r="G650" s="453">
        <v>5</v>
      </c>
      <c r="H650" s="453" t="s">
        <v>865</v>
      </c>
    </row>
    <row r="651" spans="1:9" ht="13.5">
      <c r="A651" s="452" t="str">
        <f t="shared" si="10"/>
        <v>戸次吉野ＳＳＳ_8</v>
      </c>
      <c r="B651" s="453" t="s">
        <v>35</v>
      </c>
      <c r="C651" s="453" t="str">
        <f>("8")</f>
        <v>8</v>
      </c>
      <c r="D651" s="453" t="s">
        <v>866</v>
      </c>
      <c r="E651" s="453" t="s">
        <v>2179</v>
      </c>
      <c r="F651" s="453" t="s">
        <v>2180</v>
      </c>
      <c r="G651" s="453">
        <v>6</v>
      </c>
      <c r="H651" s="453" t="s">
        <v>865</v>
      </c>
      <c r="I651" s="453" t="s">
        <v>16</v>
      </c>
    </row>
    <row r="652" spans="1:8" ht="13.5">
      <c r="A652" s="452" t="str">
        <f t="shared" si="10"/>
        <v>戸次吉野ＳＳＳ_9</v>
      </c>
      <c r="B652" s="453" t="s">
        <v>35</v>
      </c>
      <c r="C652" s="453" t="str">
        <f>("9")</f>
        <v>9</v>
      </c>
      <c r="D652" s="453" t="s">
        <v>866</v>
      </c>
      <c r="E652" s="453" t="s">
        <v>2181</v>
      </c>
      <c r="F652" s="453" t="s">
        <v>2182</v>
      </c>
      <c r="G652" s="453">
        <v>5</v>
      </c>
      <c r="H652" s="453" t="s">
        <v>865</v>
      </c>
    </row>
    <row r="653" spans="1:8" ht="13.5">
      <c r="A653" s="452" t="str">
        <f t="shared" si="10"/>
        <v>戸次吉野ＳＳＳ_11</v>
      </c>
      <c r="B653" s="453" t="s">
        <v>35</v>
      </c>
      <c r="C653" s="453" t="str">
        <f>("11")</f>
        <v>11</v>
      </c>
      <c r="D653" s="453" t="s">
        <v>862</v>
      </c>
      <c r="E653" s="453" t="s">
        <v>2183</v>
      </c>
      <c r="F653" s="453" t="s">
        <v>2184</v>
      </c>
      <c r="G653" s="453">
        <v>5</v>
      </c>
      <c r="H653" s="453" t="s">
        <v>865</v>
      </c>
    </row>
    <row r="654" spans="1:8" ht="13.5">
      <c r="A654" s="452" t="str">
        <f t="shared" si="10"/>
        <v>戸次吉野ＳＳＳ_12</v>
      </c>
      <c r="B654" s="453" t="s">
        <v>35</v>
      </c>
      <c r="C654" s="453" t="str">
        <f>("12")</f>
        <v>12</v>
      </c>
      <c r="D654" s="453" t="s">
        <v>866</v>
      </c>
      <c r="E654" s="453" t="s">
        <v>2185</v>
      </c>
      <c r="F654" s="453" t="s">
        <v>2186</v>
      </c>
      <c r="G654" s="453">
        <v>4</v>
      </c>
      <c r="H654" s="453" t="s">
        <v>865</v>
      </c>
    </row>
    <row r="655" spans="1:8" ht="13.5">
      <c r="A655" s="452" t="str">
        <f t="shared" si="10"/>
        <v>戸次吉野ＳＳＳ_13</v>
      </c>
      <c r="B655" s="453" t="s">
        <v>35</v>
      </c>
      <c r="C655" s="453" t="str">
        <f>("13")</f>
        <v>13</v>
      </c>
      <c r="D655" s="453" t="s">
        <v>862</v>
      </c>
      <c r="E655" s="453" t="s">
        <v>2187</v>
      </c>
      <c r="F655" s="453" t="s">
        <v>2188</v>
      </c>
      <c r="G655" s="453">
        <v>4</v>
      </c>
      <c r="H655" s="453" t="s">
        <v>865</v>
      </c>
    </row>
    <row r="656" spans="1:8" ht="13.5">
      <c r="A656" s="452" t="str">
        <f t="shared" si="10"/>
        <v>戸次吉野ＳＳＳ_14</v>
      </c>
      <c r="B656" s="453" t="s">
        <v>35</v>
      </c>
      <c r="C656" s="453" t="str">
        <f>("14")</f>
        <v>14</v>
      </c>
      <c r="D656" s="453" t="s">
        <v>866</v>
      </c>
      <c r="E656" s="453" t="s">
        <v>2189</v>
      </c>
      <c r="F656" s="453" t="s">
        <v>2190</v>
      </c>
      <c r="G656" s="453">
        <v>4</v>
      </c>
      <c r="H656" s="453" t="s">
        <v>865</v>
      </c>
    </row>
    <row r="657" spans="1:8" ht="13.5">
      <c r="A657" s="452" t="str">
        <f t="shared" si="10"/>
        <v>戸次吉野ＳＳＳ_15</v>
      </c>
      <c r="B657" s="453" t="s">
        <v>35</v>
      </c>
      <c r="C657" s="453" t="str">
        <f>("15")</f>
        <v>15</v>
      </c>
      <c r="D657" s="453" t="s">
        <v>862</v>
      </c>
      <c r="E657" s="453" t="s">
        <v>2191</v>
      </c>
      <c r="F657" s="453" t="s">
        <v>2192</v>
      </c>
      <c r="G657" s="453">
        <v>4</v>
      </c>
      <c r="H657" s="453" t="s">
        <v>865</v>
      </c>
    </row>
    <row r="658" spans="1:8" ht="13.5">
      <c r="A658" s="452" t="str">
        <f t="shared" si="10"/>
        <v>大道サッカースポーツ少年団_1</v>
      </c>
      <c r="B658" s="453" t="s">
        <v>54</v>
      </c>
      <c r="C658" s="453" t="str">
        <f>("1")</f>
        <v>1</v>
      </c>
      <c r="D658" s="453" t="s">
        <v>894</v>
      </c>
      <c r="E658" s="453" t="s">
        <v>2193</v>
      </c>
      <c r="F658" s="453" t="s">
        <v>2194</v>
      </c>
      <c r="G658" s="453">
        <v>5</v>
      </c>
      <c r="H658" s="453" t="s">
        <v>865</v>
      </c>
    </row>
    <row r="659" spans="1:8" ht="13.5">
      <c r="A659" s="452" t="str">
        <f t="shared" si="10"/>
        <v>大道サッカースポーツ少年団_2</v>
      </c>
      <c r="B659" s="453" t="s">
        <v>54</v>
      </c>
      <c r="C659" s="453" t="str">
        <f>("2")</f>
        <v>2</v>
      </c>
      <c r="D659" s="453" t="s">
        <v>866</v>
      </c>
      <c r="E659" s="453" t="s">
        <v>2195</v>
      </c>
      <c r="F659" s="453" t="s">
        <v>2196</v>
      </c>
      <c r="G659" s="453">
        <v>6</v>
      </c>
      <c r="H659" s="453" t="s">
        <v>865</v>
      </c>
    </row>
    <row r="660" spans="1:8" ht="13.5">
      <c r="A660" s="452" t="str">
        <f t="shared" si="10"/>
        <v>大道サッカースポーツ少年団_3</v>
      </c>
      <c r="B660" s="453" t="s">
        <v>54</v>
      </c>
      <c r="C660" s="453" t="str">
        <f>("3")</f>
        <v>3</v>
      </c>
      <c r="D660" s="453" t="s">
        <v>872</v>
      </c>
      <c r="E660" s="453" t="s">
        <v>2197</v>
      </c>
      <c r="F660" s="453" t="s">
        <v>2198</v>
      </c>
      <c r="G660" s="453">
        <v>6</v>
      </c>
      <c r="H660" s="453" t="s">
        <v>865</v>
      </c>
    </row>
    <row r="661" spans="1:8" ht="13.5">
      <c r="A661" s="452" t="str">
        <f t="shared" si="10"/>
        <v>大道サッカースポーツ少年団_4</v>
      </c>
      <c r="B661" s="453" t="s">
        <v>54</v>
      </c>
      <c r="C661" s="453" t="str">
        <f>("4")</f>
        <v>4</v>
      </c>
      <c r="D661" s="453" t="s">
        <v>872</v>
      </c>
      <c r="E661" s="453" t="s">
        <v>2199</v>
      </c>
      <c r="F661" s="453" t="s">
        <v>2200</v>
      </c>
      <c r="G661" s="453">
        <v>6</v>
      </c>
      <c r="H661" s="453" t="s">
        <v>865</v>
      </c>
    </row>
    <row r="662" spans="1:8" ht="13.5">
      <c r="A662" s="452" t="str">
        <f t="shared" si="10"/>
        <v>大道サッカースポーツ少年団_5</v>
      </c>
      <c r="B662" s="453" t="s">
        <v>54</v>
      </c>
      <c r="C662" s="453" t="str">
        <f>("5")</f>
        <v>5</v>
      </c>
      <c r="D662" s="453" t="s">
        <v>862</v>
      </c>
      <c r="E662" s="453" t="s">
        <v>2201</v>
      </c>
      <c r="F662" s="453" t="s">
        <v>2202</v>
      </c>
      <c r="G662" s="453">
        <v>6</v>
      </c>
      <c r="H662" s="453" t="s">
        <v>865</v>
      </c>
    </row>
    <row r="663" spans="1:8" ht="13.5">
      <c r="A663" s="452" t="str">
        <f t="shared" si="10"/>
        <v>大道サッカースポーツ少年団_6</v>
      </c>
      <c r="B663" s="453" t="s">
        <v>54</v>
      </c>
      <c r="C663" s="453" t="str">
        <f>("6")</f>
        <v>6</v>
      </c>
      <c r="D663" s="453" t="s">
        <v>872</v>
      </c>
      <c r="E663" s="453" t="s">
        <v>2203</v>
      </c>
      <c r="F663" s="453" t="s">
        <v>2204</v>
      </c>
      <c r="G663" s="453">
        <v>6</v>
      </c>
      <c r="H663" s="453" t="s">
        <v>865</v>
      </c>
    </row>
    <row r="664" spans="1:9" ht="13.5">
      <c r="A664" s="452" t="str">
        <f t="shared" si="10"/>
        <v>大道サッカースポーツ少年団_7</v>
      </c>
      <c r="B664" s="453" t="s">
        <v>54</v>
      </c>
      <c r="C664" s="453" t="str">
        <f>("7")</f>
        <v>7</v>
      </c>
      <c r="D664" s="453" t="s">
        <v>862</v>
      </c>
      <c r="E664" s="453" t="s">
        <v>2205</v>
      </c>
      <c r="F664" s="453" t="s">
        <v>2206</v>
      </c>
      <c r="G664" s="453">
        <v>6</v>
      </c>
      <c r="H664" s="453" t="s">
        <v>865</v>
      </c>
      <c r="I664" s="453" t="s">
        <v>16</v>
      </c>
    </row>
    <row r="665" spans="1:8" ht="13.5">
      <c r="A665" s="452" t="str">
        <f t="shared" si="10"/>
        <v>大道サッカースポーツ少年団_8</v>
      </c>
      <c r="B665" s="453" t="s">
        <v>54</v>
      </c>
      <c r="C665" s="453" t="str">
        <f>("8")</f>
        <v>8</v>
      </c>
      <c r="D665" s="453" t="s">
        <v>872</v>
      </c>
      <c r="E665" s="453" t="s">
        <v>2207</v>
      </c>
      <c r="F665" s="453" t="s">
        <v>2208</v>
      </c>
      <c r="G665" s="453">
        <v>6</v>
      </c>
      <c r="H665" s="453" t="s">
        <v>865</v>
      </c>
    </row>
    <row r="666" spans="1:8" ht="13.5">
      <c r="A666" s="452" t="str">
        <f t="shared" si="10"/>
        <v>大道サッカースポーツ少年団_9</v>
      </c>
      <c r="B666" s="453" t="s">
        <v>54</v>
      </c>
      <c r="C666" s="453" t="str">
        <f>("9")</f>
        <v>9</v>
      </c>
      <c r="D666" s="453" t="s">
        <v>866</v>
      </c>
      <c r="E666" s="453" t="s">
        <v>2209</v>
      </c>
      <c r="F666" s="453" t="s">
        <v>2210</v>
      </c>
      <c r="G666" s="453">
        <v>6</v>
      </c>
      <c r="H666" s="453" t="s">
        <v>865</v>
      </c>
    </row>
    <row r="667" spans="1:8" ht="13.5">
      <c r="A667" s="452" t="str">
        <f t="shared" si="10"/>
        <v>大道サッカースポーツ少年団_10</v>
      </c>
      <c r="B667" s="453" t="s">
        <v>54</v>
      </c>
      <c r="C667" s="453" t="str">
        <f>("10")</f>
        <v>10</v>
      </c>
      <c r="D667" s="453" t="s">
        <v>866</v>
      </c>
      <c r="E667" s="453" t="s">
        <v>2211</v>
      </c>
      <c r="F667" s="453" t="s">
        <v>2212</v>
      </c>
      <c r="G667" s="453">
        <v>5</v>
      </c>
      <c r="H667" s="453" t="s">
        <v>865</v>
      </c>
    </row>
    <row r="668" spans="1:8" ht="13.5">
      <c r="A668" s="452" t="str">
        <f t="shared" si="10"/>
        <v>大道サッカースポーツ少年団_11</v>
      </c>
      <c r="B668" s="453" t="s">
        <v>54</v>
      </c>
      <c r="C668" s="453" t="str">
        <f>("11")</f>
        <v>11</v>
      </c>
      <c r="D668" s="453" t="s">
        <v>872</v>
      </c>
      <c r="E668" s="453" t="s">
        <v>2213</v>
      </c>
      <c r="F668" s="453" t="s">
        <v>2214</v>
      </c>
      <c r="G668" s="453">
        <v>5</v>
      </c>
      <c r="H668" s="453" t="s">
        <v>869</v>
      </c>
    </row>
    <row r="669" spans="1:8" ht="13.5">
      <c r="A669" s="452" t="str">
        <f t="shared" si="10"/>
        <v>大道サッカースポーツ少年団_12</v>
      </c>
      <c r="B669" s="453" t="s">
        <v>54</v>
      </c>
      <c r="C669" s="453" t="str">
        <f>("12")</f>
        <v>12</v>
      </c>
      <c r="D669" s="453" t="s">
        <v>894</v>
      </c>
      <c r="E669" s="453" t="s">
        <v>2215</v>
      </c>
      <c r="F669" s="453" t="s">
        <v>2216</v>
      </c>
      <c r="G669" s="453">
        <v>4</v>
      </c>
      <c r="H669" s="453" t="s">
        <v>865</v>
      </c>
    </row>
    <row r="670" spans="1:8" ht="13.5">
      <c r="A670" s="452" t="str">
        <f t="shared" si="10"/>
        <v>大道サッカースポーツ少年団_13</v>
      </c>
      <c r="B670" s="453" t="s">
        <v>54</v>
      </c>
      <c r="C670" s="453" t="str">
        <f>("13")</f>
        <v>13</v>
      </c>
      <c r="D670" s="453" t="s">
        <v>866</v>
      </c>
      <c r="E670" s="453" t="s">
        <v>2217</v>
      </c>
      <c r="F670" s="453" t="s">
        <v>2218</v>
      </c>
      <c r="G670" s="453">
        <v>5</v>
      </c>
      <c r="H670" s="453" t="s">
        <v>869</v>
      </c>
    </row>
    <row r="671" spans="1:8" ht="13.5">
      <c r="A671" s="452" t="str">
        <f t="shared" si="10"/>
        <v>大道サッカースポーツ少年団_14</v>
      </c>
      <c r="B671" s="453" t="s">
        <v>54</v>
      </c>
      <c r="C671" s="453" t="str">
        <f>("14")</f>
        <v>14</v>
      </c>
      <c r="D671" s="453" t="s">
        <v>866</v>
      </c>
      <c r="E671" s="453" t="s">
        <v>2219</v>
      </c>
      <c r="F671" s="453" t="s">
        <v>2220</v>
      </c>
      <c r="G671" s="453">
        <v>4</v>
      </c>
      <c r="H671" s="453" t="s">
        <v>865</v>
      </c>
    </row>
    <row r="672" spans="1:8" ht="13.5">
      <c r="A672" s="452" t="str">
        <f t="shared" si="10"/>
        <v>大道サッカースポーツ少年団_15</v>
      </c>
      <c r="B672" s="453" t="s">
        <v>54</v>
      </c>
      <c r="C672" s="453" t="str">
        <f>("15")</f>
        <v>15</v>
      </c>
      <c r="D672" s="453" t="s">
        <v>866</v>
      </c>
      <c r="E672" s="453" t="s">
        <v>2221</v>
      </c>
      <c r="F672" s="453" t="s">
        <v>2222</v>
      </c>
      <c r="G672" s="453">
        <v>4</v>
      </c>
      <c r="H672" s="453" t="s">
        <v>865</v>
      </c>
    </row>
    <row r="673" spans="1:8" ht="13.5">
      <c r="A673" s="452" t="str">
        <f t="shared" si="10"/>
        <v>大道サッカースポーツ少年団_16</v>
      </c>
      <c r="B673" s="453" t="s">
        <v>54</v>
      </c>
      <c r="C673" s="453" t="str">
        <f>("16")</f>
        <v>16</v>
      </c>
      <c r="D673" s="453" t="s">
        <v>862</v>
      </c>
      <c r="E673" s="453" t="s">
        <v>2223</v>
      </c>
      <c r="F673" s="453" t="s">
        <v>2224</v>
      </c>
      <c r="G673" s="453">
        <v>4</v>
      </c>
      <c r="H673" s="453" t="s">
        <v>865</v>
      </c>
    </row>
    <row r="674" spans="1:8" ht="13.5">
      <c r="A674" s="452" t="str">
        <f t="shared" si="10"/>
        <v>大道サッカースポーツ少年団_17</v>
      </c>
      <c r="B674" s="453" t="s">
        <v>54</v>
      </c>
      <c r="C674" s="453" t="str">
        <f>("17")</f>
        <v>17</v>
      </c>
      <c r="D674" s="453" t="s">
        <v>866</v>
      </c>
      <c r="E674" s="453" t="s">
        <v>2225</v>
      </c>
      <c r="F674" s="453" t="s">
        <v>2226</v>
      </c>
      <c r="G674" s="453">
        <v>5</v>
      </c>
      <c r="H674" s="453" t="s">
        <v>865</v>
      </c>
    </row>
    <row r="675" spans="1:8" ht="13.5">
      <c r="A675" s="452" t="str">
        <f t="shared" si="10"/>
        <v>大道サッカースポーツ少年団_18</v>
      </c>
      <c r="B675" s="453" t="s">
        <v>54</v>
      </c>
      <c r="C675" s="453" t="str">
        <f>("18")</f>
        <v>18</v>
      </c>
      <c r="D675" s="453" t="s">
        <v>872</v>
      </c>
      <c r="E675" s="453" t="s">
        <v>2227</v>
      </c>
      <c r="F675" s="453" t="s">
        <v>2228</v>
      </c>
      <c r="G675" s="453">
        <v>5</v>
      </c>
      <c r="H675" s="453" t="s">
        <v>865</v>
      </c>
    </row>
    <row r="676" spans="1:8" ht="13.5">
      <c r="A676" s="452" t="str">
        <f t="shared" si="10"/>
        <v>東稙田サッカースポーツ少年団_2</v>
      </c>
      <c r="B676" s="453" t="s">
        <v>2229</v>
      </c>
      <c r="C676" s="453" t="str">
        <f>("2")</f>
        <v>2</v>
      </c>
      <c r="D676" s="453" t="s">
        <v>862</v>
      </c>
      <c r="E676" s="453" t="s">
        <v>2230</v>
      </c>
      <c r="F676" s="453" t="s">
        <v>2231</v>
      </c>
      <c r="G676" s="453">
        <v>5</v>
      </c>
      <c r="H676" s="453" t="s">
        <v>865</v>
      </c>
    </row>
    <row r="677" spans="1:9" ht="13.5">
      <c r="A677" s="452" t="str">
        <f t="shared" si="10"/>
        <v>東稙田サッカースポーツ少年団_3</v>
      </c>
      <c r="B677" s="453" t="s">
        <v>2229</v>
      </c>
      <c r="C677" s="453" t="str">
        <f>("3")</f>
        <v>3</v>
      </c>
      <c r="D677" s="453" t="s">
        <v>862</v>
      </c>
      <c r="E677" s="453" t="s">
        <v>2232</v>
      </c>
      <c r="F677" s="453" t="s">
        <v>2233</v>
      </c>
      <c r="G677" s="453">
        <v>5</v>
      </c>
      <c r="H677" s="453" t="s">
        <v>865</v>
      </c>
      <c r="I677" s="453" t="s">
        <v>16</v>
      </c>
    </row>
    <row r="678" spans="1:8" ht="13.5">
      <c r="A678" s="452" t="str">
        <f t="shared" si="10"/>
        <v>東稙田サッカースポーツ少年団_5</v>
      </c>
      <c r="B678" s="453" t="s">
        <v>2229</v>
      </c>
      <c r="C678" s="453" t="str">
        <f>("5")</f>
        <v>5</v>
      </c>
      <c r="D678" s="453" t="s">
        <v>866</v>
      </c>
      <c r="E678" s="453" t="s">
        <v>2234</v>
      </c>
      <c r="F678" s="453" t="s">
        <v>2235</v>
      </c>
      <c r="G678" s="453">
        <v>5</v>
      </c>
      <c r="H678" s="453" t="s">
        <v>865</v>
      </c>
    </row>
    <row r="679" spans="1:8" ht="13.5">
      <c r="A679" s="452" t="str">
        <f t="shared" si="10"/>
        <v>東稙田サッカースポーツ少年団_6</v>
      </c>
      <c r="B679" s="453" t="s">
        <v>2229</v>
      </c>
      <c r="C679" s="453" t="str">
        <f>("6")</f>
        <v>6</v>
      </c>
      <c r="D679" s="453" t="s">
        <v>872</v>
      </c>
      <c r="E679" s="453" t="s">
        <v>2236</v>
      </c>
      <c r="F679" s="453" t="s">
        <v>2237</v>
      </c>
      <c r="G679" s="453">
        <v>5</v>
      </c>
      <c r="H679" s="453" t="s">
        <v>865</v>
      </c>
    </row>
    <row r="680" spans="1:8" ht="13.5">
      <c r="A680" s="452" t="str">
        <f t="shared" si="10"/>
        <v>東稙田サッカースポーツ少年団_7</v>
      </c>
      <c r="B680" s="453" t="s">
        <v>2229</v>
      </c>
      <c r="C680" s="453" t="str">
        <f>("7")</f>
        <v>7</v>
      </c>
      <c r="D680" s="453" t="s">
        <v>866</v>
      </c>
      <c r="E680" s="453" t="s">
        <v>2238</v>
      </c>
      <c r="F680" s="453" t="s">
        <v>2239</v>
      </c>
      <c r="G680" s="453">
        <v>5</v>
      </c>
      <c r="H680" s="453" t="s">
        <v>865</v>
      </c>
    </row>
    <row r="681" spans="1:8" ht="13.5">
      <c r="A681" s="452" t="str">
        <f t="shared" si="10"/>
        <v>東稙田サッカースポーツ少年団_8</v>
      </c>
      <c r="B681" s="453" t="s">
        <v>2229</v>
      </c>
      <c r="C681" s="453" t="str">
        <f>("8")</f>
        <v>8</v>
      </c>
      <c r="D681" s="453" t="s">
        <v>866</v>
      </c>
      <c r="E681" s="453" t="s">
        <v>2240</v>
      </c>
      <c r="F681" s="453" t="s">
        <v>2241</v>
      </c>
      <c r="G681" s="453">
        <v>5</v>
      </c>
      <c r="H681" s="453" t="s">
        <v>865</v>
      </c>
    </row>
    <row r="682" spans="1:8" ht="13.5">
      <c r="A682" s="452" t="str">
        <f t="shared" si="10"/>
        <v>東稙田サッカースポーツ少年団_9</v>
      </c>
      <c r="B682" s="453" t="s">
        <v>2229</v>
      </c>
      <c r="C682" s="453" t="str">
        <f>("9")</f>
        <v>9</v>
      </c>
      <c r="D682" s="453" t="s">
        <v>872</v>
      </c>
      <c r="E682" s="453" t="s">
        <v>2242</v>
      </c>
      <c r="F682" s="453" t="s">
        <v>2243</v>
      </c>
      <c r="G682" s="453">
        <v>5</v>
      </c>
      <c r="H682" s="453" t="s">
        <v>865</v>
      </c>
    </row>
    <row r="683" spans="1:8" ht="13.5">
      <c r="A683" s="452" t="str">
        <f t="shared" si="10"/>
        <v>東稙田サッカースポーツ少年団_10</v>
      </c>
      <c r="B683" s="453" t="s">
        <v>2229</v>
      </c>
      <c r="C683" s="453" t="str">
        <f>("10")</f>
        <v>10</v>
      </c>
      <c r="D683" s="453" t="s">
        <v>866</v>
      </c>
      <c r="E683" s="453" t="s">
        <v>2244</v>
      </c>
      <c r="F683" s="453" t="s">
        <v>2245</v>
      </c>
      <c r="G683" s="453">
        <v>5</v>
      </c>
      <c r="H683" s="453" t="s">
        <v>865</v>
      </c>
    </row>
    <row r="684" spans="1:8" ht="13.5">
      <c r="A684" s="452" t="str">
        <f t="shared" si="10"/>
        <v>東稙田サッカースポーツ少年団_11</v>
      </c>
      <c r="B684" s="453" t="s">
        <v>2229</v>
      </c>
      <c r="C684" s="453" t="str">
        <f>("11")</f>
        <v>11</v>
      </c>
      <c r="D684" s="453" t="s">
        <v>866</v>
      </c>
      <c r="E684" s="453" t="s">
        <v>2246</v>
      </c>
      <c r="F684" s="453" t="s">
        <v>2247</v>
      </c>
      <c r="G684" s="453">
        <v>5</v>
      </c>
      <c r="H684" s="453" t="s">
        <v>865</v>
      </c>
    </row>
    <row r="685" spans="1:8" ht="13.5">
      <c r="A685" s="452" t="str">
        <f t="shared" si="10"/>
        <v>東稙田サッカースポーツ少年団_12</v>
      </c>
      <c r="B685" s="453" t="s">
        <v>2229</v>
      </c>
      <c r="C685" s="453" t="str">
        <f>("12")</f>
        <v>12</v>
      </c>
      <c r="D685" s="453" t="s">
        <v>894</v>
      </c>
      <c r="E685" s="453" t="s">
        <v>2248</v>
      </c>
      <c r="F685" s="453" t="s">
        <v>2249</v>
      </c>
      <c r="G685" s="453">
        <v>5</v>
      </c>
      <c r="H685" s="453" t="s">
        <v>865</v>
      </c>
    </row>
    <row r="686" spans="1:8" ht="13.5">
      <c r="A686" s="452" t="str">
        <f t="shared" si="10"/>
        <v>東稙田サッカースポーツ少年団_13</v>
      </c>
      <c r="B686" s="453" t="s">
        <v>2229</v>
      </c>
      <c r="C686" s="453" t="str">
        <f>("13")</f>
        <v>13</v>
      </c>
      <c r="D686" s="453" t="s">
        <v>866</v>
      </c>
      <c r="E686" s="453" t="s">
        <v>2250</v>
      </c>
      <c r="F686" s="453" t="s">
        <v>2251</v>
      </c>
      <c r="G686" s="453">
        <v>5</v>
      </c>
      <c r="H686" s="453" t="s">
        <v>865</v>
      </c>
    </row>
    <row r="687" spans="1:8" ht="13.5">
      <c r="A687" s="452" t="str">
        <f t="shared" si="10"/>
        <v>東稙田サッカースポーツ少年団_14</v>
      </c>
      <c r="B687" s="453" t="s">
        <v>2229</v>
      </c>
      <c r="C687" s="453" t="str">
        <f>("14")</f>
        <v>14</v>
      </c>
      <c r="D687" s="453" t="s">
        <v>872</v>
      </c>
      <c r="E687" s="453" t="s">
        <v>2252</v>
      </c>
      <c r="F687" s="453" t="s">
        <v>1350</v>
      </c>
      <c r="G687" s="453">
        <v>2</v>
      </c>
      <c r="H687" s="453" t="s">
        <v>865</v>
      </c>
    </row>
    <row r="688" spans="1:8" ht="13.5">
      <c r="A688" s="452" t="str">
        <f t="shared" si="10"/>
        <v>東稙田サッカースポーツ少年団_17</v>
      </c>
      <c r="B688" s="453" t="s">
        <v>2229</v>
      </c>
      <c r="C688" s="453" t="str">
        <f>("17")</f>
        <v>17</v>
      </c>
      <c r="D688" s="453" t="s">
        <v>894</v>
      </c>
      <c r="E688" s="453" t="s">
        <v>2253</v>
      </c>
      <c r="F688" s="453" t="s">
        <v>2254</v>
      </c>
      <c r="G688" s="453">
        <v>5</v>
      </c>
      <c r="H688" s="453" t="s">
        <v>865</v>
      </c>
    </row>
    <row r="689" spans="1:8" ht="13.5">
      <c r="A689" s="452" t="str">
        <f t="shared" si="10"/>
        <v>寒田．敷戸ＦＣ_1</v>
      </c>
      <c r="B689" s="453" t="s">
        <v>49</v>
      </c>
      <c r="C689" s="453" t="str">
        <f>("1")</f>
        <v>1</v>
      </c>
      <c r="D689" s="453" t="s">
        <v>894</v>
      </c>
      <c r="E689" s="453" t="s">
        <v>2255</v>
      </c>
      <c r="F689" s="453" t="s">
        <v>2256</v>
      </c>
      <c r="G689" s="453">
        <v>6</v>
      </c>
      <c r="H689" s="453" t="s">
        <v>865</v>
      </c>
    </row>
    <row r="690" spans="1:8" ht="13.5">
      <c r="A690" s="452" t="str">
        <f t="shared" si="10"/>
        <v>寒田．敷戸ＦＣ_2</v>
      </c>
      <c r="B690" s="453" t="s">
        <v>49</v>
      </c>
      <c r="C690" s="453" t="str">
        <f>("2")</f>
        <v>2</v>
      </c>
      <c r="D690" s="453" t="s">
        <v>866</v>
      </c>
      <c r="E690" s="453" t="s">
        <v>2257</v>
      </c>
      <c r="F690" s="453" t="s">
        <v>2258</v>
      </c>
      <c r="G690" s="453">
        <v>6</v>
      </c>
      <c r="H690" s="453" t="s">
        <v>865</v>
      </c>
    </row>
    <row r="691" spans="1:8" ht="13.5">
      <c r="A691" s="452" t="str">
        <f t="shared" si="10"/>
        <v>寒田．敷戸ＦＣ_3</v>
      </c>
      <c r="B691" s="453" t="s">
        <v>49</v>
      </c>
      <c r="C691" s="453" t="str">
        <f>("3")</f>
        <v>3</v>
      </c>
      <c r="D691" s="453" t="s">
        <v>866</v>
      </c>
      <c r="E691" s="453" t="s">
        <v>2259</v>
      </c>
      <c r="F691" s="453" t="s">
        <v>2260</v>
      </c>
      <c r="G691" s="453">
        <v>6</v>
      </c>
      <c r="H691" s="453" t="s">
        <v>865</v>
      </c>
    </row>
    <row r="692" spans="1:9" ht="13.5">
      <c r="A692" s="452" t="str">
        <f t="shared" si="10"/>
        <v>寒田．敷戸ＦＣ_4</v>
      </c>
      <c r="B692" s="453" t="s">
        <v>49</v>
      </c>
      <c r="C692" s="453" t="str">
        <f>("4")</f>
        <v>4</v>
      </c>
      <c r="D692" s="453" t="s">
        <v>866</v>
      </c>
      <c r="E692" s="453" t="s">
        <v>2261</v>
      </c>
      <c r="F692" s="453" t="s">
        <v>2262</v>
      </c>
      <c r="G692" s="453">
        <v>6</v>
      </c>
      <c r="H692" s="453" t="s">
        <v>865</v>
      </c>
      <c r="I692" s="453" t="s">
        <v>16</v>
      </c>
    </row>
    <row r="693" spans="1:8" ht="13.5">
      <c r="A693" s="452" t="str">
        <f t="shared" si="10"/>
        <v>寒田．敷戸ＦＣ_5</v>
      </c>
      <c r="B693" s="453" t="s">
        <v>49</v>
      </c>
      <c r="C693" s="453" t="str">
        <f>("5")</f>
        <v>5</v>
      </c>
      <c r="D693" s="453" t="s">
        <v>862</v>
      </c>
      <c r="E693" s="453" t="s">
        <v>2263</v>
      </c>
      <c r="F693" s="453" t="s">
        <v>2264</v>
      </c>
      <c r="G693" s="453">
        <v>6</v>
      </c>
      <c r="H693" s="453" t="s">
        <v>865</v>
      </c>
    </row>
    <row r="694" spans="1:8" ht="13.5">
      <c r="A694" s="452" t="str">
        <f t="shared" si="10"/>
        <v>寒田．敷戸ＦＣ_6</v>
      </c>
      <c r="B694" s="453" t="s">
        <v>49</v>
      </c>
      <c r="C694" s="453" t="str">
        <f>("6")</f>
        <v>6</v>
      </c>
      <c r="D694" s="453" t="s">
        <v>872</v>
      </c>
      <c r="E694" s="453" t="s">
        <v>2265</v>
      </c>
      <c r="F694" s="453" t="s">
        <v>2266</v>
      </c>
      <c r="G694" s="453">
        <v>6</v>
      </c>
      <c r="H694" s="453" t="s">
        <v>865</v>
      </c>
    </row>
    <row r="695" spans="1:8" ht="13.5">
      <c r="A695" s="452" t="str">
        <f t="shared" si="10"/>
        <v>寒田．敷戸ＦＣ_7</v>
      </c>
      <c r="B695" s="453" t="s">
        <v>49</v>
      </c>
      <c r="C695" s="453" t="str">
        <f>("7")</f>
        <v>7</v>
      </c>
      <c r="D695" s="453" t="s">
        <v>866</v>
      </c>
      <c r="E695" s="453" t="s">
        <v>2267</v>
      </c>
      <c r="F695" s="453" t="s">
        <v>2268</v>
      </c>
      <c r="G695" s="453">
        <v>6</v>
      </c>
      <c r="H695" s="453" t="s">
        <v>865</v>
      </c>
    </row>
    <row r="696" spans="1:8" ht="13.5">
      <c r="A696" s="452" t="str">
        <f t="shared" si="10"/>
        <v>寒田．敷戸ＦＣ_8</v>
      </c>
      <c r="B696" s="453" t="s">
        <v>49</v>
      </c>
      <c r="C696" s="453" t="str">
        <f>("8")</f>
        <v>8</v>
      </c>
      <c r="D696" s="453" t="s">
        <v>872</v>
      </c>
      <c r="E696" s="453" t="s">
        <v>2269</v>
      </c>
      <c r="F696" s="453" t="s">
        <v>2270</v>
      </c>
      <c r="G696" s="453">
        <v>6</v>
      </c>
      <c r="H696" s="453" t="s">
        <v>869</v>
      </c>
    </row>
    <row r="697" spans="1:8" ht="13.5">
      <c r="A697" s="452" t="str">
        <f t="shared" si="10"/>
        <v>寒田．敷戸ＦＣ_9</v>
      </c>
      <c r="B697" s="453" t="s">
        <v>49</v>
      </c>
      <c r="C697" s="453" t="str">
        <f>("9")</f>
        <v>9</v>
      </c>
      <c r="D697" s="453" t="s">
        <v>866</v>
      </c>
      <c r="E697" s="453" t="s">
        <v>2271</v>
      </c>
      <c r="F697" s="453" t="s">
        <v>2272</v>
      </c>
      <c r="G697" s="453">
        <v>6</v>
      </c>
      <c r="H697" s="453" t="s">
        <v>869</v>
      </c>
    </row>
    <row r="698" spans="1:8" ht="13.5">
      <c r="A698" s="452" t="str">
        <f t="shared" si="10"/>
        <v>寒田．敷戸ＦＣ_10</v>
      </c>
      <c r="B698" s="453" t="s">
        <v>49</v>
      </c>
      <c r="C698" s="453" t="str">
        <f>("10")</f>
        <v>10</v>
      </c>
      <c r="D698" s="453" t="s">
        <v>872</v>
      </c>
      <c r="E698" s="453" t="s">
        <v>2273</v>
      </c>
      <c r="F698" s="453" t="s">
        <v>2274</v>
      </c>
      <c r="G698" s="453">
        <v>6</v>
      </c>
      <c r="H698" s="453" t="s">
        <v>865</v>
      </c>
    </row>
    <row r="699" spans="1:8" ht="13.5">
      <c r="A699" s="452" t="str">
        <f t="shared" si="10"/>
        <v>寒田．敷戸ＦＣ_11</v>
      </c>
      <c r="B699" s="453" t="s">
        <v>49</v>
      </c>
      <c r="C699" s="453" t="str">
        <f>("11")</f>
        <v>11</v>
      </c>
      <c r="D699" s="453" t="s">
        <v>866</v>
      </c>
      <c r="E699" s="453" t="s">
        <v>457</v>
      </c>
      <c r="F699" s="453" t="s">
        <v>2275</v>
      </c>
      <c r="G699" s="453">
        <v>6</v>
      </c>
      <c r="H699" s="453" t="s">
        <v>869</v>
      </c>
    </row>
    <row r="700" spans="1:8" ht="13.5">
      <c r="A700" s="452" t="str">
        <f t="shared" si="10"/>
        <v>寒田．敷戸ＦＣ_12</v>
      </c>
      <c r="B700" s="453" t="s">
        <v>49</v>
      </c>
      <c r="C700" s="453" t="str">
        <f>("12")</f>
        <v>12</v>
      </c>
      <c r="D700" s="453" t="s">
        <v>866</v>
      </c>
      <c r="E700" s="453" t="s">
        <v>2276</v>
      </c>
      <c r="F700" s="453" t="s">
        <v>2277</v>
      </c>
      <c r="G700" s="453">
        <v>5</v>
      </c>
      <c r="H700" s="453" t="s">
        <v>865</v>
      </c>
    </row>
    <row r="701" spans="1:8" ht="13.5">
      <c r="A701" s="452" t="str">
        <f t="shared" si="10"/>
        <v>寒田．敷戸ＦＣ_13</v>
      </c>
      <c r="B701" s="453" t="s">
        <v>49</v>
      </c>
      <c r="C701" s="453" t="str">
        <f>("13")</f>
        <v>13</v>
      </c>
      <c r="D701" s="453" t="s">
        <v>862</v>
      </c>
      <c r="E701" s="453" t="s">
        <v>2278</v>
      </c>
      <c r="F701" s="453" t="s">
        <v>2279</v>
      </c>
      <c r="G701" s="453">
        <v>5</v>
      </c>
      <c r="H701" s="453" t="s">
        <v>865</v>
      </c>
    </row>
    <row r="702" spans="1:8" ht="13.5">
      <c r="A702" s="452" t="str">
        <f t="shared" si="10"/>
        <v>寒田．敷戸ＦＣ_14</v>
      </c>
      <c r="B702" s="453" t="s">
        <v>49</v>
      </c>
      <c r="C702" s="453" t="str">
        <f>("14")</f>
        <v>14</v>
      </c>
      <c r="D702" s="453" t="s">
        <v>866</v>
      </c>
      <c r="E702" s="453" t="s">
        <v>2280</v>
      </c>
      <c r="F702" s="453" t="s">
        <v>2281</v>
      </c>
      <c r="G702" s="453">
        <v>4</v>
      </c>
      <c r="H702" s="453" t="s">
        <v>865</v>
      </c>
    </row>
    <row r="703" spans="1:8" ht="13.5">
      <c r="A703" s="452" t="str">
        <f t="shared" si="10"/>
        <v>寒田．敷戸ＦＣ_15</v>
      </c>
      <c r="B703" s="453" t="s">
        <v>49</v>
      </c>
      <c r="C703" s="453" t="str">
        <f>("15")</f>
        <v>15</v>
      </c>
      <c r="D703" s="453" t="s">
        <v>894</v>
      </c>
      <c r="E703" s="453" t="s">
        <v>2282</v>
      </c>
      <c r="F703" s="453" t="s">
        <v>2283</v>
      </c>
      <c r="G703" s="453">
        <v>5</v>
      </c>
      <c r="H703" s="453" t="s">
        <v>865</v>
      </c>
    </row>
    <row r="704" spans="1:8" ht="13.5">
      <c r="A704" s="452" t="str">
        <f t="shared" si="10"/>
        <v>寒田．敷戸ＦＣ_16</v>
      </c>
      <c r="B704" s="453" t="s">
        <v>49</v>
      </c>
      <c r="C704" s="453" t="str">
        <f>("16")</f>
        <v>16</v>
      </c>
      <c r="D704" s="453" t="s">
        <v>862</v>
      </c>
      <c r="E704" s="453" t="s">
        <v>2284</v>
      </c>
      <c r="F704" s="453" t="s">
        <v>2285</v>
      </c>
      <c r="G704" s="453">
        <v>5</v>
      </c>
      <c r="H704" s="453" t="s">
        <v>865</v>
      </c>
    </row>
    <row r="705" spans="1:8" ht="13.5">
      <c r="A705" s="452" t="str">
        <f aca="true" t="shared" si="11" ref="A705:A768">CONCATENATE(B705,"_",C705)</f>
        <v>寒田．敷戸ＦＣ_21</v>
      </c>
      <c r="B705" s="453" t="s">
        <v>49</v>
      </c>
      <c r="C705" s="453" t="str">
        <f>("21")</f>
        <v>21</v>
      </c>
      <c r="D705" s="453" t="s">
        <v>894</v>
      </c>
      <c r="E705" s="453" t="s">
        <v>2286</v>
      </c>
      <c r="F705" s="453" t="s">
        <v>2287</v>
      </c>
      <c r="G705" s="453">
        <v>5</v>
      </c>
      <c r="H705" s="453" t="s">
        <v>865</v>
      </c>
    </row>
    <row r="706" spans="1:8" ht="13.5">
      <c r="A706" s="452" t="str">
        <f t="shared" si="11"/>
        <v>滝尾下郡サッカースポーツ少年団_1</v>
      </c>
      <c r="B706" s="453" t="s">
        <v>2288</v>
      </c>
      <c r="C706" s="453" t="str">
        <f>("1")</f>
        <v>1</v>
      </c>
      <c r="D706" s="453" t="s">
        <v>894</v>
      </c>
      <c r="E706" s="453" t="s">
        <v>2289</v>
      </c>
      <c r="F706" s="453" t="s">
        <v>2290</v>
      </c>
      <c r="G706" s="453">
        <v>5</v>
      </c>
      <c r="H706" s="453" t="s">
        <v>865</v>
      </c>
    </row>
    <row r="707" spans="1:8" ht="13.5">
      <c r="A707" s="452" t="str">
        <f t="shared" si="11"/>
        <v>滝尾下郡サッカースポーツ少年団_2</v>
      </c>
      <c r="B707" s="453" t="s">
        <v>2288</v>
      </c>
      <c r="C707" s="453" t="str">
        <f>("2")</f>
        <v>2</v>
      </c>
      <c r="D707" s="453" t="s">
        <v>866</v>
      </c>
      <c r="E707" s="453" t="s">
        <v>2291</v>
      </c>
      <c r="F707" s="453" t="s">
        <v>2292</v>
      </c>
      <c r="G707" s="453">
        <v>6</v>
      </c>
      <c r="H707" s="453" t="s">
        <v>865</v>
      </c>
    </row>
    <row r="708" spans="1:8" ht="13.5">
      <c r="A708" s="452" t="str">
        <f t="shared" si="11"/>
        <v>滝尾下郡サッカースポーツ少年団_3</v>
      </c>
      <c r="B708" s="453" t="s">
        <v>2288</v>
      </c>
      <c r="C708" s="453" t="str">
        <f>("3")</f>
        <v>3</v>
      </c>
      <c r="D708" s="453" t="s">
        <v>862</v>
      </c>
      <c r="E708" s="453" t="s">
        <v>2293</v>
      </c>
      <c r="F708" s="453" t="s">
        <v>2294</v>
      </c>
      <c r="G708" s="453">
        <v>6</v>
      </c>
      <c r="H708" s="453" t="s">
        <v>865</v>
      </c>
    </row>
    <row r="709" spans="1:8" ht="13.5">
      <c r="A709" s="452" t="str">
        <f t="shared" si="11"/>
        <v>滝尾下郡サッカースポーツ少年団_4</v>
      </c>
      <c r="B709" s="453" t="s">
        <v>2288</v>
      </c>
      <c r="C709" s="453" t="str">
        <f>("4")</f>
        <v>4</v>
      </c>
      <c r="D709" s="453" t="s">
        <v>872</v>
      </c>
      <c r="E709" s="453" t="s">
        <v>2295</v>
      </c>
      <c r="F709" s="453" t="s">
        <v>2296</v>
      </c>
      <c r="G709" s="453">
        <v>6</v>
      </c>
      <c r="H709" s="453" t="s">
        <v>865</v>
      </c>
    </row>
    <row r="710" spans="1:8" ht="13.5">
      <c r="A710" s="452" t="str">
        <f t="shared" si="11"/>
        <v>滝尾下郡サッカースポーツ少年団_5</v>
      </c>
      <c r="B710" s="453" t="s">
        <v>2288</v>
      </c>
      <c r="C710" s="453" t="str">
        <f>("5")</f>
        <v>5</v>
      </c>
      <c r="D710" s="453" t="s">
        <v>866</v>
      </c>
      <c r="E710" s="453" t="s">
        <v>2297</v>
      </c>
      <c r="F710" s="453" t="s">
        <v>2298</v>
      </c>
      <c r="G710" s="453">
        <v>6</v>
      </c>
      <c r="H710" s="453" t="s">
        <v>865</v>
      </c>
    </row>
    <row r="711" spans="1:8" ht="13.5">
      <c r="A711" s="452" t="str">
        <f t="shared" si="11"/>
        <v>滝尾下郡サッカースポーツ少年団_6</v>
      </c>
      <c r="B711" s="453" t="s">
        <v>2288</v>
      </c>
      <c r="C711" s="453" t="str">
        <f>("6")</f>
        <v>6</v>
      </c>
      <c r="D711" s="453" t="s">
        <v>866</v>
      </c>
      <c r="E711" s="453" t="s">
        <v>2299</v>
      </c>
      <c r="F711" s="453" t="s">
        <v>2300</v>
      </c>
      <c r="G711" s="453">
        <v>5</v>
      </c>
      <c r="H711" s="453" t="s">
        <v>865</v>
      </c>
    </row>
    <row r="712" spans="1:8" ht="13.5">
      <c r="A712" s="452" t="str">
        <f t="shared" si="11"/>
        <v>滝尾下郡サッカースポーツ少年団_7</v>
      </c>
      <c r="B712" s="453" t="s">
        <v>2288</v>
      </c>
      <c r="C712" s="453" t="str">
        <f>("7")</f>
        <v>7</v>
      </c>
      <c r="D712" s="453" t="s">
        <v>862</v>
      </c>
      <c r="E712" s="453" t="s">
        <v>2301</v>
      </c>
      <c r="F712" s="453" t="s">
        <v>2302</v>
      </c>
      <c r="G712" s="453">
        <v>5</v>
      </c>
      <c r="H712" s="453" t="s">
        <v>869</v>
      </c>
    </row>
    <row r="713" spans="1:8" ht="13.5">
      <c r="A713" s="452" t="str">
        <f t="shared" si="11"/>
        <v>滝尾下郡サッカースポーツ少年団_8</v>
      </c>
      <c r="B713" s="453" t="s">
        <v>2288</v>
      </c>
      <c r="C713" s="453" t="str">
        <f>("8")</f>
        <v>8</v>
      </c>
      <c r="D713" s="453" t="s">
        <v>866</v>
      </c>
      <c r="E713" s="453" t="s">
        <v>2303</v>
      </c>
      <c r="F713" s="453" t="s">
        <v>2304</v>
      </c>
      <c r="G713" s="453">
        <v>5</v>
      </c>
      <c r="H713" s="453" t="s">
        <v>869</v>
      </c>
    </row>
    <row r="714" spans="1:8" ht="13.5">
      <c r="A714" s="452" t="str">
        <f t="shared" si="11"/>
        <v>滝尾下郡サッカースポーツ少年団_9</v>
      </c>
      <c r="B714" s="453" t="s">
        <v>2288</v>
      </c>
      <c r="C714" s="453" t="str">
        <f>("9")</f>
        <v>9</v>
      </c>
      <c r="D714" s="453" t="s">
        <v>862</v>
      </c>
      <c r="E714" s="453" t="s">
        <v>2305</v>
      </c>
      <c r="F714" s="453" t="s">
        <v>2306</v>
      </c>
      <c r="G714" s="453">
        <v>5</v>
      </c>
      <c r="H714" s="453" t="s">
        <v>869</v>
      </c>
    </row>
    <row r="715" spans="1:9" ht="13.5">
      <c r="A715" s="452" t="str">
        <f t="shared" si="11"/>
        <v>滝尾下郡サッカースポーツ少年団_10</v>
      </c>
      <c r="B715" s="453" t="s">
        <v>2288</v>
      </c>
      <c r="C715" s="453" t="str">
        <f>("10")</f>
        <v>10</v>
      </c>
      <c r="D715" s="453" t="s">
        <v>872</v>
      </c>
      <c r="E715" s="453" t="s">
        <v>2307</v>
      </c>
      <c r="F715" s="453" t="s">
        <v>2308</v>
      </c>
      <c r="G715" s="453">
        <v>6</v>
      </c>
      <c r="H715" s="453" t="s">
        <v>865</v>
      </c>
      <c r="I715" s="453" t="s">
        <v>16</v>
      </c>
    </row>
    <row r="716" spans="1:8" ht="13.5">
      <c r="A716" s="452" t="str">
        <f t="shared" si="11"/>
        <v>滝尾下郡サッカースポーツ少年団_11</v>
      </c>
      <c r="B716" s="453" t="s">
        <v>2288</v>
      </c>
      <c r="C716" s="453" t="str">
        <f>("11")</f>
        <v>11</v>
      </c>
      <c r="D716" s="453" t="s">
        <v>866</v>
      </c>
      <c r="E716" s="453" t="s">
        <v>2309</v>
      </c>
      <c r="F716" s="453" t="s">
        <v>2310</v>
      </c>
      <c r="G716" s="453">
        <v>5</v>
      </c>
      <c r="H716" s="453" t="s">
        <v>865</v>
      </c>
    </row>
    <row r="717" spans="1:8" ht="13.5">
      <c r="A717" s="452" t="str">
        <f t="shared" si="11"/>
        <v>滝尾下郡サッカースポーツ少年団_12</v>
      </c>
      <c r="B717" s="453" t="s">
        <v>2288</v>
      </c>
      <c r="C717" s="453" t="str">
        <f>("12")</f>
        <v>12</v>
      </c>
      <c r="D717" s="453" t="s">
        <v>862</v>
      </c>
      <c r="E717" s="453" t="s">
        <v>2311</v>
      </c>
      <c r="F717" s="453" t="s">
        <v>2312</v>
      </c>
      <c r="G717" s="453">
        <v>5</v>
      </c>
      <c r="H717" s="453" t="s">
        <v>865</v>
      </c>
    </row>
    <row r="718" spans="1:8" ht="13.5">
      <c r="A718" s="452" t="str">
        <f t="shared" si="11"/>
        <v>滝尾下郡サッカースポーツ少年団_13</v>
      </c>
      <c r="B718" s="453" t="s">
        <v>2288</v>
      </c>
      <c r="C718" s="453" t="str">
        <f>("13")</f>
        <v>13</v>
      </c>
      <c r="D718" s="453" t="s">
        <v>872</v>
      </c>
      <c r="E718" s="453" t="s">
        <v>2313</v>
      </c>
      <c r="F718" s="453" t="s">
        <v>2314</v>
      </c>
      <c r="G718" s="453">
        <v>4</v>
      </c>
      <c r="H718" s="453" t="s">
        <v>865</v>
      </c>
    </row>
    <row r="719" spans="1:8" ht="13.5">
      <c r="A719" s="452" t="str">
        <f t="shared" si="11"/>
        <v>滝尾下郡サッカースポーツ少年団_14</v>
      </c>
      <c r="B719" s="453" t="s">
        <v>2288</v>
      </c>
      <c r="C719" s="453" t="str">
        <f>("14")</f>
        <v>14</v>
      </c>
      <c r="D719" s="453" t="s">
        <v>872</v>
      </c>
      <c r="E719" s="453" t="s">
        <v>2315</v>
      </c>
      <c r="F719" s="453" t="s">
        <v>2316</v>
      </c>
      <c r="G719" s="453">
        <v>6</v>
      </c>
      <c r="H719" s="453" t="s">
        <v>865</v>
      </c>
    </row>
    <row r="720" spans="1:8" ht="13.5">
      <c r="A720" s="452" t="str">
        <f t="shared" si="11"/>
        <v>滝尾下郡サッカースポーツ少年団_15</v>
      </c>
      <c r="B720" s="453" t="s">
        <v>2288</v>
      </c>
      <c r="C720" s="453" t="str">
        <f>("15")</f>
        <v>15</v>
      </c>
      <c r="D720" s="453" t="s">
        <v>862</v>
      </c>
      <c r="E720" s="453" t="s">
        <v>2317</v>
      </c>
      <c r="F720" s="453" t="s">
        <v>2318</v>
      </c>
      <c r="G720" s="453">
        <v>6</v>
      </c>
      <c r="H720" s="453" t="s">
        <v>865</v>
      </c>
    </row>
    <row r="721" spans="1:8" ht="13.5">
      <c r="A721" s="452" t="str">
        <f t="shared" si="11"/>
        <v>滝尾下郡サッカースポーツ少年団_16</v>
      </c>
      <c r="B721" s="453" t="s">
        <v>2288</v>
      </c>
      <c r="C721" s="453" t="str">
        <f>("16")</f>
        <v>16</v>
      </c>
      <c r="D721" s="453" t="s">
        <v>866</v>
      </c>
      <c r="E721" s="453" t="s">
        <v>2319</v>
      </c>
      <c r="F721" s="453" t="s">
        <v>2320</v>
      </c>
      <c r="G721" s="453">
        <v>4</v>
      </c>
      <c r="H721" s="453" t="s">
        <v>865</v>
      </c>
    </row>
    <row r="722" spans="1:8" ht="13.5">
      <c r="A722" s="452" t="str">
        <f t="shared" si="11"/>
        <v>滝尾下郡サッカースポーツ少年団_30</v>
      </c>
      <c r="B722" s="453" t="s">
        <v>2288</v>
      </c>
      <c r="C722" s="453" t="str">
        <f>("30")</f>
        <v>30</v>
      </c>
      <c r="D722" s="453" t="s">
        <v>894</v>
      </c>
      <c r="E722" s="453" t="s">
        <v>2321</v>
      </c>
      <c r="F722" s="453" t="s">
        <v>2322</v>
      </c>
      <c r="G722" s="453">
        <v>4</v>
      </c>
      <c r="H722" s="453" t="s">
        <v>865</v>
      </c>
    </row>
    <row r="723" spans="1:8" ht="13.5">
      <c r="A723" s="452" t="str">
        <f t="shared" si="11"/>
        <v>豊府サッカースポーツ少年団_1</v>
      </c>
      <c r="B723" s="453" t="s">
        <v>44</v>
      </c>
      <c r="C723" s="453" t="str">
        <f>("1")</f>
        <v>1</v>
      </c>
      <c r="D723" s="453" t="s">
        <v>894</v>
      </c>
      <c r="E723" s="453" t="s">
        <v>2323</v>
      </c>
      <c r="F723" s="453" t="s">
        <v>2324</v>
      </c>
      <c r="G723" s="453">
        <v>6</v>
      </c>
      <c r="H723" s="453" t="s">
        <v>865</v>
      </c>
    </row>
    <row r="724" spans="1:8" ht="13.5">
      <c r="A724" s="452" t="str">
        <f t="shared" si="11"/>
        <v>豊府サッカースポーツ少年団_2</v>
      </c>
      <c r="B724" s="453" t="s">
        <v>44</v>
      </c>
      <c r="C724" s="453" t="str">
        <f>("2")</f>
        <v>2</v>
      </c>
      <c r="D724" s="453" t="s">
        <v>866</v>
      </c>
      <c r="E724" s="453" t="s">
        <v>2325</v>
      </c>
      <c r="F724" s="453" t="s">
        <v>2326</v>
      </c>
      <c r="G724" s="453">
        <v>5</v>
      </c>
      <c r="H724" s="453" t="s">
        <v>865</v>
      </c>
    </row>
    <row r="725" spans="1:8" ht="13.5">
      <c r="A725" s="452" t="str">
        <f t="shared" si="11"/>
        <v>豊府サッカースポーツ少年団_3</v>
      </c>
      <c r="B725" s="453" t="s">
        <v>44</v>
      </c>
      <c r="C725" s="453" t="str">
        <f>("3")</f>
        <v>3</v>
      </c>
      <c r="D725" s="453" t="s">
        <v>862</v>
      </c>
      <c r="E725" s="453" t="s">
        <v>2327</v>
      </c>
      <c r="F725" s="453" t="s">
        <v>2328</v>
      </c>
      <c r="G725" s="453">
        <v>5</v>
      </c>
      <c r="H725" s="453" t="s">
        <v>865</v>
      </c>
    </row>
    <row r="726" spans="1:8" ht="13.5">
      <c r="A726" s="452" t="str">
        <f t="shared" si="11"/>
        <v>豊府サッカースポーツ少年団_4</v>
      </c>
      <c r="B726" s="453" t="s">
        <v>44</v>
      </c>
      <c r="C726" s="453" t="str">
        <f>("4")</f>
        <v>4</v>
      </c>
      <c r="D726" s="453" t="s">
        <v>862</v>
      </c>
      <c r="E726" s="453" t="s">
        <v>2329</v>
      </c>
      <c r="F726" s="453" t="s">
        <v>2330</v>
      </c>
      <c r="G726" s="453">
        <v>6</v>
      </c>
      <c r="H726" s="453" t="s">
        <v>865</v>
      </c>
    </row>
    <row r="727" spans="1:8" ht="13.5">
      <c r="A727" s="452" t="str">
        <f t="shared" si="11"/>
        <v>豊府サッカースポーツ少年団_5</v>
      </c>
      <c r="B727" s="453" t="s">
        <v>44</v>
      </c>
      <c r="C727" s="453" t="str">
        <f>("5")</f>
        <v>5</v>
      </c>
      <c r="D727" s="453" t="s">
        <v>866</v>
      </c>
      <c r="E727" s="453" t="s">
        <v>2331</v>
      </c>
      <c r="F727" s="453" t="s">
        <v>2332</v>
      </c>
      <c r="G727" s="453">
        <v>5</v>
      </c>
      <c r="H727" s="453" t="s">
        <v>865</v>
      </c>
    </row>
    <row r="728" spans="1:8" ht="13.5">
      <c r="A728" s="452" t="str">
        <f t="shared" si="11"/>
        <v>豊府サッカースポーツ少年団_6</v>
      </c>
      <c r="B728" s="453" t="s">
        <v>44</v>
      </c>
      <c r="C728" s="453" t="str">
        <f>("6")</f>
        <v>6</v>
      </c>
      <c r="D728" s="453" t="s">
        <v>862</v>
      </c>
      <c r="E728" s="453" t="s">
        <v>2333</v>
      </c>
      <c r="F728" s="453" t="s">
        <v>2334</v>
      </c>
      <c r="G728" s="453">
        <v>5</v>
      </c>
      <c r="H728" s="453" t="s">
        <v>865</v>
      </c>
    </row>
    <row r="729" spans="1:9" ht="13.5">
      <c r="A729" s="452" t="str">
        <f t="shared" si="11"/>
        <v>豊府サッカースポーツ少年団_7</v>
      </c>
      <c r="B729" s="453" t="s">
        <v>44</v>
      </c>
      <c r="C729" s="453" t="str">
        <f>("7")</f>
        <v>7</v>
      </c>
      <c r="D729" s="453" t="s">
        <v>866</v>
      </c>
      <c r="E729" s="453" t="s">
        <v>2335</v>
      </c>
      <c r="F729" s="453" t="s">
        <v>2336</v>
      </c>
      <c r="G729" s="453">
        <v>6</v>
      </c>
      <c r="H729" s="453" t="s">
        <v>865</v>
      </c>
      <c r="I729" s="453" t="s">
        <v>16</v>
      </c>
    </row>
    <row r="730" spans="1:8" ht="13.5">
      <c r="A730" s="452" t="str">
        <f t="shared" si="11"/>
        <v>豊府サッカースポーツ少年団_8</v>
      </c>
      <c r="B730" s="453" t="s">
        <v>44</v>
      </c>
      <c r="C730" s="453" t="str">
        <f>("8")</f>
        <v>8</v>
      </c>
      <c r="D730" s="453" t="s">
        <v>862</v>
      </c>
      <c r="E730" s="453" t="s">
        <v>2337</v>
      </c>
      <c r="F730" s="453" t="s">
        <v>2338</v>
      </c>
      <c r="G730" s="453">
        <v>6</v>
      </c>
      <c r="H730" s="453" t="s">
        <v>865</v>
      </c>
    </row>
    <row r="731" spans="1:8" ht="13.5">
      <c r="A731" s="452" t="str">
        <f t="shared" si="11"/>
        <v>豊府サッカースポーツ少年団_9</v>
      </c>
      <c r="B731" s="453" t="s">
        <v>44</v>
      </c>
      <c r="C731" s="453" t="str">
        <f>("9")</f>
        <v>9</v>
      </c>
      <c r="D731" s="453" t="s">
        <v>866</v>
      </c>
      <c r="E731" s="453" t="s">
        <v>2339</v>
      </c>
      <c r="F731" s="453" t="s">
        <v>2340</v>
      </c>
      <c r="G731" s="453">
        <v>5</v>
      </c>
      <c r="H731" s="453" t="s">
        <v>865</v>
      </c>
    </row>
    <row r="732" spans="1:8" ht="13.5">
      <c r="A732" s="452" t="str">
        <f t="shared" si="11"/>
        <v>豊府サッカースポーツ少年団_10</v>
      </c>
      <c r="B732" s="453" t="s">
        <v>44</v>
      </c>
      <c r="C732" s="453" t="str">
        <f>("10")</f>
        <v>10</v>
      </c>
      <c r="D732" s="453" t="s">
        <v>866</v>
      </c>
      <c r="E732" s="453" t="s">
        <v>2341</v>
      </c>
      <c r="F732" s="453" t="s">
        <v>2342</v>
      </c>
      <c r="G732" s="453">
        <v>6</v>
      </c>
      <c r="H732" s="453" t="s">
        <v>865</v>
      </c>
    </row>
    <row r="733" spans="1:8" ht="13.5">
      <c r="A733" s="452" t="str">
        <f t="shared" si="11"/>
        <v>豊府サッカースポーツ少年団_11</v>
      </c>
      <c r="B733" s="453" t="s">
        <v>44</v>
      </c>
      <c r="C733" s="453" t="str">
        <f>("11")</f>
        <v>11</v>
      </c>
      <c r="D733" s="453" t="s">
        <v>866</v>
      </c>
      <c r="E733" s="453" t="s">
        <v>2343</v>
      </c>
      <c r="F733" s="453" t="s">
        <v>2344</v>
      </c>
      <c r="G733" s="453">
        <v>5</v>
      </c>
      <c r="H733" s="453" t="s">
        <v>865</v>
      </c>
    </row>
    <row r="734" spans="1:8" ht="13.5">
      <c r="A734" s="452" t="str">
        <f t="shared" si="11"/>
        <v>豊府サッカースポーツ少年団_12</v>
      </c>
      <c r="B734" s="453" t="s">
        <v>44</v>
      </c>
      <c r="C734" s="453" t="str">
        <f>("12")</f>
        <v>12</v>
      </c>
      <c r="D734" s="453" t="s">
        <v>894</v>
      </c>
      <c r="E734" s="453" t="s">
        <v>2345</v>
      </c>
      <c r="F734" s="453" t="s">
        <v>2346</v>
      </c>
      <c r="G734" s="453">
        <v>5</v>
      </c>
      <c r="H734" s="453" t="s">
        <v>865</v>
      </c>
    </row>
    <row r="735" spans="1:8" ht="13.5">
      <c r="A735" s="452" t="str">
        <f t="shared" si="11"/>
        <v>豊府サッカースポーツ少年団_13</v>
      </c>
      <c r="B735" s="453" t="s">
        <v>44</v>
      </c>
      <c r="C735" s="453" t="str">
        <f>("13")</f>
        <v>13</v>
      </c>
      <c r="D735" s="453" t="s">
        <v>866</v>
      </c>
      <c r="E735" s="453" t="s">
        <v>2347</v>
      </c>
      <c r="F735" s="453" t="s">
        <v>2348</v>
      </c>
      <c r="G735" s="453">
        <v>5</v>
      </c>
      <c r="H735" s="453" t="s">
        <v>865</v>
      </c>
    </row>
    <row r="736" spans="1:8" ht="13.5">
      <c r="A736" s="452" t="str">
        <f t="shared" si="11"/>
        <v>豊府サッカースポーツ少年団_14</v>
      </c>
      <c r="B736" s="453" t="s">
        <v>44</v>
      </c>
      <c r="C736" s="453" t="str">
        <f>("14")</f>
        <v>14</v>
      </c>
      <c r="D736" s="453" t="s">
        <v>872</v>
      </c>
      <c r="E736" s="453" t="s">
        <v>2349</v>
      </c>
      <c r="F736" s="453" t="s">
        <v>2350</v>
      </c>
      <c r="G736" s="453">
        <v>4</v>
      </c>
      <c r="H736" s="453" t="s">
        <v>865</v>
      </c>
    </row>
    <row r="737" spans="1:8" ht="13.5">
      <c r="A737" s="452" t="str">
        <f t="shared" si="11"/>
        <v>豊府サッカースポーツ少年団_15</v>
      </c>
      <c r="B737" s="453" t="s">
        <v>44</v>
      </c>
      <c r="C737" s="453" t="str">
        <f>("15")</f>
        <v>15</v>
      </c>
      <c r="D737" s="453" t="s">
        <v>866</v>
      </c>
      <c r="E737" s="453" t="s">
        <v>2351</v>
      </c>
      <c r="F737" s="453" t="s">
        <v>2352</v>
      </c>
      <c r="G737" s="453">
        <v>4</v>
      </c>
      <c r="H737" s="453" t="s">
        <v>865</v>
      </c>
    </row>
    <row r="738" spans="1:8" ht="13.5">
      <c r="A738" s="452" t="str">
        <f t="shared" si="11"/>
        <v>豊府サッカースポーツ少年団_16</v>
      </c>
      <c r="B738" s="453" t="s">
        <v>44</v>
      </c>
      <c r="C738" s="453" t="str">
        <f>("16")</f>
        <v>16</v>
      </c>
      <c r="D738" s="453" t="s">
        <v>872</v>
      </c>
      <c r="E738" s="453" t="s">
        <v>2353</v>
      </c>
      <c r="F738" s="453" t="s">
        <v>2354</v>
      </c>
      <c r="G738" s="453">
        <v>4</v>
      </c>
      <c r="H738" s="453" t="s">
        <v>865</v>
      </c>
    </row>
    <row r="739" spans="1:8" ht="13.5">
      <c r="A739" s="452" t="str">
        <f t="shared" si="11"/>
        <v>宗方サッカークラブ_1</v>
      </c>
      <c r="B739" s="453" t="s">
        <v>28</v>
      </c>
      <c r="C739" s="453" t="str">
        <f>("1")</f>
        <v>1</v>
      </c>
      <c r="D739" s="453" t="s">
        <v>894</v>
      </c>
      <c r="E739" s="453" t="s">
        <v>2355</v>
      </c>
      <c r="F739" s="453" t="s">
        <v>2356</v>
      </c>
      <c r="G739" s="453">
        <v>6</v>
      </c>
      <c r="H739" s="453" t="s">
        <v>865</v>
      </c>
    </row>
    <row r="740" spans="1:8" ht="13.5">
      <c r="A740" s="452" t="str">
        <f t="shared" si="11"/>
        <v>宗方サッカークラブ_2</v>
      </c>
      <c r="B740" s="453" t="s">
        <v>28</v>
      </c>
      <c r="C740" s="453" t="str">
        <f>("2")</f>
        <v>2</v>
      </c>
      <c r="D740" s="453" t="s">
        <v>872</v>
      </c>
      <c r="E740" s="453" t="s">
        <v>2357</v>
      </c>
      <c r="F740" s="453" t="s">
        <v>2358</v>
      </c>
      <c r="G740" s="453">
        <v>4</v>
      </c>
      <c r="H740" s="453" t="s">
        <v>865</v>
      </c>
    </row>
    <row r="741" spans="1:8" ht="13.5">
      <c r="A741" s="452" t="str">
        <f t="shared" si="11"/>
        <v>宗方サッカークラブ_3</v>
      </c>
      <c r="B741" s="453" t="s">
        <v>28</v>
      </c>
      <c r="C741" s="453" t="str">
        <f>("3")</f>
        <v>3</v>
      </c>
      <c r="D741" s="453" t="s">
        <v>872</v>
      </c>
      <c r="E741" s="453" t="s">
        <v>2359</v>
      </c>
      <c r="F741" s="453" t="s">
        <v>2360</v>
      </c>
      <c r="G741" s="453">
        <v>5</v>
      </c>
      <c r="H741" s="453" t="s">
        <v>869</v>
      </c>
    </row>
    <row r="742" spans="1:8" ht="13.5">
      <c r="A742" s="452" t="str">
        <f t="shared" si="11"/>
        <v>宗方サッカークラブ_4</v>
      </c>
      <c r="B742" s="453" t="s">
        <v>28</v>
      </c>
      <c r="C742" s="453" t="str">
        <f>("4")</f>
        <v>4</v>
      </c>
      <c r="D742" s="453" t="s">
        <v>862</v>
      </c>
      <c r="E742" s="453" t="s">
        <v>2361</v>
      </c>
      <c r="F742" s="453" t="s">
        <v>2362</v>
      </c>
      <c r="G742" s="453">
        <v>5</v>
      </c>
      <c r="H742" s="453" t="s">
        <v>869</v>
      </c>
    </row>
    <row r="743" spans="1:8" ht="13.5">
      <c r="A743" s="452" t="str">
        <f t="shared" si="11"/>
        <v>宗方サッカークラブ_5</v>
      </c>
      <c r="B743" s="453" t="s">
        <v>28</v>
      </c>
      <c r="C743" s="453" t="str">
        <f>("5")</f>
        <v>5</v>
      </c>
      <c r="D743" s="453" t="s">
        <v>862</v>
      </c>
      <c r="E743" s="453" t="s">
        <v>2363</v>
      </c>
      <c r="F743" s="453" t="s">
        <v>2364</v>
      </c>
      <c r="G743" s="453">
        <v>6</v>
      </c>
      <c r="H743" s="453" t="s">
        <v>865</v>
      </c>
    </row>
    <row r="744" spans="1:8" ht="13.5">
      <c r="A744" s="452" t="str">
        <f t="shared" si="11"/>
        <v>宗方サッカークラブ_6</v>
      </c>
      <c r="B744" s="453" t="s">
        <v>28</v>
      </c>
      <c r="C744" s="453" t="str">
        <f>("6")</f>
        <v>6</v>
      </c>
      <c r="D744" s="453" t="s">
        <v>866</v>
      </c>
      <c r="E744" s="453" t="s">
        <v>2365</v>
      </c>
      <c r="F744" s="453" t="s">
        <v>2366</v>
      </c>
      <c r="G744" s="453">
        <v>6</v>
      </c>
      <c r="H744" s="453" t="s">
        <v>865</v>
      </c>
    </row>
    <row r="745" spans="1:8" ht="13.5">
      <c r="A745" s="452" t="str">
        <f t="shared" si="11"/>
        <v>宗方サッカークラブ_7</v>
      </c>
      <c r="B745" s="453" t="s">
        <v>28</v>
      </c>
      <c r="C745" s="453" t="str">
        <f>("7")</f>
        <v>7</v>
      </c>
      <c r="D745" s="453" t="s">
        <v>866</v>
      </c>
      <c r="E745" s="453" t="s">
        <v>2367</v>
      </c>
      <c r="F745" s="453" t="s">
        <v>2368</v>
      </c>
      <c r="G745" s="453">
        <v>5</v>
      </c>
      <c r="H745" s="453" t="s">
        <v>865</v>
      </c>
    </row>
    <row r="746" spans="1:8" ht="13.5">
      <c r="A746" s="452" t="str">
        <f t="shared" si="11"/>
        <v>宗方サッカークラブ_8</v>
      </c>
      <c r="B746" s="453" t="s">
        <v>28</v>
      </c>
      <c r="C746" s="453" t="str">
        <f>("8")</f>
        <v>8</v>
      </c>
      <c r="D746" s="453" t="s">
        <v>866</v>
      </c>
      <c r="E746" s="453" t="s">
        <v>2369</v>
      </c>
      <c r="F746" s="453" t="s">
        <v>2370</v>
      </c>
      <c r="G746" s="453">
        <v>5</v>
      </c>
      <c r="H746" s="453" t="s">
        <v>865</v>
      </c>
    </row>
    <row r="747" spans="1:8" ht="13.5">
      <c r="A747" s="452" t="str">
        <f t="shared" si="11"/>
        <v>宗方サッカークラブ_9</v>
      </c>
      <c r="B747" s="453" t="s">
        <v>28</v>
      </c>
      <c r="C747" s="453" t="str">
        <f>("9")</f>
        <v>9</v>
      </c>
      <c r="D747" s="453" t="s">
        <v>862</v>
      </c>
      <c r="E747" s="453" t="s">
        <v>2371</v>
      </c>
      <c r="F747" s="453" t="s">
        <v>2372</v>
      </c>
      <c r="G747" s="453">
        <v>5</v>
      </c>
      <c r="H747" s="453" t="s">
        <v>865</v>
      </c>
    </row>
    <row r="748" spans="1:9" ht="13.5">
      <c r="A748" s="452" t="str">
        <f t="shared" si="11"/>
        <v>宗方サッカークラブ_10</v>
      </c>
      <c r="B748" s="453" t="s">
        <v>28</v>
      </c>
      <c r="C748" s="453" t="str">
        <f>("10")</f>
        <v>10</v>
      </c>
      <c r="D748" s="453" t="s">
        <v>862</v>
      </c>
      <c r="E748" s="453" t="s">
        <v>2373</v>
      </c>
      <c r="F748" s="453" t="s">
        <v>2374</v>
      </c>
      <c r="G748" s="453">
        <v>6</v>
      </c>
      <c r="H748" s="453" t="s">
        <v>865</v>
      </c>
      <c r="I748" s="453" t="s">
        <v>16</v>
      </c>
    </row>
    <row r="749" spans="1:8" ht="13.5">
      <c r="A749" s="452" t="str">
        <f t="shared" si="11"/>
        <v>宗方サッカークラブ_11</v>
      </c>
      <c r="B749" s="453" t="s">
        <v>28</v>
      </c>
      <c r="C749" s="453" t="str">
        <f>("11")</f>
        <v>11</v>
      </c>
      <c r="D749" s="453" t="s">
        <v>862</v>
      </c>
      <c r="E749" s="453" t="s">
        <v>2375</v>
      </c>
      <c r="F749" s="453" t="s">
        <v>2376</v>
      </c>
      <c r="G749" s="453">
        <v>4</v>
      </c>
      <c r="H749" s="453" t="s">
        <v>865</v>
      </c>
    </row>
    <row r="750" spans="1:8" ht="13.5">
      <c r="A750" s="452" t="str">
        <f t="shared" si="11"/>
        <v>宗方サッカークラブ_12</v>
      </c>
      <c r="B750" s="453" t="s">
        <v>28</v>
      </c>
      <c r="C750" s="453" t="str">
        <f>("12")</f>
        <v>12</v>
      </c>
      <c r="D750" s="453" t="s">
        <v>862</v>
      </c>
      <c r="E750" s="453" t="s">
        <v>2377</v>
      </c>
      <c r="F750" s="453" t="s">
        <v>2378</v>
      </c>
      <c r="G750" s="453">
        <v>4</v>
      </c>
      <c r="H750" s="453" t="s">
        <v>865</v>
      </c>
    </row>
    <row r="751" spans="1:8" ht="13.5">
      <c r="A751" s="452" t="str">
        <f t="shared" si="11"/>
        <v>宗方サッカークラブ_13</v>
      </c>
      <c r="B751" s="453" t="s">
        <v>28</v>
      </c>
      <c r="C751" s="453" t="str">
        <f>("13")</f>
        <v>13</v>
      </c>
      <c r="D751" s="453" t="s">
        <v>872</v>
      </c>
      <c r="E751" s="453" t="s">
        <v>2379</v>
      </c>
      <c r="F751" s="453" t="s">
        <v>2380</v>
      </c>
      <c r="G751" s="453">
        <v>4</v>
      </c>
      <c r="H751" s="453" t="s">
        <v>865</v>
      </c>
    </row>
    <row r="752" spans="1:8" ht="13.5">
      <c r="A752" s="452" t="str">
        <f t="shared" si="11"/>
        <v>宗方サッカークラブ_14</v>
      </c>
      <c r="B752" s="453" t="s">
        <v>28</v>
      </c>
      <c r="C752" s="453" t="str">
        <f>("14")</f>
        <v>14</v>
      </c>
      <c r="D752" s="453" t="s">
        <v>866</v>
      </c>
      <c r="E752" s="453" t="s">
        <v>2381</v>
      </c>
      <c r="F752" s="453" t="s">
        <v>2382</v>
      </c>
      <c r="G752" s="453">
        <v>3</v>
      </c>
      <c r="H752" s="453" t="s">
        <v>865</v>
      </c>
    </row>
    <row r="753" spans="1:8" ht="13.5">
      <c r="A753" s="452" t="str">
        <f t="shared" si="11"/>
        <v>宗方サッカークラブ_15</v>
      </c>
      <c r="B753" s="453" t="s">
        <v>28</v>
      </c>
      <c r="C753" s="453" t="str">
        <f>("15")</f>
        <v>15</v>
      </c>
      <c r="D753" s="453" t="s">
        <v>866</v>
      </c>
      <c r="E753" s="453" t="s">
        <v>2383</v>
      </c>
      <c r="F753" s="453" t="s">
        <v>2384</v>
      </c>
      <c r="G753" s="453">
        <v>3</v>
      </c>
      <c r="H753" s="453" t="s">
        <v>865</v>
      </c>
    </row>
    <row r="754" spans="1:8" ht="13.5">
      <c r="A754" s="452" t="str">
        <f t="shared" si="11"/>
        <v>宗方サッカークラブ_16</v>
      </c>
      <c r="B754" s="453" t="s">
        <v>28</v>
      </c>
      <c r="C754" s="453" t="str">
        <f>("16")</f>
        <v>16</v>
      </c>
      <c r="D754" s="453" t="s">
        <v>894</v>
      </c>
      <c r="E754" s="453" t="s">
        <v>2385</v>
      </c>
      <c r="F754" s="453" t="s">
        <v>2386</v>
      </c>
      <c r="G754" s="453">
        <v>4</v>
      </c>
      <c r="H754" s="453" t="s">
        <v>865</v>
      </c>
    </row>
    <row r="755" spans="1:8" ht="13.5">
      <c r="A755" s="452" t="str">
        <f t="shared" si="11"/>
        <v>宗方サッカークラブ_21</v>
      </c>
      <c r="B755" s="453" t="s">
        <v>28</v>
      </c>
      <c r="C755" s="453" t="str">
        <f>("21")</f>
        <v>21</v>
      </c>
      <c r="D755" s="453" t="s">
        <v>894</v>
      </c>
      <c r="E755" s="453" t="s">
        <v>2387</v>
      </c>
      <c r="F755" s="453" t="s">
        <v>2388</v>
      </c>
      <c r="G755" s="453">
        <v>6</v>
      </c>
      <c r="H755" s="453" t="s">
        <v>865</v>
      </c>
    </row>
    <row r="756" spans="1:8" ht="13.5">
      <c r="A756" s="452" t="str">
        <f t="shared" si="11"/>
        <v>明治サッカースポーツ少年団_1</v>
      </c>
      <c r="B756" s="453" t="s">
        <v>46</v>
      </c>
      <c r="C756" s="453" t="str">
        <f>("1")</f>
        <v>1</v>
      </c>
      <c r="D756" s="453" t="s">
        <v>894</v>
      </c>
      <c r="E756" s="453" t="s">
        <v>2389</v>
      </c>
      <c r="F756" s="453" t="s">
        <v>2390</v>
      </c>
      <c r="G756" s="453">
        <v>5</v>
      </c>
      <c r="H756" s="453" t="s">
        <v>865</v>
      </c>
    </row>
    <row r="757" spans="1:8" ht="13.5">
      <c r="A757" s="452" t="str">
        <f t="shared" si="11"/>
        <v>明治サッカースポーツ少年団_2</v>
      </c>
      <c r="B757" s="453" t="s">
        <v>46</v>
      </c>
      <c r="C757" s="453" t="str">
        <f>("2")</f>
        <v>2</v>
      </c>
      <c r="D757" s="453" t="s">
        <v>862</v>
      </c>
      <c r="E757" s="453" t="s">
        <v>2391</v>
      </c>
      <c r="F757" s="453" t="s">
        <v>2392</v>
      </c>
      <c r="G757" s="453">
        <v>5</v>
      </c>
      <c r="H757" s="453" t="s">
        <v>865</v>
      </c>
    </row>
    <row r="758" spans="1:8" ht="13.5">
      <c r="A758" s="452" t="str">
        <f t="shared" si="11"/>
        <v>明治サッカースポーツ少年団_3</v>
      </c>
      <c r="B758" s="453" t="s">
        <v>46</v>
      </c>
      <c r="C758" s="453" t="str">
        <f>("3")</f>
        <v>3</v>
      </c>
      <c r="D758" s="453" t="s">
        <v>866</v>
      </c>
      <c r="E758" s="453" t="s">
        <v>2393</v>
      </c>
      <c r="F758" s="453" t="s">
        <v>2394</v>
      </c>
      <c r="G758" s="453">
        <v>5</v>
      </c>
      <c r="H758" s="453" t="s">
        <v>865</v>
      </c>
    </row>
    <row r="759" spans="1:8" ht="13.5">
      <c r="A759" s="452" t="str">
        <f t="shared" si="11"/>
        <v>明治サッカースポーツ少年団_4</v>
      </c>
      <c r="B759" s="453" t="s">
        <v>46</v>
      </c>
      <c r="C759" s="453" t="str">
        <f>("4")</f>
        <v>4</v>
      </c>
      <c r="D759" s="453" t="s">
        <v>866</v>
      </c>
      <c r="E759" s="453" t="s">
        <v>2395</v>
      </c>
      <c r="F759" s="453" t="s">
        <v>2396</v>
      </c>
      <c r="G759" s="453">
        <v>6</v>
      </c>
      <c r="H759" s="453" t="s">
        <v>865</v>
      </c>
    </row>
    <row r="760" spans="1:8" ht="13.5">
      <c r="A760" s="452" t="str">
        <f t="shared" si="11"/>
        <v>明治サッカースポーツ少年団_5</v>
      </c>
      <c r="B760" s="453" t="s">
        <v>46</v>
      </c>
      <c r="C760" s="453" t="str">
        <f>("5")</f>
        <v>5</v>
      </c>
      <c r="D760" s="453" t="s">
        <v>866</v>
      </c>
      <c r="E760" s="453" t="s">
        <v>2397</v>
      </c>
      <c r="F760" s="453" t="s">
        <v>2398</v>
      </c>
      <c r="G760" s="453">
        <v>5</v>
      </c>
      <c r="H760" s="453" t="s">
        <v>865</v>
      </c>
    </row>
    <row r="761" spans="1:8" ht="13.5">
      <c r="A761" s="452" t="str">
        <f t="shared" si="11"/>
        <v>明治サッカースポーツ少年団_6</v>
      </c>
      <c r="B761" s="453" t="s">
        <v>46</v>
      </c>
      <c r="C761" s="453" t="str">
        <f>("6")</f>
        <v>6</v>
      </c>
      <c r="D761" s="453" t="s">
        <v>866</v>
      </c>
      <c r="E761" s="453" t="s">
        <v>2399</v>
      </c>
      <c r="F761" s="453" t="s">
        <v>2400</v>
      </c>
      <c r="G761" s="453">
        <v>6</v>
      </c>
      <c r="H761" s="453" t="s">
        <v>865</v>
      </c>
    </row>
    <row r="762" spans="1:8" ht="13.5">
      <c r="A762" s="452" t="str">
        <f t="shared" si="11"/>
        <v>明治サッカースポーツ少年団_7</v>
      </c>
      <c r="B762" s="453" t="s">
        <v>46</v>
      </c>
      <c r="C762" s="453" t="str">
        <f>("7")</f>
        <v>7</v>
      </c>
      <c r="D762" s="453" t="s">
        <v>872</v>
      </c>
      <c r="E762" s="453" t="s">
        <v>2401</v>
      </c>
      <c r="F762" s="453" t="s">
        <v>2402</v>
      </c>
      <c r="G762" s="453">
        <v>5</v>
      </c>
      <c r="H762" s="453" t="s">
        <v>865</v>
      </c>
    </row>
    <row r="763" spans="1:8" ht="13.5">
      <c r="A763" s="452" t="str">
        <f t="shared" si="11"/>
        <v>明治サッカースポーツ少年団_8</v>
      </c>
      <c r="B763" s="453" t="s">
        <v>46</v>
      </c>
      <c r="C763" s="453" t="str">
        <f>("8")</f>
        <v>8</v>
      </c>
      <c r="D763" s="453" t="s">
        <v>866</v>
      </c>
      <c r="E763" s="453" t="s">
        <v>2403</v>
      </c>
      <c r="F763" s="453" t="s">
        <v>2404</v>
      </c>
      <c r="G763" s="453">
        <v>6</v>
      </c>
      <c r="H763" s="453" t="s">
        <v>865</v>
      </c>
    </row>
    <row r="764" spans="1:8" ht="13.5">
      <c r="A764" s="452" t="str">
        <f t="shared" si="11"/>
        <v>明治サッカースポーツ少年団_9</v>
      </c>
      <c r="B764" s="453" t="s">
        <v>46</v>
      </c>
      <c r="C764" s="453" t="str">
        <f>("9")</f>
        <v>9</v>
      </c>
      <c r="D764" s="453" t="s">
        <v>872</v>
      </c>
      <c r="E764" s="453" t="s">
        <v>2405</v>
      </c>
      <c r="F764" s="453" t="s">
        <v>2406</v>
      </c>
      <c r="G764" s="453">
        <v>6</v>
      </c>
      <c r="H764" s="453" t="s">
        <v>865</v>
      </c>
    </row>
    <row r="765" spans="1:9" ht="13.5">
      <c r="A765" s="452" t="str">
        <f t="shared" si="11"/>
        <v>明治サッカースポーツ少年団_10</v>
      </c>
      <c r="B765" s="453" t="s">
        <v>46</v>
      </c>
      <c r="C765" s="453" t="str">
        <f>("10")</f>
        <v>10</v>
      </c>
      <c r="D765" s="453" t="s">
        <v>866</v>
      </c>
      <c r="E765" s="453" t="s">
        <v>482</v>
      </c>
      <c r="F765" s="453" t="s">
        <v>2407</v>
      </c>
      <c r="G765" s="453">
        <v>6</v>
      </c>
      <c r="H765" s="453" t="s">
        <v>865</v>
      </c>
      <c r="I765" s="453" t="s">
        <v>16</v>
      </c>
    </row>
    <row r="766" spans="1:8" ht="13.5">
      <c r="A766" s="452" t="str">
        <f t="shared" si="11"/>
        <v>明治サッカースポーツ少年団_11</v>
      </c>
      <c r="B766" s="453" t="s">
        <v>46</v>
      </c>
      <c r="C766" s="453" t="str">
        <f>("11")</f>
        <v>11</v>
      </c>
      <c r="D766" s="453" t="s">
        <v>872</v>
      </c>
      <c r="E766" s="453" t="s">
        <v>2408</v>
      </c>
      <c r="F766" s="453" t="s">
        <v>2409</v>
      </c>
      <c r="G766" s="453">
        <v>6</v>
      </c>
      <c r="H766" s="453" t="s">
        <v>865</v>
      </c>
    </row>
    <row r="767" spans="1:8" ht="13.5">
      <c r="A767" s="452" t="str">
        <f t="shared" si="11"/>
        <v>明治サッカースポーツ少年団_12</v>
      </c>
      <c r="B767" s="453" t="s">
        <v>46</v>
      </c>
      <c r="C767" s="453" t="str">
        <f>("12")</f>
        <v>12</v>
      </c>
      <c r="D767" s="453" t="s">
        <v>866</v>
      </c>
      <c r="E767" s="453" t="s">
        <v>2410</v>
      </c>
      <c r="F767" s="453" t="s">
        <v>2411</v>
      </c>
      <c r="G767" s="453">
        <v>5</v>
      </c>
      <c r="H767" s="453" t="s">
        <v>865</v>
      </c>
    </row>
    <row r="768" spans="1:8" ht="13.5">
      <c r="A768" s="452" t="str">
        <f t="shared" si="11"/>
        <v>明治サッカースポーツ少年団_13</v>
      </c>
      <c r="B768" s="453" t="s">
        <v>46</v>
      </c>
      <c r="C768" s="453" t="str">
        <f>("13")</f>
        <v>13</v>
      </c>
      <c r="D768" s="453" t="s">
        <v>872</v>
      </c>
      <c r="E768" s="453" t="s">
        <v>2412</v>
      </c>
      <c r="F768" s="453" t="s">
        <v>2413</v>
      </c>
      <c r="G768" s="453">
        <v>3</v>
      </c>
      <c r="H768" s="453" t="s">
        <v>865</v>
      </c>
    </row>
    <row r="769" spans="1:8" ht="13.5">
      <c r="A769" s="452" t="str">
        <f aca="true" t="shared" si="12" ref="A769:A832">CONCATENATE(B769,"_",C769)</f>
        <v>明治サッカースポーツ少年団_14</v>
      </c>
      <c r="B769" s="453" t="s">
        <v>46</v>
      </c>
      <c r="C769" s="453" t="str">
        <f>("14")</f>
        <v>14</v>
      </c>
      <c r="D769" s="453" t="s">
        <v>872</v>
      </c>
      <c r="E769" s="453" t="s">
        <v>2414</v>
      </c>
      <c r="F769" s="453" t="s">
        <v>2415</v>
      </c>
      <c r="G769" s="453">
        <v>5</v>
      </c>
      <c r="H769" s="453" t="s">
        <v>865</v>
      </c>
    </row>
    <row r="770" spans="1:8" ht="13.5">
      <c r="A770" s="452" t="str">
        <f t="shared" si="12"/>
        <v>明治サッカースポーツ少年団_15</v>
      </c>
      <c r="B770" s="453" t="s">
        <v>46</v>
      </c>
      <c r="C770" s="453" t="str">
        <f>("15")</f>
        <v>15</v>
      </c>
      <c r="D770" s="453" t="s">
        <v>866</v>
      </c>
      <c r="E770" s="453" t="s">
        <v>2416</v>
      </c>
      <c r="F770" s="453" t="s">
        <v>2417</v>
      </c>
      <c r="G770" s="453">
        <v>5</v>
      </c>
      <c r="H770" s="453" t="s">
        <v>865</v>
      </c>
    </row>
    <row r="771" spans="1:8" ht="13.5">
      <c r="A771" s="452" t="str">
        <f t="shared" si="12"/>
        <v>明治サッカースポーツ少年団_16</v>
      </c>
      <c r="B771" s="453" t="s">
        <v>46</v>
      </c>
      <c r="C771" s="453" t="str">
        <f>("16")</f>
        <v>16</v>
      </c>
      <c r="D771" s="453" t="s">
        <v>872</v>
      </c>
      <c r="E771" s="453" t="s">
        <v>2418</v>
      </c>
      <c r="F771" s="453" t="s">
        <v>2419</v>
      </c>
      <c r="G771" s="453">
        <v>3</v>
      </c>
      <c r="H771" s="453" t="s">
        <v>865</v>
      </c>
    </row>
    <row r="772" spans="1:8" ht="13.5">
      <c r="A772" s="452" t="str">
        <f t="shared" si="12"/>
        <v>明治サッカースポーツ少年団_17</v>
      </c>
      <c r="B772" s="453" t="s">
        <v>46</v>
      </c>
      <c r="C772" s="453" t="str">
        <f>("17")</f>
        <v>17</v>
      </c>
      <c r="D772" s="453" t="s">
        <v>862</v>
      </c>
      <c r="E772" s="453" t="s">
        <v>2420</v>
      </c>
      <c r="F772" s="453" t="s">
        <v>2421</v>
      </c>
      <c r="G772" s="453">
        <v>3</v>
      </c>
      <c r="H772" s="453" t="s">
        <v>865</v>
      </c>
    </row>
    <row r="773" spans="1:8" ht="13.5">
      <c r="A773" s="452" t="str">
        <f t="shared" si="12"/>
        <v>明治サッカースポーツ少年団_18</v>
      </c>
      <c r="B773" s="453" t="s">
        <v>46</v>
      </c>
      <c r="C773" s="453" t="str">
        <f>("18")</f>
        <v>18</v>
      </c>
      <c r="D773" s="453" t="s">
        <v>872</v>
      </c>
      <c r="E773" s="453" t="s">
        <v>2422</v>
      </c>
      <c r="F773" s="453" t="s">
        <v>1834</v>
      </c>
      <c r="G773" s="453">
        <v>3</v>
      </c>
      <c r="H773" s="453" t="s">
        <v>865</v>
      </c>
    </row>
    <row r="774" spans="1:8" ht="13.5">
      <c r="A774" s="452" t="str">
        <f t="shared" si="12"/>
        <v>三佐サッカースポーツ少年団_1</v>
      </c>
      <c r="B774" s="453" t="s">
        <v>2423</v>
      </c>
      <c r="C774" s="453" t="str">
        <f>("1")</f>
        <v>1</v>
      </c>
      <c r="D774" s="453" t="s">
        <v>894</v>
      </c>
      <c r="E774" s="453" t="s">
        <v>2424</v>
      </c>
      <c r="F774" s="453" t="s">
        <v>2425</v>
      </c>
      <c r="G774" s="453">
        <v>5</v>
      </c>
      <c r="H774" s="453" t="s">
        <v>865</v>
      </c>
    </row>
    <row r="775" spans="1:8" ht="13.5">
      <c r="A775" s="452" t="str">
        <f t="shared" si="12"/>
        <v>三佐サッカースポーツ少年団_2</v>
      </c>
      <c r="B775" s="453" t="s">
        <v>2423</v>
      </c>
      <c r="C775" s="453" t="str">
        <f>("2")</f>
        <v>2</v>
      </c>
      <c r="D775" s="453" t="s">
        <v>862</v>
      </c>
      <c r="E775" s="453" t="s">
        <v>2426</v>
      </c>
      <c r="F775" s="453" t="s">
        <v>2427</v>
      </c>
      <c r="G775" s="453">
        <v>4</v>
      </c>
      <c r="H775" s="453" t="s">
        <v>865</v>
      </c>
    </row>
    <row r="776" spans="1:8" ht="13.5">
      <c r="A776" s="452" t="str">
        <f t="shared" si="12"/>
        <v>三佐サッカースポーツ少年団_3</v>
      </c>
      <c r="B776" s="453" t="s">
        <v>2423</v>
      </c>
      <c r="C776" s="453" t="str">
        <f>("3")</f>
        <v>3</v>
      </c>
      <c r="D776" s="453" t="s">
        <v>872</v>
      </c>
      <c r="E776" s="453" t="s">
        <v>2428</v>
      </c>
      <c r="F776" s="453" t="s">
        <v>2429</v>
      </c>
      <c r="G776" s="453">
        <v>5</v>
      </c>
      <c r="H776" s="453" t="s">
        <v>865</v>
      </c>
    </row>
    <row r="777" spans="1:8" ht="13.5">
      <c r="A777" s="452" t="str">
        <f t="shared" si="12"/>
        <v>三佐サッカースポーツ少年団_4</v>
      </c>
      <c r="B777" s="453" t="s">
        <v>2423</v>
      </c>
      <c r="C777" s="453" t="str">
        <f>("4")</f>
        <v>4</v>
      </c>
      <c r="D777" s="453" t="s">
        <v>866</v>
      </c>
      <c r="E777" s="453" t="s">
        <v>2430</v>
      </c>
      <c r="F777" s="453" t="s">
        <v>2431</v>
      </c>
      <c r="G777" s="453">
        <v>5</v>
      </c>
      <c r="H777" s="453" t="s">
        <v>865</v>
      </c>
    </row>
    <row r="778" spans="1:8" ht="13.5">
      <c r="A778" s="452" t="str">
        <f t="shared" si="12"/>
        <v>三佐サッカースポーツ少年団_5</v>
      </c>
      <c r="B778" s="453" t="s">
        <v>2423</v>
      </c>
      <c r="C778" s="453" t="str">
        <f>("5")</f>
        <v>5</v>
      </c>
      <c r="D778" s="453" t="s">
        <v>894</v>
      </c>
      <c r="E778" s="453" t="s">
        <v>2432</v>
      </c>
      <c r="F778" s="453" t="s">
        <v>2433</v>
      </c>
      <c r="G778" s="453">
        <v>6</v>
      </c>
      <c r="H778" s="453" t="s">
        <v>865</v>
      </c>
    </row>
    <row r="779" spans="1:8" ht="13.5">
      <c r="A779" s="452" t="str">
        <f t="shared" si="12"/>
        <v>三佐サッカースポーツ少年団_6</v>
      </c>
      <c r="B779" s="453" t="s">
        <v>2423</v>
      </c>
      <c r="C779" s="453" t="str">
        <f>("6")</f>
        <v>6</v>
      </c>
      <c r="D779" s="453" t="s">
        <v>866</v>
      </c>
      <c r="E779" s="453" t="s">
        <v>2434</v>
      </c>
      <c r="F779" s="453" t="s">
        <v>2435</v>
      </c>
      <c r="G779" s="453">
        <v>5</v>
      </c>
      <c r="H779" s="453" t="s">
        <v>865</v>
      </c>
    </row>
    <row r="780" spans="1:9" ht="13.5">
      <c r="A780" s="452" t="str">
        <f t="shared" si="12"/>
        <v>三佐サッカースポーツ少年団_7</v>
      </c>
      <c r="B780" s="453" t="s">
        <v>2423</v>
      </c>
      <c r="C780" s="453" t="str">
        <f>("7")</f>
        <v>7</v>
      </c>
      <c r="D780" s="453" t="s">
        <v>872</v>
      </c>
      <c r="E780" s="453" t="s">
        <v>2436</v>
      </c>
      <c r="F780" s="453" t="s">
        <v>2437</v>
      </c>
      <c r="G780" s="453">
        <v>6</v>
      </c>
      <c r="H780" s="453" t="s">
        <v>865</v>
      </c>
      <c r="I780" s="453" t="s">
        <v>16</v>
      </c>
    </row>
    <row r="781" spans="1:8" ht="13.5">
      <c r="A781" s="452" t="str">
        <f t="shared" si="12"/>
        <v>三佐サッカースポーツ少年団_8</v>
      </c>
      <c r="B781" s="453" t="s">
        <v>2423</v>
      </c>
      <c r="C781" s="453" t="str">
        <f>("8")</f>
        <v>8</v>
      </c>
      <c r="D781" s="453" t="s">
        <v>866</v>
      </c>
      <c r="E781" s="453" t="s">
        <v>2438</v>
      </c>
      <c r="F781" s="453" t="s">
        <v>2439</v>
      </c>
      <c r="G781" s="453">
        <v>6</v>
      </c>
      <c r="H781" s="453" t="s">
        <v>865</v>
      </c>
    </row>
    <row r="782" spans="1:8" ht="13.5">
      <c r="A782" s="452" t="str">
        <f t="shared" si="12"/>
        <v>三佐サッカースポーツ少年団_9</v>
      </c>
      <c r="B782" s="453" t="s">
        <v>2423</v>
      </c>
      <c r="C782" s="453" t="str">
        <f>("9")</f>
        <v>9</v>
      </c>
      <c r="D782" s="453" t="s">
        <v>872</v>
      </c>
      <c r="E782" s="453" t="s">
        <v>2440</v>
      </c>
      <c r="F782" s="453" t="s">
        <v>2441</v>
      </c>
      <c r="G782" s="453">
        <v>6</v>
      </c>
      <c r="H782" s="453" t="s">
        <v>865</v>
      </c>
    </row>
    <row r="783" spans="1:8" ht="13.5">
      <c r="A783" s="452" t="str">
        <f t="shared" si="12"/>
        <v>三佐サッカースポーツ少年団_10</v>
      </c>
      <c r="B783" s="453" t="s">
        <v>2423</v>
      </c>
      <c r="C783" s="453" t="str">
        <f>("10")</f>
        <v>10</v>
      </c>
      <c r="D783" s="453" t="s">
        <v>862</v>
      </c>
      <c r="E783" s="453" t="s">
        <v>2442</v>
      </c>
      <c r="F783" s="453" t="s">
        <v>2443</v>
      </c>
      <c r="G783" s="453">
        <v>6</v>
      </c>
      <c r="H783" s="453" t="s">
        <v>865</v>
      </c>
    </row>
    <row r="784" spans="1:8" ht="13.5">
      <c r="A784" s="452" t="str">
        <f t="shared" si="12"/>
        <v>三佐サッカースポーツ少年団_11</v>
      </c>
      <c r="B784" s="453" t="s">
        <v>2423</v>
      </c>
      <c r="C784" s="453" t="str">
        <f>("11")</f>
        <v>11</v>
      </c>
      <c r="D784" s="453" t="s">
        <v>862</v>
      </c>
      <c r="E784" s="453" t="s">
        <v>2444</v>
      </c>
      <c r="F784" s="453" t="s">
        <v>2445</v>
      </c>
      <c r="G784" s="453">
        <v>6</v>
      </c>
      <c r="H784" s="453" t="s">
        <v>865</v>
      </c>
    </row>
    <row r="785" spans="1:8" ht="13.5">
      <c r="A785" s="452" t="str">
        <f t="shared" si="12"/>
        <v>三佐サッカースポーツ少年団_12</v>
      </c>
      <c r="B785" s="453" t="s">
        <v>2423</v>
      </c>
      <c r="C785" s="453" t="str">
        <f>("12")</f>
        <v>12</v>
      </c>
      <c r="D785" s="453" t="s">
        <v>872</v>
      </c>
      <c r="E785" s="453" t="s">
        <v>2446</v>
      </c>
      <c r="F785" s="453" t="s">
        <v>2447</v>
      </c>
      <c r="G785" s="453">
        <v>5</v>
      </c>
      <c r="H785" s="453" t="s">
        <v>865</v>
      </c>
    </row>
    <row r="786" spans="1:8" ht="13.5">
      <c r="A786" s="452" t="str">
        <f t="shared" si="12"/>
        <v>三佐サッカースポーツ少年団_13</v>
      </c>
      <c r="B786" s="453" t="s">
        <v>2423</v>
      </c>
      <c r="C786" s="453" t="str">
        <f>("13")</f>
        <v>13</v>
      </c>
      <c r="D786" s="453" t="s">
        <v>866</v>
      </c>
      <c r="E786" s="453" t="s">
        <v>2448</v>
      </c>
      <c r="F786" s="453" t="s">
        <v>2449</v>
      </c>
      <c r="G786" s="453">
        <v>5</v>
      </c>
      <c r="H786" s="453" t="s">
        <v>865</v>
      </c>
    </row>
    <row r="787" spans="1:8" ht="13.5">
      <c r="A787" s="452" t="str">
        <f t="shared" si="12"/>
        <v>三佐サッカースポーツ少年団_14</v>
      </c>
      <c r="B787" s="453" t="s">
        <v>2423</v>
      </c>
      <c r="C787" s="453" t="str">
        <f>("14")</f>
        <v>14</v>
      </c>
      <c r="D787" s="453" t="s">
        <v>862</v>
      </c>
      <c r="E787" s="453" t="s">
        <v>2450</v>
      </c>
      <c r="F787" s="453" t="s">
        <v>2451</v>
      </c>
      <c r="G787" s="453">
        <v>5</v>
      </c>
      <c r="H787" s="453" t="s">
        <v>865</v>
      </c>
    </row>
    <row r="788" spans="1:8" ht="13.5">
      <c r="A788" s="452" t="str">
        <f t="shared" si="12"/>
        <v>明野西ＪＦＣ_1</v>
      </c>
      <c r="B788" s="453" t="s">
        <v>2452</v>
      </c>
      <c r="C788" s="453" t="str">
        <f>("1")</f>
        <v>1</v>
      </c>
      <c r="D788" s="453" t="s">
        <v>894</v>
      </c>
      <c r="E788" s="453" t="s">
        <v>2453</v>
      </c>
      <c r="F788" s="453" t="s">
        <v>2454</v>
      </c>
      <c r="G788" s="453">
        <v>5</v>
      </c>
      <c r="H788" s="453" t="s">
        <v>865</v>
      </c>
    </row>
    <row r="789" spans="1:8" ht="13.5">
      <c r="A789" s="452" t="str">
        <f t="shared" si="12"/>
        <v>明野西ＪＦＣ_2</v>
      </c>
      <c r="B789" s="453" t="s">
        <v>2452</v>
      </c>
      <c r="C789" s="453" t="str">
        <f>("2")</f>
        <v>2</v>
      </c>
      <c r="D789" s="453" t="s">
        <v>866</v>
      </c>
      <c r="E789" s="453" t="s">
        <v>2455</v>
      </c>
      <c r="F789" s="453" t="s">
        <v>2456</v>
      </c>
      <c r="G789" s="453">
        <v>5</v>
      </c>
      <c r="H789" s="453" t="s">
        <v>865</v>
      </c>
    </row>
    <row r="790" spans="1:8" ht="13.5">
      <c r="A790" s="452" t="str">
        <f t="shared" si="12"/>
        <v>明野西ＪＦＣ_3</v>
      </c>
      <c r="B790" s="453" t="s">
        <v>2452</v>
      </c>
      <c r="C790" s="453" t="str">
        <f>("3")</f>
        <v>3</v>
      </c>
      <c r="D790" s="453" t="s">
        <v>862</v>
      </c>
      <c r="E790" s="453" t="s">
        <v>2457</v>
      </c>
      <c r="F790" s="453" t="s">
        <v>2458</v>
      </c>
      <c r="G790" s="453">
        <v>4</v>
      </c>
      <c r="H790" s="453" t="s">
        <v>865</v>
      </c>
    </row>
    <row r="791" spans="1:8" ht="13.5">
      <c r="A791" s="452" t="str">
        <f t="shared" si="12"/>
        <v>明野西ＪＦＣ_4</v>
      </c>
      <c r="B791" s="453" t="s">
        <v>2452</v>
      </c>
      <c r="C791" s="453" t="str">
        <f>("4")</f>
        <v>4</v>
      </c>
      <c r="D791" s="453" t="s">
        <v>862</v>
      </c>
      <c r="E791" s="453" t="s">
        <v>2459</v>
      </c>
      <c r="F791" s="453" t="s">
        <v>2460</v>
      </c>
      <c r="G791" s="453">
        <v>5</v>
      </c>
      <c r="H791" s="453" t="s">
        <v>865</v>
      </c>
    </row>
    <row r="792" spans="1:8" ht="13.5">
      <c r="A792" s="452" t="str">
        <f t="shared" si="12"/>
        <v>明野西ＪＦＣ_5</v>
      </c>
      <c r="B792" s="453" t="s">
        <v>2452</v>
      </c>
      <c r="C792" s="453" t="str">
        <f>("5")</f>
        <v>5</v>
      </c>
      <c r="D792" s="453" t="s">
        <v>862</v>
      </c>
      <c r="E792" s="453" t="s">
        <v>2461</v>
      </c>
      <c r="F792" s="453" t="s">
        <v>2462</v>
      </c>
      <c r="G792" s="453">
        <v>5</v>
      </c>
      <c r="H792" s="453" t="s">
        <v>869</v>
      </c>
    </row>
    <row r="793" spans="1:8" ht="13.5">
      <c r="A793" s="452" t="str">
        <f t="shared" si="12"/>
        <v>明野西ＪＦＣ_6</v>
      </c>
      <c r="B793" s="453" t="s">
        <v>2452</v>
      </c>
      <c r="C793" s="453" t="str">
        <f>("6")</f>
        <v>6</v>
      </c>
      <c r="D793" s="453" t="s">
        <v>866</v>
      </c>
      <c r="E793" s="453" t="s">
        <v>2463</v>
      </c>
      <c r="F793" s="453" t="s">
        <v>2464</v>
      </c>
      <c r="G793" s="453">
        <v>5</v>
      </c>
      <c r="H793" s="453" t="s">
        <v>865</v>
      </c>
    </row>
    <row r="794" spans="1:8" ht="13.5">
      <c r="A794" s="452" t="str">
        <f t="shared" si="12"/>
        <v>明野西ＪＦＣ_7</v>
      </c>
      <c r="B794" s="453" t="s">
        <v>2452</v>
      </c>
      <c r="C794" s="453" t="str">
        <f>("7")</f>
        <v>7</v>
      </c>
      <c r="D794" s="453" t="s">
        <v>866</v>
      </c>
      <c r="E794" s="453" t="s">
        <v>2465</v>
      </c>
      <c r="F794" s="453" t="s">
        <v>2466</v>
      </c>
      <c r="G794" s="453">
        <v>5</v>
      </c>
      <c r="H794" s="453" t="s">
        <v>865</v>
      </c>
    </row>
    <row r="795" spans="1:8" ht="13.5">
      <c r="A795" s="452" t="str">
        <f t="shared" si="12"/>
        <v>明野西ＪＦＣ_8</v>
      </c>
      <c r="B795" s="453" t="s">
        <v>2452</v>
      </c>
      <c r="C795" s="453" t="str">
        <f>("8")</f>
        <v>8</v>
      </c>
      <c r="D795" s="453" t="s">
        <v>872</v>
      </c>
      <c r="E795" s="453" t="s">
        <v>2467</v>
      </c>
      <c r="F795" s="453" t="s">
        <v>2468</v>
      </c>
      <c r="G795" s="453">
        <v>5</v>
      </c>
      <c r="H795" s="453" t="s">
        <v>865</v>
      </c>
    </row>
    <row r="796" spans="1:8" ht="13.5">
      <c r="A796" s="452" t="str">
        <f t="shared" si="12"/>
        <v>明野西ＪＦＣ_9</v>
      </c>
      <c r="B796" s="453" t="s">
        <v>2452</v>
      </c>
      <c r="C796" s="453" t="str">
        <f>("9")</f>
        <v>9</v>
      </c>
      <c r="D796" s="453" t="s">
        <v>872</v>
      </c>
      <c r="E796" s="453" t="s">
        <v>2469</v>
      </c>
      <c r="F796" s="453" t="s">
        <v>2470</v>
      </c>
      <c r="G796" s="453">
        <v>5</v>
      </c>
      <c r="H796" s="453" t="s">
        <v>865</v>
      </c>
    </row>
    <row r="797" spans="1:9" ht="13.5">
      <c r="A797" s="452" t="str">
        <f t="shared" si="12"/>
        <v>明野西ＪＦＣ_10</v>
      </c>
      <c r="B797" s="453" t="s">
        <v>2452</v>
      </c>
      <c r="C797" s="453" t="str">
        <f>("10")</f>
        <v>10</v>
      </c>
      <c r="D797" s="453" t="s">
        <v>862</v>
      </c>
      <c r="E797" s="453" t="s">
        <v>2471</v>
      </c>
      <c r="F797" s="453" t="s">
        <v>2472</v>
      </c>
      <c r="G797" s="453">
        <v>6</v>
      </c>
      <c r="H797" s="453" t="s">
        <v>865</v>
      </c>
      <c r="I797" s="453" t="s">
        <v>16</v>
      </c>
    </row>
    <row r="798" spans="1:8" ht="13.5">
      <c r="A798" s="452" t="str">
        <f t="shared" si="12"/>
        <v>明野西ＪＦＣ_11</v>
      </c>
      <c r="B798" s="453" t="s">
        <v>2452</v>
      </c>
      <c r="C798" s="453" t="str">
        <f>("11")</f>
        <v>11</v>
      </c>
      <c r="D798" s="453" t="s">
        <v>866</v>
      </c>
      <c r="E798" s="453" t="s">
        <v>2473</v>
      </c>
      <c r="F798" s="453" t="s">
        <v>2474</v>
      </c>
      <c r="G798" s="453">
        <v>4</v>
      </c>
      <c r="H798" s="453" t="s">
        <v>865</v>
      </c>
    </row>
    <row r="799" spans="1:8" ht="13.5">
      <c r="A799" s="452" t="str">
        <f t="shared" si="12"/>
        <v>明野西ＪＦＣ_12</v>
      </c>
      <c r="B799" s="453" t="s">
        <v>2452</v>
      </c>
      <c r="C799" s="453" t="str">
        <f>("12")</f>
        <v>12</v>
      </c>
      <c r="D799" s="453" t="s">
        <v>894</v>
      </c>
      <c r="E799" s="453" t="s">
        <v>2475</v>
      </c>
      <c r="F799" s="453" t="s">
        <v>2476</v>
      </c>
      <c r="G799" s="453">
        <v>4</v>
      </c>
      <c r="H799" s="453" t="s">
        <v>865</v>
      </c>
    </row>
    <row r="800" spans="1:8" ht="13.5">
      <c r="A800" s="452" t="str">
        <f t="shared" si="12"/>
        <v>明野西ＪＦＣ_13</v>
      </c>
      <c r="B800" s="453" t="s">
        <v>2452</v>
      </c>
      <c r="C800" s="453" t="str">
        <f>("13")</f>
        <v>13</v>
      </c>
      <c r="D800" s="453" t="s">
        <v>866</v>
      </c>
      <c r="E800" s="453" t="s">
        <v>2477</v>
      </c>
      <c r="F800" s="453" t="s">
        <v>2478</v>
      </c>
      <c r="G800" s="453">
        <v>4</v>
      </c>
      <c r="H800" s="453" t="s">
        <v>865</v>
      </c>
    </row>
    <row r="801" spans="1:8" ht="13.5">
      <c r="A801" s="452" t="str">
        <f t="shared" si="12"/>
        <v>明野西ＪＦＣ_14</v>
      </c>
      <c r="B801" s="453" t="s">
        <v>2452</v>
      </c>
      <c r="C801" s="453" t="str">
        <f>("14")</f>
        <v>14</v>
      </c>
      <c r="D801" s="453" t="s">
        <v>866</v>
      </c>
      <c r="E801" s="453" t="s">
        <v>2479</v>
      </c>
      <c r="F801" s="453" t="s">
        <v>2480</v>
      </c>
      <c r="G801" s="453">
        <v>4</v>
      </c>
      <c r="H801" s="453" t="s">
        <v>865</v>
      </c>
    </row>
    <row r="802" spans="1:8" ht="13.5">
      <c r="A802" s="452" t="str">
        <f t="shared" si="12"/>
        <v>明野西ＪＦＣ_15</v>
      </c>
      <c r="B802" s="453" t="s">
        <v>2452</v>
      </c>
      <c r="C802" s="453" t="str">
        <f>("15")</f>
        <v>15</v>
      </c>
      <c r="D802" s="453" t="s">
        <v>866</v>
      </c>
      <c r="E802" s="453" t="s">
        <v>2481</v>
      </c>
      <c r="F802" s="453" t="s">
        <v>2482</v>
      </c>
      <c r="G802" s="453">
        <v>4</v>
      </c>
      <c r="H802" s="453" t="s">
        <v>865</v>
      </c>
    </row>
    <row r="803" spans="1:8" ht="13.5">
      <c r="A803" s="452" t="str">
        <f t="shared" si="12"/>
        <v>金池長浜サッカースポーツ少年団_1</v>
      </c>
      <c r="B803" s="453" t="s">
        <v>42</v>
      </c>
      <c r="C803" s="453" t="str">
        <f>("1")</f>
        <v>1</v>
      </c>
      <c r="D803" s="453" t="s">
        <v>894</v>
      </c>
      <c r="E803" s="453" t="s">
        <v>2483</v>
      </c>
      <c r="F803" s="453" t="s">
        <v>2484</v>
      </c>
      <c r="G803" s="453">
        <v>6</v>
      </c>
      <c r="H803" s="453" t="s">
        <v>865</v>
      </c>
    </row>
    <row r="804" spans="1:8" ht="13.5">
      <c r="A804" s="452" t="str">
        <f t="shared" si="12"/>
        <v>金池長浜サッカースポーツ少年団_2</v>
      </c>
      <c r="B804" s="453" t="s">
        <v>42</v>
      </c>
      <c r="C804" s="453" t="str">
        <f>("2")</f>
        <v>2</v>
      </c>
      <c r="D804" s="453" t="s">
        <v>862</v>
      </c>
      <c r="E804" s="453" t="s">
        <v>2485</v>
      </c>
      <c r="F804" s="453" t="s">
        <v>2486</v>
      </c>
      <c r="G804" s="453">
        <v>5</v>
      </c>
      <c r="H804" s="453" t="s">
        <v>865</v>
      </c>
    </row>
    <row r="805" spans="1:8" ht="13.5">
      <c r="A805" s="452" t="str">
        <f t="shared" si="12"/>
        <v>金池長浜サッカースポーツ少年団_3</v>
      </c>
      <c r="B805" s="453" t="s">
        <v>42</v>
      </c>
      <c r="C805" s="453" t="str">
        <f>("3")</f>
        <v>3</v>
      </c>
      <c r="D805" s="453" t="s">
        <v>866</v>
      </c>
      <c r="E805" s="453" t="s">
        <v>2487</v>
      </c>
      <c r="F805" s="453" t="s">
        <v>2488</v>
      </c>
      <c r="G805" s="453">
        <v>4</v>
      </c>
      <c r="H805" s="453" t="s">
        <v>865</v>
      </c>
    </row>
    <row r="806" spans="1:8" ht="13.5">
      <c r="A806" s="452" t="str">
        <f t="shared" si="12"/>
        <v>金池長浜サッカースポーツ少年団_4</v>
      </c>
      <c r="B806" s="453" t="s">
        <v>42</v>
      </c>
      <c r="C806" s="453" t="str">
        <f>("4")</f>
        <v>4</v>
      </c>
      <c r="D806" s="453" t="s">
        <v>872</v>
      </c>
      <c r="E806" s="453" t="s">
        <v>2489</v>
      </c>
      <c r="F806" s="453" t="s">
        <v>2490</v>
      </c>
      <c r="G806" s="453">
        <v>5</v>
      </c>
      <c r="H806" s="453" t="s">
        <v>865</v>
      </c>
    </row>
    <row r="807" spans="1:8" ht="13.5">
      <c r="A807" s="452" t="str">
        <f t="shared" si="12"/>
        <v>金池長浜サッカースポーツ少年団_5</v>
      </c>
      <c r="B807" s="453" t="s">
        <v>42</v>
      </c>
      <c r="C807" s="453" t="str">
        <f>("5")</f>
        <v>5</v>
      </c>
      <c r="D807" s="453" t="s">
        <v>862</v>
      </c>
      <c r="E807" s="453" t="s">
        <v>2491</v>
      </c>
      <c r="F807" s="453" t="s">
        <v>2492</v>
      </c>
      <c r="G807" s="453">
        <v>5</v>
      </c>
      <c r="H807" s="453" t="s">
        <v>865</v>
      </c>
    </row>
    <row r="808" spans="1:8" ht="13.5">
      <c r="A808" s="452" t="str">
        <f t="shared" si="12"/>
        <v>金池長浜サッカースポーツ少年団_6</v>
      </c>
      <c r="B808" s="453" t="s">
        <v>42</v>
      </c>
      <c r="C808" s="453" t="str">
        <f>("6")</f>
        <v>6</v>
      </c>
      <c r="D808" s="453" t="s">
        <v>862</v>
      </c>
      <c r="E808" s="453" t="s">
        <v>2493</v>
      </c>
      <c r="F808" s="453" t="s">
        <v>2494</v>
      </c>
      <c r="G808" s="453">
        <v>5</v>
      </c>
      <c r="H808" s="453" t="s">
        <v>865</v>
      </c>
    </row>
    <row r="809" spans="1:8" ht="13.5">
      <c r="A809" s="452" t="str">
        <f t="shared" si="12"/>
        <v>金池長浜サッカースポーツ少年団_7</v>
      </c>
      <c r="B809" s="453" t="s">
        <v>42</v>
      </c>
      <c r="C809" s="453" t="str">
        <f>("7")</f>
        <v>7</v>
      </c>
      <c r="D809" s="453" t="s">
        <v>862</v>
      </c>
      <c r="E809" s="453" t="s">
        <v>2495</v>
      </c>
      <c r="F809" s="453" t="s">
        <v>2496</v>
      </c>
      <c r="G809" s="453">
        <v>5</v>
      </c>
      <c r="H809" s="453" t="s">
        <v>865</v>
      </c>
    </row>
    <row r="810" spans="1:8" ht="13.5">
      <c r="A810" s="452" t="str">
        <f t="shared" si="12"/>
        <v>金池長浜サッカースポーツ少年団_8</v>
      </c>
      <c r="B810" s="453" t="s">
        <v>42</v>
      </c>
      <c r="C810" s="453" t="str">
        <f>("8")</f>
        <v>8</v>
      </c>
      <c r="D810" s="453" t="s">
        <v>866</v>
      </c>
      <c r="E810" s="453" t="s">
        <v>2497</v>
      </c>
      <c r="F810" s="453" t="s">
        <v>2498</v>
      </c>
      <c r="G810" s="453">
        <v>6</v>
      </c>
      <c r="H810" s="453" t="s">
        <v>865</v>
      </c>
    </row>
    <row r="811" spans="1:8" ht="13.5">
      <c r="A811" s="452" t="str">
        <f t="shared" si="12"/>
        <v>金池長浜サッカースポーツ少年団_9</v>
      </c>
      <c r="B811" s="453" t="s">
        <v>42</v>
      </c>
      <c r="C811" s="453" t="str">
        <f>("9")</f>
        <v>9</v>
      </c>
      <c r="D811" s="453" t="s">
        <v>872</v>
      </c>
      <c r="E811" s="453" t="s">
        <v>2499</v>
      </c>
      <c r="F811" s="453" t="s">
        <v>2500</v>
      </c>
      <c r="G811" s="453">
        <v>4</v>
      </c>
      <c r="H811" s="453" t="s">
        <v>865</v>
      </c>
    </row>
    <row r="812" spans="1:9" ht="13.5">
      <c r="A812" s="452" t="str">
        <f t="shared" si="12"/>
        <v>金池長浜サッカースポーツ少年団_10</v>
      </c>
      <c r="B812" s="453" t="s">
        <v>42</v>
      </c>
      <c r="C812" s="453" t="str">
        <f>("10")</f>
        <v>10</v>
      </c>
      <c r="D812" s="453" t="s">
        <v>872</v>
      </c>
      <c r="E812" s="453" t="s">
        <v>2501</v>
      </c>
      <c r="F812" s="453" t="s">
        <v>2502</v>
      </c>
      <c r="G812" s="453">
        <v>6</v>
      </c>
      <c r="H812" s="453" t="s">
        <v>865</v>
      </c>
      <c r="I812" s="453" t="s">
        <v>16</v>
      </c>
    </row>
    <row r="813" spans="1:8" ht="13.5">
      <c r="A813" s="452" t="str">
        <f t="shared" si="12"/>
        <v>金池長浜サッカースポーツ少年団_11</v>
      </c>
      <c r="B813" s="453" t="s">
        <v>42</v>
      </c>
      <c r="C813" s="453" t="str">
        <f>("11")</f>
        <v>11</v>
      </c>
      <c r="D813" s="453" t="s">
        <v>866</v>
      </c>
      <c r="E813" s="453" t="s">
        <v>2503</v>
      </c>
      <c r="F813" s="453" t="s">
        <v>2504</v>
      </c>
      <c r="G813" s="453">
        <v>5</v>
      </c>
      <c r="H813" s="453" t="s">
        <v>865</v>
      </c>
    </row>
    <row r="814" spans="1:8" ht="13.5">
      <c r="A814" s="452" t="str">
        <f t="shared" si="12"/>
        <v>金池長浜サッカースポーツ少年団_12</v>
      </c>
      <c r="B814" s="453" t="s">
        <v>42</v>
      </c>
      <c r="C814" s="453" t="str">
        <f>("12")</f>
        <v>12</v>
      </c>
      <c r="D814" s="453" t="s">
        <v>862</v>
      </c>
      <c r="E814" s="453" t="s">
        <v>2505</v>
      </c>
      <c r="F814" s="453" t="s">
        <v>2506</v>
      </c>
      <c r="G814" s="453">
        <v>4</v>
      </c>
      <c r="H814" s="453" t="s">
        <v>865</v>
      </c>
    </row>
    <row r="815" spans="1:8" ht="13.5">
      <c r="A815" s="452" t="str">
        <f t="shared" si="12"/>
        <v>金池長浜サッカースポーツ少年団_13</v>
      </c>
      <c r="B815" s="453" t="s">
        <v>42</v>
      </c>
      <c r="C815" s="453" t="str">
        <f>("13")</f>
        <v>13</v>
      </c>
      <c r="D815" s="453" t="s">
        <v>862</v>
      </c>
      <c r="E815" s="453" t="s">
        <v>2507</v>
      </c>
      <c r="F815" s="453" t="s">
        <v>2508</v>
      </c>
      <c r="G815" s="453">
        <v>4</v>
      </c>
      <c r="H815" s="453" t="s">
        <v>865</v>
      </c>
    </row>
    <row r="816" spans="1:8" ht="13.5">
      <c r="A816" s="452" t="str">
        <f t="shared" si="12"/>
        <v>金池長浜サッカースポーツ少年団_15</v>
      </c>
      <c r="B816" s="453" t="s">
        <v>42</v>
      </c>
      <c r="C816" s="453" t="str">
        <f>("15")</f>
        <v>15</v>
      </c>
      <c r="D816" s="453" t="s">
        <v>866</v>
      </c>
      <c r="E816" s="453" t="s">
        <v>2509</v>
      </c>
      <c r="F816" s="453" t="s">
        <v>2510</v>
      </c>
      <c r="G816" s="453">
        <v>4</v>
      </c>
      <c r="H816" s="453" t="s">
        <v>865</v>
      </c>
    </row>
    <row r="817" spans="1:8" ht="13.5">
      <c r="A817" s="452" t="str">
        <f t="shared" si="12"/>
        <v>金池長浜サッカースポーツ少年団_16</v>
      </c>
      <c r="B817" s="453" t="s">
        <v>42</v>
      </c>
      <c r="C817" s="453" t="str">
        <f>("16")</f>
        <v>16</v>
      </c>
      <c r="D817" s="453" t="s">
        <v>894</v>
      </c>
      <c r="E817" s="453" t="s">
        <v>2511</v>
      </c>
      <c r="F817" s="453" t="s">
        <v>2512</v>
      </c>
      <c r="G817" s="453">
        <v>5</v>
      </c>
      <c r="H817" s="453" t="s">
        <v>865</v>
      </c>
    </row>
    <row r="818" spans="1:8" ht="13.5">
      <c r="A818" s="452" t="str">
        <f t="shared" si="12"/>
        <v>金池長浜サッカースポーツ少年団_17</v>
      </c>
      <c r="B818" s="453" t="s">
        <v>42</v>
      </c>
      <c r="C818" s="453" t="str">
        <f>("17")</f>
        <v>17</v>
      </c>
      <c r="D818" s="453" t="s">
        <v>862</v>
      </c>
      <c r="E818" s="453" t="s">
        <v>2513</v>
      </c>
      <c r="F818" s="453" t="s">
        <v>2514</v>
      </c>
      <c r="G818" s="453">
        <v>5</v>
      </c>
      <c r="H818" s="453" t="s">
        <v>865</v>
      </c>
    </row>
    <row r="819" spans="1:8" ht="13.5">
      <c r="A819" s="452" t="str">
        <f t="shared" si="12"/>
        <v>金池長浜サッカースポーツ少年団_18</v>
      </c>
      <c r="B819" s="453" t="s">
        <v>42</v>
      </c>
      <c r="C819" s="453" t="str">
        <f>("18")</f>
        <v>18</v>
      </c>
      <c r="D819" s="453" t="s">
        <v>862</v>
      </c>
      <c r="E819" s="453" t="s">
        <v>2515</v>
      </c>
      <c r="F819" s="453" t="s">
        <v>2516</v>
      </c>
      <c r="G819" s="453">
        <v>4</v>
      </c>
      <c r="H819" s="453" t="s">
        <v>865</v>
      </c>
    </row>
    <row r="820" spans="1:8" ht="13.5">
      <c r="A820" s="452" t="str">
        <f t="shared" si="12"/>
        <v>金池長浜サッカースポーツ少年団_21</v>
      </c>
      <c r="B820" s="453" t="s">
        <v>42</v>
      </c>
      <c r="C820" s="453" t="str">
        <f>("21")</f>
        <v>21</v>
      </c>
      <c r="D820" s="453" t="s">
        <v>894</v>
      </c>
      <c r="E820" s="453" t="s">
        <v>2517</v>
      </c>
      <c r="F820" s="453" t="s">
        <v>2518</v>
      </c>
      <c r="G820" s="453">
        <v>4</v>
      </c>
      <c r="H820" s="453" t="s">
        <v>865</v>
      </c>
    </row>
    <row r="821" spans="1:9" ht="13.5">
      <c r="A821" s="452" t="str">
        <f t="shared" si="12"/>
        <v>日岡サッカースポーツ少年団_1</v>
      </c>
      <c r="B821" s="453" t="s">
        <v>2519</v>
      </c>
      <c r="C821" s="453" t="str">
        <f>("1")</f>
        <v>1</v>
      </c>
      <c r="D821" s="453" t="s">
        <v>894</v>
      </c>
      <c r="E821" s="453" t="s">
        <v>2520</v>
      </c>
      <c r="F821" s="453" t="s">
        <v>2521</v>
      </c>
      <c r="G821" s="453">
        <v>6</v>
      </c>
      <c r="H821" s="453" t="s">
        <v>865</v>
      </c>
      <c r="I821" s="453" t="s">
        <v>16</v>
      </c>
    </row>
    <row r="822" spans="1:8" ht="13.5">
      <c r="A822" s="452" t="str">
        <f t="shared" si="12"/>
        <v>日岡サッカースポーツ少年団_2</v>
      </c>
      <c r="B822" s="453" t="s">
        <v>2519</v>
      </c>
      <c r="C822" s="453" t="str">
        <f>("2")</f>
        <v>2</v>
      </c>
      <c r="D822" s="453" t="s">
        <v>862</v>
      </c>
      <c r="E822" s="453" t="s">
        <v>2522</v>
      </c>
      <c r="F822" s="453" t="s">
        <v>2523</v>
      </c>
      <c r="G822" s="453">
        <v>5</v>
      </c>
      <c r="H822" s="453" t="s">
        <v>865</v>
      </c>
    </row>
    <row r="823" spans="1:8" ht="13.5">
      <c r="A823" s="452" t="str">
        <f t="shared" si="12"/>
        <v>日岡サッカースポーツ少年団_3</v>
      </c>
      <c r="B823" s="453" t="s">
        <v>2519</v>
      </c>
      <c r="C823" s="453" t="str">
        <f>("3")</f>
        <v>3</v>
      </c>
      <c r="D823" s="453" t="s">
        <v>862</v>
      </c>
      <c r="E823" s="453" t="s">
        <v>2524</v>
      </c>
      <c r="F823" s="453" t="s">
        <v>2525</v>
      </c>
      <c r="G823" s="453">
        <v>4</v>
      </c>
      <c r="H823" s="453" t="s">
        <v>865</v>
      </c>
    </row>
    <row r="824" spans="1:8" ht="13.5">
      <c r="A824" s="452" t="str">
        <f t="shared" si="12"/>
        <v>日岡サッカースポーツ少年団_4</v>
      </c>
      <c r="B824" s="453" t="s">
        <v>2519</v>
      </c>
      <c r="C824" s="453" t="str">
        <f>("4")</f>
        <v>4</v>
      </c>
      <c r="D824" s="453" t="s">
        <v>866</v>
      </c>
      <c r="E824" s="453" t="s">
        <v>2526</v>
      </c>
      <c r="F824" s="453" t="s">
        <v>2527</v>
      </c>
      <c r="G824" s="453">
        <v>4</v>
      </c>
      <c r="H824" s="453" t="s">
        <v>865</v>
      </c>
    </row>
    <row r="825" spans="1:8" ht="13.5">
      <c r="A825" s="452" t="str">
        <f t="shared" si="12"/>
        <v>日岡サッカースポーツ少年団_5</v>
      </c>
      <c r="B825" s="453" t="s">
        <v>2519</v>
      </c>
      <c r="C825" s="453" t="str">
        <f>("5")</f>
        <v>5</v>
      </c>
      <c r="D825" s="453" t="s">
        <v>862</v>
      </c>
      <c r="E825" s="453" t="s">
        <v>2528</v>
      </c>
      <c r="F825" s="453" t="s">
        <v>2529</v>
      </c>
      <c r="G825" s="453">
        <v>5</v>
      </c>
      <c r="H825" s="453" t="s">
        <v>869</v>
      </c>
    </row>
    <row r="826" spans="1:8" ht="13.5">
      <c r="A826" s="452" t="str">
        <f t="shared" si="12"/>
        <v>日岡サッカースポーツ少年団_6</v>
      </c>
      <c r="B826" s="453" t="s">
        <v>2519</v>
      </c>
      <c r="C826" s="453" t="str">
        <f>("6")</f>
        <v>6</v>
      </c>
      <c r="D826" s="453" t="s">
        <v>862</v>
      </c>
      <c r="E826" s="453" t="s">
        <v>2530</v>
      </c>
      <c r="F826" s="453" t="s">
        <v>2531</v>
      </c>
      <c r="G826" s="453">
        <v>5</v>
      </c>
      <c r="H826" s="453" t="s">
        <v>865</v>
      </c>
    </row>
    <row r="827" spans="1:8" ht="13.5">
      <c r="A827" s="452" t="str">
        <f t="shared" si="12"/>
        <v>日岡サッカースポーツ少年団_7</v>
      </c>
      <c r="B827" s="453" t="s">
        <v>2519</v>
      </c>
      <c r="C827" s="453" t="str">
        <f>("7")</f>
        <v>7</v>
      </c>
      <c r="D827" s="453" t="s">
        <v>866</v>
      </c>
      <c r="E827" s="453" t="s">
        <v>2532</v>
      </c>
      <c r="F827" s="453" t="s">
        <v>2533</v>
      </c>
      <c r="G827" s="453">
        <v>5</v>
      </c>
      <c r="H827" s="453" t="s">
        <v>865</v>
      </c>
    </row>
    <row r="828" spans="1:8" ht="13.5">
      <c r="A828" s="452" t="str">
        <f t="shared" si="12"/>
        <v>日岡サッカースポーツ少年団_8</v>
      </c>
      <c r="B828" s="453" t="s">
        <v>2519</v>
      </c>
      <c r="C828" s="453" t="str">
        <f>("8")</f>
        <v>8</v>
      </c>
      <c r="D828" s="453" t="s">
        <v>872</v>
      </c>
      <c r="E828" s="453" t="s">
        <v>2534</v>
      </c>
      <c r="F828" s="453" t="s">
        <v>2535</v>
      </c>
      <c r="G828" s="453">
        <v>5</v>
      </c>
      <c r="H828" s="453" t="s">
        <v>865</v>
      </c>
    </row>
    <row r="829" spans="1:8" ht="13.5">
      <c r="A829" s="452" t="str">
        <f t="shared" si="12"/>
        <v>日岡サッカースポーツ少年団_9</v>
      </c>
      <c r="B829" s="453" t="s">
        <v>2519</v>
      </c>
      <c r="C829" s="453" t="str">
        <f>("9")</f>
        <v>9</v>
      </c>
      <c r="D829" s="453" t="s">
        <v>862</v>
      </c>
      <c r="E829" s="453" t="s">
        <v>2536</v>
      </c>
      <c r="F829" s="453" t="s">
        <v>2537</v>
      </c>
      <c r="G829" s="453">
        <v>6</v>
      </c>
      <c r="H829" s="453" t="s">
        <v>865</v>
      </c>
    </row>
    <row r="830" spans="1:8" ht="13.5">
      <c r="A830" s="452" t="str">
        <f t="shared" si="12"/>
        <v>日岡サッカースポーツ少年団_10</v>
      </c>
      <c r="B830" s="453" t="s">
        <v>2519</v>
      </c>
      <c r="C830" s="453" t="str">
        <f>("10")</f>
        <v>10</v>
      </c>
      <c r="D830" s="453" t="s">
        <v>866</v>
      </c>
      <c r="E830" s="453" t="s">
        <v>2538</v>
      </c>
      <c r="F830" s="453" t="s">
        <v>2539</v>
      </c>
      <c r="G830" s="453">
        <v>5</v>
      </c>
      <c r="H830" s="453" t="s">
        <v>865</v>
      </c>
    </row>
    <row r="831" spans="1:8" ht="13.5">
      <c r="A831" s="452" t="str">
        <f t="shared" si="12"/>
        <v>日岡サッカースポーツ少年団_11</v>
      </c>
      <c r="B831" s="453" t="s">
        <v>2519</v>
      </c>
      <c r="C831" s="453" t="str">
        <f>("11")</f>
        <v>11</v>
      </c>
      <c r="D831" s="453" t="s">
        <v>862</v>
      </c>
      <c r="E831" s="453" t="s">
        <v>2540</v>
      </c>
      <c r="F831" s="453" t="s">
        <v>2541</v>
      </c>
      <c r="G831" s="453">
        <v>6</v>
      </c>
      <c r="H831" s="453" t="s">
        <v>865</v>
      </c>
    </row>
    <row r="832" spans="1:8" ht="13.5">
      <c r="A832" s="452" t="str">
        <f t="shared" si="12"/>
        <v>日岡サッカースポーツ少年団_12</v>
      </c>
      <c r="B832" s="453" t="s">
        <v>2519</v>
      </c>
      <c r="C832" s="453" t="str">
        <f>("12")</f>
        <v>12</v>
      </c>
      <c r="D832" s="453" t="s">
        <v>866</v>
      </c>
      <c r="E832" s="453" t="s">
        <v>2542</v>
      </c>
      <c r="F832" s="453" t="s">
        <v>2543</v>
      </c>
      <c r="G832" s="453">
        <v>4</v>
      </c>
      <c r="H832" s="453" t="s">
        <v>865</v>
      </c>
    </row>
    <row r="833" spans="1:8" ht="13.5">
      <c r="A833" s="452" t="str">
        <f aca="true" t="shared" si="13" ref="A833:A896">CONCATENATE(B833,"_",C833)</f>
        <v>日岡サッカースポーツ少年団_13</v>
      </c>
      <c r="B833" s="453" t="s">
        <v>2519</v>
      </c>
      <c r="C833" s="453" t="str">
        <f>("13")</f>
        <v>13</v>
      </c>
      <c r="D833" s="453" t="s">
        <v>872</v>
      </c>
      <c r="E833" s="453" t="s">
        <v>2544</v>
      </c>
      <c r="F833" s="453" t="s">
        <v>2545</v>
      </c>
      <c r="G833" s="453">
        <v>4</v>
      </c>
      <c r="H833" s="453" t="s">
        <v>865</v>
      </c>
    </row>
    <row r="834" spans="1:8" ht="13.5">
      <c r="A834" s="452" t="str">
        <f t="shared" si="13"/>
        <v>日岡サッカースポーツ少年団_14</v>
      </c>
      <c r="B834" s="453" t="s">
        <v>2519</v>
      </c>
      <c r="C834" s="453" t="str">
        <f>("14")</f>
        <v>14</v>
      </c>
      <c r="D834" s="453" t="s">
        <v>866</v>
      </c>
      <c r="E834" s="453" t="s">
        <v>2546</v>
      </c>
      <c r="F834" s="453" t="s">
        <v>2547</v>
      </c>
      <c r="G834" s="453">
        <v>3</v>
      </c>
      <c r="H834" s="453" t="s">
        <v>865</v>
      </c>
    </row>
    <row r="835" spans="1:8" ht="13.5">
      <c r="A835" s="452" t="str">
        <f t="shared" si="13"/>
        <v>日岡サッカースポーツ少年団_16</v>
      </c>
      <c r="B835" s="453" t="s">
        <v>2519</v>
      </c>
      <c r="C835" s="453" t="str">
        <f>("16")</f>
        <v>16</v>
      </c>
      <c r="D835" s="453" t="s">
        <v>872</v>
      </c>
      <c r="E835" s="453" t="s">
        <v>2548</v>
      </c>
      <c r="F835" s="453" t="s">
        <v>2549</v>
      </c>
      <c r="G835" s="453">
        <v>4</v>
      </c>
      <c r="H835" s="453" t="s">
        <v>865</v>
      </c>
    </row>
    <row r="836" spans="1:8" ht="13.5">
      <c r="A836" s="452" t="str">
        <f t="shared" si="13"/>
        <v>日岡サッカースポーツ少年団_17</v>
      </c>
      <c r="B836" s="453" t="s">
        <v>2519</v>
      </c>
      <c r="C836" s="453" t="str">
        <f>("17")</f>
        <v>17</v>
      </c>
      <c r="D836" s="453" t="s">
        <v>894</v>
      </c>
      <c r="E836" s="453" t="s">
        <v>2550</v>
      </c>
      <c r="F836" s="453" t="s">
        <v>2551</v>
      </c>
      <c r="G836" s="453">
        <v>5</v>
      </c>
      <c r="H836" s="453" t="s">
        <v>865</v>
      </c>
    </row>
    <row r="837" spans="1:8" ht="13.5">
      <c r="A837" s="452" t="str">
        <f t="shared" si="13"/>
        <v>城南サッカースポーツ少年団_1</v>
      </c>
      <c r="B837" s="453" t="s">
        <v>2552</v>
      </c>
      <c r="C837" s="453" t="str">
        <f>("1")</f>
        <v>1</v>
      </c>
      <c r="D837" s="453" t="s">
        <v>894</v>
      </c>
      <c r="E837" s="453" t="s">
        <v>2553</v>
      </c>
      <c r="F837" s="453" t="s">
        <v>2554</v>
      </c>
      <c r="G837" s="453">
        <v>5</v>
      </c>
      <c r="H837" s="453" t="s">
        <v>865</v>
      </c>
    </row>
    <row r="838" spans="1:8" ht="13.5">
      <c r="A838" s="452" t="str">
        <f t="shared" si="13"/>
        <v>城南サッカースポーツ少年団_2</v>
      </c>
      <c r="B838" s="453" t="s">
        <v>2552</v>
      </c>
      <c r="C838" s="453" t="str">
        <f>("2")</f>
        <v>2</v>
      </c>
      <c r="D838" s="453" t="s">
        <v>872</v>
      </c>
      <c r="E838" s="453" t="s">
        <v>2555</v>
      </c>
      <c r="F838" s="453" t="s">
        <v>2556</v>
      </c>
      <c r="G838" s="453">
        <v>6</v>
      </c>
      <c r="H838" s="453" t="s">
        <v>865</v>
      </c>
    </row>
    <row r="839" spans="1:8" ht="13.5">
      <c r="A839" s="452" t="str">
        <f t="shared" si="13"/>
        <v>城南サッカースポーツ少年団_3</v>
      </c>
      <c r="B839" s="453" t="s">
        <v>2552</v>
      </c>
      <c r="C839" s="453" t="str">
        <f>("3")</f>
        <v>3</v>
      </c>
      <c r="D839" s="453" t="s">
        <v>866</v>
      </c>
      <c r="E839" s="453" t="s">
        <v>2557</v>
      </c>
      <c r="F839" s="453" t="s">
        <v>2558</v>
      </c>
      <c r="G839" s="453">
        <v>6</v>
      </c>
      <c r="H839" s="453" t="s">
        <v>865</v>
      </c>
    </row>
    <row r="840" spans="1:8" ht="13.5">
      <c r="A840" s="452" t="str">
        <f t="shared" si="13"/>
        <v>城南サッカースポーツ少年団_6</v>
      </c>
      <c r="B840" s="453" t="s">
        <v>2552</v>
      </c>
      <c r="C840" s="453" t="str">
        <f>("6")</f>
        <v>6</v>
      </c>
      <c r="D840" s="453" t="s">
        <v>862</v>
      </c>
      <c r="E840" s="453" t="s">
        <v>2559</v>
      </c>
      <c r="F840" s="453" t="s">
        <v>2560</v>
      </c>
      <c r="G840" s="453">
        <v>5</v>
      </c>
      <c r="H840" s="453" t="s">
        <v>865</v>
      </c>
    </row>
    <row r="841" spans="1:8" ht="13.5">
      <c r="A841" s="452" t="str">
        <f t="shared" si="13"/>
        <v>城南サッカースポーツ少年団_7</v>
      </c>
      <c r="B841" s="453" t="s">
        <v>2552</v>
      </c>
      <c r="C841" s="453" t="str">
        <f>("7")</f>
        <v>7</v>
      </c>
      <c r="D841" s="453" t="s">
        <v>872</v>
      </c>
      <c r="E841" s="453" t="s">
        <v>2561</v>
      </c>
      <c r="F841" s="453" t="s">
        <v>2562</v>
      </c>
      <c r="G841" s="453">
        <v>4</v>
      </c>
      <c r="H841" s="453" t="s">
        <v>865</v>
      </c>
    </row>
    <row r="842" spans="1:9" ht="13.5">
      <c r="A842" s="452" t="str">
        <f t="shared" si="13"/>
        <v>城南サッカースポーツ少年団_8</v>
      </c>
      <c r="B842" s="453" t="s">
        <v>2552</v>
      </c>
      <c r="C842" s="453" t="str">
        <f>("8")</f>
        <v>8</v>
      </c>
      <c r="D842" s="453" t="s">
        <v>872</v>
      </c>
      <c r="E842" s="453" t="s">
        <v>2563</v>
      </c>
      <c r="F842" s="453" t="s">
        <v>2564</v>
      </c>
      <c r="G842" s="453">
        <v>6</v>
      </c>
      <c r="H842" s="453" t="s">
        <v>865</v>
      </c>
      <c r="I842" s="453" t="s">
        <v>16</v>
      </c>
    </row>
    <row r="843" spans="1:8" ht="13.5">
      <c r="A843" s="452" t="str">
        <f t="shared" si="13"/>
        <v>城南サッカースポーツ少年団_9</v>
      </c>
      <c r="B843" s="453" t="s">
        <v>2552</v>
      </c>
      <c r="C843" s="453" t="str">
        <f>("9")</f>
        <v>9</v>
      </c>
      <c r="D843" s="453" t="s">
        <v>872</v>
      </c>
      <c r="E843" s="453" t="s">
        <v>2565</v>
      </c>
      <c r="F843" s="453" t="s">
        <v>2566</v>
      </c>
      <c r="G843" s="453">
        <v>6</v>
      </c>
      <c r="H843" s="453" t="s">
        <v>865</v>
      </c>
    </row>
    <row r="844" spans="1:8" ht="13.5">
      <c r="A844" s="452" t="str">
        <f t="shared" si="13"/>
        <v>城南サッカースポーツ少年団_10</v>
      </c>
      <c r="B844" s="453" t="s">
        <v>2552</v>
      </c>
      <c r="C844" s="453" t="str">
        <f>("10")</f>
        <v>10</v>
      </c>
      <c r="D844" s="453" t="s">
        <v>862</v>
      </c>
      <c r="E844" s="453" t="s">
        <v>2567</v>
      </c>
      <c r="F844" s="453" t="s">
        <v>2568</v>
      </c>
      <c r="G844" s="453">
        <v>5</v>
      </c>
      <c r="H844" s="453" t="s">
        <v>865</v>
      </c>
    </row>
    <row r="845" spans="1:8" ht="13.5">
      <c r="A845" s="452" t="str">
        <f t="shared" si="13"/>
        <v>城南サッカースポーツ少年団_11</v>
      </c>
      <c r="B845" s="453" t="s">
        <v>2552</v>
      </c>
      <c r="C845" s="453" t="str">
        <f>("11")</f>
        <v>11</v>
      </c>
      <c r="D845" s="453" t="s">
        <v>866</v>
      </c>
      <c r="E845" s="453" t="s">
        <v>2569</v>
      </c>
      <c r="F845" s="453" t="s">
        <v>2570</v>
      </c>
      <c r="G845" s="453">
        <v>4</v>
      </c>
      <c r="H845" s="453" t="s">
        <v>865</v>
      </c>
    </row>
    <row r="846" spans="1:8" ht="13.5">
      <c r="A846" s="452" t="str">
        <f t="shared" si="13"/>
        <v>城南サッカースポーツ少年団_12</v>
      </c>
      <c r="B846" s="453" t="s">
        <v>2552</v>
      </c>
      <c r="C846" s="453" t="str">
        <f>("12")</f>
        <v>12</v>
      </c>
      <c r="D846" s="453" t="s">
        <v>866</v>
      </c>
      <c r="E846" s="453" t="s">
        <v>2571</v>
      </c>
      <c r="F846" s="453" t="s">
        <v>1508</v>
      </c>
      <c r="G846" s="453">
        <v>3</v>
      </c>
      <c r="H846" s="453" t="s">
        <v>865</v>
      </c>
    </row>
    <row r="847" spans="1:8" ht="13.5">
      <c r="A847" s="452" t="str">
        <f t="shared" si="13"/>
        <v>城南サッカースポーツ少年団_13</v>
      </c>
      <c r="B847" s="453" t="s">
        <v>2552</v>
      </c>
      <c r="C847" s="453" t="str">
        <f>("13")</f>
        <v>13</v>
      </c>
      <c r="D847" s="453" t="s">
        <v>866</v>
      </c>
      <c r="E847" s="453" t="s">
        <v>2572</v>
      </c>
      <c r="F847" s="453" t="s">
        <v>2573</v>
      </c>
      <c r="G847" s="453">
        <v>4</v>
      </c>
      <c r="H847" s="453" t="s">
        <v>865</v>
      </c>
    </row>
    <row r="848" spans="1:8" ht="13.5">
      <c r="A848" s="452" t="str">
        <f t="shared" si="13"/>
        <v>城南サッカースポーツ少年団_14</v>
      </c>
      <c r="B848" s="453" t="s">
        <v>2552</v>
      </c>
      <c r="C848" s="453" t="str">
        <f>("14")</f>
        <v>14</v>
      </c>
      <c r="D848" s="453" t="s">
        <v>866</v>
      </c>
      <c r="E848" s="453" t="s">
        <v>2574</v>
      </c>
      <c r="F848" s="453" t="s">
        <v>2575</v>
      </c>
      <c r="G848" s="453">
        <v>5</v>
      </c>
      <c r="H848" s="453" t="s">
        <v>865</v>
      </c>
    </row>
    <row r="849" spans="1:8" ht="13.5">
      <c r="A849" s="452" t="str">
        <f t="shared" si="13"/>
        <v>城南サッカースポーツ少年団_15</v>
      </c>
      <c r="B849" s="453" t="s">
        <v>2552</v>
      </c>
      <c r="C849" s="453" t="str">
        <f>("15")</f>
        <v>15</v>
      </c>
      <c r="D849" s="453" t="s">
        <v>872</v>
      </c>
      <c r="E849" s="453" t="s">
        <v>2576</v>
      </c>
      <c r="F849" s="453" t="s">
        <v>2577</v>
      </c>
      <c r="G849" s="453">
        <v>5</v>
      </c>
      <c r="H849" s="453" t="s">
        <v>865</v>
      </c>
    </row>
    <row r="850" spans="1:8" ht="13.5">
      <c r="A850" s="452" t="str">
        <f t="shared" si="13"/>
        <v>城南サッカースポーツ少年団_16</v>
      </c>
      <c r="B850" s="453" t="s">
        <v>2552</v>
      </c>
      <c r="C850" s="453" t="str">
        <f>("16")</f>
        <v>16</v>
      </c>
      <c r="D850" s="453" t="s">
        <v>866</v>
      </c>
      <c r="E850" s="453" t="s">
        <v>2578</v>
      </c>
      <c r="F850" s="453" t="s">
        <v>2579</v>
      </c>
      <c r="G850" s="453">
        <v>5</v>
      </c>
      <c r="H850" s="453" t="s">
        <v>865</v>
      </c>
    </row>
    <row r="851" spans="1:8" ht="13.5">
      <c r="A851" s="452" t="str">
        <f t="shared" si="13"/>
        <v>稙田ＦＣサッカースポーツ少年団_1</v>
      </c>
      <c r="B851" s="453" t="s">
        <v>2580</v>
      </c>
      <c r="C851" s="453" t="str">
        <f>("1")</f>
        <v>1</v>
      </c>
      <c r="D851" s="453" t="s">
        <v>894</v>
      </c>
      <c r="E851" s="453" t="s">
        <v>2581</v>
      </c>
      <c r="F851" s="453" t="s">
        <v>2582</v>
      </c>
      <c r="G851" s="453">
        <v>6</v>
      </c>
      <c r="H851" s="453" t="s">
        <v>865</v>
      </c>
    </row>
    <row r="852" spans="1:8" ht="13.5">
      <c r="A852" s="452" t="str">
        <f t="shared" si="13"/>
        <v>稙田ＦＣサッカースポーツ少年団_2</v>
      </c>
      <c r="B852" s="453" t="s">
        <v>2580</v>
      </c>
      <c r="C852" s="453" t="str">
        <f>("2")</f>
        <v>2</v>
      </c>
      <c r="D852" s="453" t="s">
        <v>862</v>
      </c>
      <c r="E852" s="453" t="s">
        <v>2583</v>
      </c>
      <c r="F852" s="453" t="s">
        <v>2584</v>
      </c>
      <c r="G852" s="453">
        <v>6</v>
      </c>
      <c r="H852" s="453" t="s">
        <v>865</v>
      </c>
    </row>
    <row r="853" spans="1:8" ht="13.5">
      <c r="A853" s="452" t="str">
        <f t="shared" si="13"/>
        <v>稙田ＦＣサッカースポーツ少年団_3</v>
      </c>
      <c r="B853" s="453" t="s">
        <v>2580</v>
      </c>
      <c r="C853" s="453" t="str">
        <f>("3")</f>
        <v>3</v>
      </c>
      <c r="D853" s="453" t="s">
        <v>862</v>
      </c>
      <c r="E853" s="453" t="s">
        <v>2585</v>
      </c>
      <c r="F853" s="453" t="s">
        <v>2586</v>
      </c>
      <c r="G853" s="453">
        <v>5</v>
      </c>
      <c r="H853" s="453" t="s">
        <v>865</v>
      </c>
    </row>
    <row r="854" spans="1:9" ht="13.5">
      <c r="A854" s="452" t="str">
        <f t="shared" si="13"/>
        <v>稙田ＦＣサッカースポーツ少年団_4</v>
      </c>
      <c r="B854" s="453" t="s">
        <v>2580</v>
      </c>
      <c r="C854" s="453" t="str">
        <f>("4")</f>
        <v>4</v>
      </c>
      <c r="D854" s="453" t="s">
        <v>862</v>
      </c>
      <c r="E854" s="453" t="s">
        <v>2587</v>
      </c>
      <c r="F854" s="453" t="s">
        <v>2588</v>
      </c>
      <c r="G854" s="453">
        <v>6</v>
      </c>
      <c r="H854" s="453" t="s">
        <v>865</v>
      </c>
      <c r="I854" s="453" t="s">
        <v>16</v>
      </c>
    </row>
    <row r="855" spans="1:8" ht="13.5">
      <c r="A855" s="452" t="str">
        <f t="shared" si="13"/>
        <v>稙田ＦＣサッカースポーツ少年団_5</v>
      </c>
      <c r="B855" s="453" t="s">
        <v>2580</v>
      </c>
      <c r="C855" s="453" t="str">
        <f>("5")</f>
        <v>5</v>
      </c>
      <c r="D855" s="453" t="s">
        <v>862</v>
      </c>
      <c r="E855" s="453" t="s">
        <v>2589</v>
      </c>
      <c r="F855" s="453" t="s">
        <v>2590</v>
      </c>
      <c r="G855" s="453">
        <v>5</v>
      </c>
      <c r="H855" s="453" t="s">
        <v>865</v>
      </c>
    </row>
    <row r="856" spans="1:8" ht="13.5">
      <c r="A856" s="452" t="str">
        <f t="shared" si="13"/>
        <v>稙田ＦＣサッカースポーツ少年団_6</v>
      </c>
      <c r="B856" s="453" t="s">
        <v>2580</v>
      </c>
      <c r="C856" s="453" t="str">
        <f>("6")</f>
        <v>6</v>
      </c>
      <c r="D856" s="453" t="s">
        <v>866</v>
      </c>
      <c r="E856" s="453" t="s">
        <v>2591</v>
      </c>
      <c r="F856" s="453" t="s">
        <v>2592</v>
      </c>
      <c r="G856" s="453">
        <v>5</v>
      </c>
      <c r="H856" s="453" t="s">
        <v>865</v>
      </c>
    </row>
    <row r="857" spans="1:8" ht="13.5">
      <c r="A857" s="452" t="str">
        <f t="shared" si="13"/>
        <v>稙田ＦＣサッカースポーツ少年団_7</v>
      </c>
      <c r="B857" s="453" t="s">
        <v>2580</v>
      </c>
      <c r="C857" s="453" t="str">
        <f>("7")</f>
        <v>7</v>
      </c>
      <c r="D857" s="453" t="s">
        <v>866</v>
      </c>
      <c r="E857" s="453" t="s">
        <v>2593</v>
      </c>
      <c r="F857" s="453" t="s">
        <v>2594</v>
      </c>
      <c r="G857" s="453">
        <v>6</v>
      </c>
      <c r="H857" s="453" t="s">
        <v>865</v>
      </c>
    </row>
    <row r="858" spans="1:8" ht="13.5">
      <c r="A858" s="452" t="str">
        <f t="shared" si="13"/>
        <v>稙田ＦＣサッカースポーツ少年団_8</v>
      </c>
      <c r="B858" s="453" t="s">
        <v>2580</v>
      </c>
      <c r="C858" s="453" t="str">
        <f>("8")</f>
        <v>8</v>
      </c>
      <c r="D858" s="453" t="s">
        <v>872</v>
      </c>
      <c r="E858" s="453" t="s">
        <v>2595</v>
      </c>
      <c r="F858" s="453" t="s">
        <v>2596</v>
      </c>
      <c r="G858" s="453">
        <v>4</v>
      </c>
      <c r="H858" s="453" t="s">
        <v>865</v>
      </c>
    </row>
    <row r="859" spans="1:8" ht="13.5">
      <c r="A859" s="452" t="str">
        <f t="shared" si="13"/>
        <v>稙田ＦＣサッカースポーツ少年団_9</v>
      </c>
      <c r="B859" s="453" t="s">
        <v>2580</v>
      </c>
      <c r="C859" s="453" t="str">
        <f>("9")</f>
        <v>9</v>
      </c>
      <c r="D859" s="453" t="s">
        <v>866</v>
      </c>
      <c r="E859" s="453" t="s">
        <v>2597</v>
      </c>
      <c r="F859" s="453" t="s">
        <v>2598</v>
      </c>
      <c r="G859" s="453">
        <v>5</v>
      </c>
      <c r="H859" s="453" t="s">
        <v>865</v>
      </c>
    </row>
    <row r="860" spans="1:8" ht="13.5">
      <c r="A860" s="452" t="str">
        <f t="shared" si="13"/>
        <v>稙田ＦＣサッカースポーツ少年団_10</v>
      </c>
      <c r="B860" s="453" t="s">
        <v>2580</v>
      </c>
      <c r="C860" s="453" t="str">
        <f>("10")</f>
        <v>10</v>
      </c>
      <c r="D860" s="453" t="s">
        <v>866</v>
      </c>
      <c r="E860" s="453" t="s">
        <v>2599</v>
      </c>
      <c r="F860" s="453" t="s">
        <v>2600</v>
      </c>
      <c r="G860" s="453">
        <v>6</v>
      </c>
      <c r="H860" s="453" t="s">
        <v>865</v>
      </c>
    </row>
    <row r="861" spans="1:8" ht="13.5">
      <c r="A861" s="452" t="str">
        <f t="shared" si="13"/>
        <v>稙田ＦＣサッカースポーツ少年団_11</v>
      </c>
      <c r="B861" s="453" t="s">
        <v>2580</v>
      </c>
      <c r="C861" s="453" t="str">
        <f>("11")</f>
        <v>11</v>
      </c>
      <c r="D861" s="453" t="s">
        <v>872</v>
      </c>
      <c r="E861" s="453" t="s">
        <v>2601</v>
      </c>
      <c r="F861" s="453" t="s">
        <v>2602</v>
      </c>
      <c r="G861" s="453">
        <v>6</v>
      </c>
      <c r="H861" s="453" t="s">
        <v>865</v>
      </c>
    </row>
    <row r="862" spans="1:8" ht="13.5">
      <c r="A862" s="452" t="str">
        <f t="shared" si="13"/>
        <v>稙田ＦＣサッカースポーツ少年団_15</v>
      </c>
      <c r="B862" s="453" t="s">
        <v>2580</v>
      </c>
      <c r="C862" s="453" t="str">
        <f>("15")</f>
        <v>15</v>
      </c>
      <c r="D862" s="453" t="s">
        <v>866</v>
      </c>
      <c r="E862" s="453" t="s">
        <v>2603</v>
      </c>
      <c r="F862" s="453" t="s">
        <v>2604</v>
      </c>
      <c r="G862" s="453">
        <v>4</v>
      </c>
      <c r="H862" s="453" t="s">
        <v>865</v>
      </c>
    </row>
    <row r="863" spans="1:8" ht="13.5">
      <c r="A863" s="452" t="str">
        <f t="shared" si="13"/>
        <v>稙田ＦＣサッカースポーツ少年団_18</v>
      </c>
      <c r="B863" s="453" t="s">
        <v>2580</v>
      </c>
      <c r="C863" s="453" t="str">
        <f>("18")</f>
        <v>18</v>
      </c>
      <c r="D863" s="453" t="s">
        <v>872</v>
      </c>
      <c r="E863" s="453" t="s">
        <v>2605</v>
      </c>
      <c r="F863" s="453" t="s">
        <v>2606</v>
      </c>
      <c r="G863" s="453">
        <v>4</v>
      </c>
      <c r="H863" s="453" t="s">
        <v>865</v>
      </c>
    </row>
    <row r="864" spans="1:8" ht="13.5">
      <c r="A864" s="452" t="str">
        <f t="shared" si="13"/>
        <v>北郡坂ノ市サッカースポーツ少年団_1</v>
      </c>
      <c r="B864" s="453" t="s">
        <v>30</v>
      </c>
      <c r="C864" s="453" t="str">
        <f>("1")</f>
        <v>1</v>
      </c>
      <c r="D864" s="453" t="s">
        <v>894</v>
      </c>
      <c r="E864" s="453" t="s">
        <v>2607</v>
      </c>
      <c r="F864" s="453" t="s">
        <v>2608</v>
      </c>
      <c r="G864" s="453">
        <v>6</v>
      </c>
      <c r="H864" s="453" t="s">
        <v>865</v>
      </c>
    </row>
    <row r="865" spans="1:8" ht="13.5">
      <c r="A865" s="452" t="str">
        <f t="shared" si="13"/>
        <v>北郡坂ノ市サッカースポーツ少年団_2</v>
      </c>
      <c r="B865" s="453" t="s">
        <v>30</v>
      </c>
      <c r="C865" s="453" t="str">
        <f>("2")</f>
        <v>2</v>
      </c>
      <c r="D865" s="453" t="s">
        <v>862</v>
      </c>
      <c r="E865" s="453" t="s">
        <v>2609</v>
      </c>
      <c r="F865" s="453" t="s">
        <v>2610</v>
      </c>
      <c r="G865" s="453">
        <v>6</v>
      </c>
      <c r="H865" s="453" t="s">
        <v>865</v>
      </c>
    </row>
    <row r="866" spans="1:8" ht="13.5">
      <c r="A866" s="452" t="str">
        <f t="shared" si="13"/>
        <v>北郡坂ノ市サッカースポーツ少年団_3</v>
      </c>
      <c r="B866" s="453" t="s">
        <v>30</v>
      </c>
      <c r="C866" s="453" t="str">
        <f>("3")</f>
        <v>3</v>
      </c>
      <c r="D866" s="453" t="s">
        <v>862</v>
      </c>
      <c r="E866" s="453" t="s">
        <v>2611</v>
      </c>
      <c r="F866" s="453" t="s">
        <v>2612</v>
      </c>
      <c r="G866" s="453">
        <v>6</v>
      </c>
      <c r="H866" s="453" t="s">
        <v>865</v>
      </c>
    </row>
    <row r="867" spans="1:8" ht="13.5">
      <c r="A867" s="452" t="str">
        <f t="shared" si="13"/>
        <v>北郡坂ノ市サッカースポーツ少年団_4</v>
      </c>
      <c r="B867" s="453" t="s">
        <v>30</v>
      </c>
      <c r="C867" s="453" t="str">
        <f>("4")</f>
        <v>4</v>
      </c>
      <c r="D867" s="453" t="s">
        <v>862</v>
      </c>
      <c r="E867" s="453" t="s">
        <v>2613</v>
      </c>
      <c r="F867" s="453" t="s">
        <v>2614</v>
      </c>
      <c r="G867" s="453">
        <v>6</v>
      </c>
      <c r="H867" s="453" t="s">
        <v>865</v>
      </c>
    </row>
    <row r="868" spans="1:8" ht="13.5">
      <c r="A868" s="452" t="str">
        <f t="shared" si="13"/>
        <v>北郡坂ノ市サッカースポーツ少年団_5</v>
      </c>
      <c r="B868" s="453" t="s">
        <v>30</v>
      </c>
      <c r="C868" s="453" t="str">
        <f>("5")</f>
        <v>5</v>
      </c>
      <c r="D868" s="453" t="s">
        <v>866</v>
      </c>
      <c r="E868" s="453" t="s">
        <v>2615</v>
      </c>
      <c r="F868" s="453" t="s">
        <v>2616</v>
      </c>
      <c r="G868" s="453">
        <v>6</v>
      </c>
      <c r="H868" s="453" t="s">
        <v>865</v>
      </c>
    </row>
    <row r="869" spans="1:8" ht="13.5">
      <c r="A869" s="452" t="str">
        <f t="shared" si="13"/>
        <v>北郡坂ノ市サッカースポーツ少年団_6</v>
      </c>
      <c r="B869" s="453" t="s">
        <v>30</v>
      </c>
      <c r="C869" s="453" t="str">
        <f>("6")</f>
        <v>6</v>
      </c>
      <c r="D869" s="453" t="s">
        <v>862</v>
      </c>
      <c r="E869" s="453" t="s">
        <v>2617</v>
      </c>
      <c r="F869" s="453" t="s">
        <v>2618</v>
      </c>
      <c r="G869" s="453">
        <v>6</v>
      </c>
      <c r="H869" s="453" t="s">
        <v>865</v>
      </c>
    </row>
    <row r="870" spans="1:8" ht="13.5">
      <c r="A870" s="452" t="str">
        <f t="shared" si="13"/>
        <v>北郡坂ノ市サッカースポーツ少年団_7</v>
      </c>
      <c r="B870" s="453" t="s">
        <v>30</v>
      </c>
      <c r="C870" s="453" t="str">
        <f>("7")</f>
        <v>7</v>
      </c>
      <c r="D870" s="453" t="s">
        <v>872</v>
      </c>
      <c r="E870" s="453" t="s">
        <v>2619</v>
      </c>
      <c r="F870" s="453" t="s">
        <v>2620</v>
      </c>
      <c r="G870" s="453">
        <v>5</v>
      </c>
      <c r="H870" s="453" t="s">
        <v>865</v>
      </c>
    </row>
    <row r="871" spans="1:8" ht="13.5">
      <c r="A871" s="452" t="str">
        <f t="shared" si="13"/>
        <v>北郡坂ノ市サッカースポーツ少年団_8</v>
      </c>
      <c r="B871" s="453" t="s">
        <v>30</v>
      </c>
      <c r="C871" s="453" t="str">
        <f>("8")</f>
        <v>8</v>
      </c>
      <c r="D871" s="453" t="s">
        <v>862</v>
      </c>
      <c r="E871" s="453" t="s">
        <v>2621</v>
      </c>
      <c r="F871" s="453" t="s">
        <v>2622</v>
      </c>
      <c r="G871" s="453">
        <v>6</v>
      </c>
      <c r="H871" s="453" t="s">
        <v>865</v>
      </c>
    </row>
    <row r="872" spans="1:8" ht="13.5">
      <c r="A872" s="452" t="str">
        <f t="shared" si="13"/>
        <v>北郡坂ノ市サッカースポーツ少年団_9</v>
      </c>
      <c r="B872" s="453" t="s">
        <v>30</v>
      </c>
      <c r="C872" s="453" t="str">
        <f>("9")</f>
        <v>9</v>
      </c>
      <c r="D872" s="453" t="s">
        <v>866</v>
      </c>
      <c r="E872" s="453" t="s">
        <v>2623</v>
      </c>
      <c r="F872" s="453" t="s">
        <v>2624</v>
      </c>
      <c r="G872" s="453">
        <v>6</v>
      </c>
      <c r="H872" s="453" t="s">
        <v>865</v>
      </c>
    </row>
    <row r="873" spans="1:9" ht="13.5">
      <c r="A873" s="452" t="str">
        <f t="shared" si="13"/>
        <v>北郡坂ノ市サッカースポーツ少年団_10</v>
      </c>
      <c r="B873" s="453" t="s">
        <v>30</v>
      </c>
      <c r="C873" s="453" t="str">
        <f>("10")</f>
        <v>10</v>
      </c>
      <c r="D873" s="453" t="s">
        <v>872</v>
      </c>
      <c r="E873" s="453" t="s">
        <v>2625</v>
      </c>
      <c r="F873" s="453" t="s">
        <v>2626</v>
      </c>
      <c r="G873" s="453">
        <v>6</v>
      </c>
      <c r="H873" s="453" t="s">
        <v>865</v>
      </c>
      <c r="I873" s="453" t="s">
        <v>16</v>
      </c>
    </row>
    <row r="874" spans="1:8" ht="13.5">
      <c r="A874" s="452" t="str">
        <f t="shared" si="13"/>
        <v>北郡坂ノ市サッカースポーツ少年団_11</v>
      </c>
      <c r="B874" s="453" t="s">
        <v>30</v>
      </c>
      <c r="C874" s="453" t="str">
        <f>("11")</f>
        <v>11</v>
      </c>
      <c r="D874" s="453" t="s">
        <v>872</v>
      </c>
      <c r="E874" s="453" t="s">
        <v>2627</v>
      </c>
      <c r="F874" s="453" t="s">
        <v>2628</v>
      </c>
      <c r="G874" s="453">
        <v>6</v>
      </c>
      <c r="H874" s="453" t="s">
        <v>865</v>
      </c>
    </row>
    <row r="875" spans="1:8" ht="13.5">
      <c r="A875" s="452" t="str">
        <f t="shared" si="13"/>
        <v>北郡坂ノ市サッカースポーツ少年団_12</v>
      </c>
      <c r="B875" s="453" t="s">
        <v>30</v>
      </c>
      <c r="C875" s="453" t="str">
        <f>("12")</f>
        <v>12</v>
      </c>
      <c r="D875" s="453" t="s">
        <v>872</v>
      </c>
      <c r="E875" s="453" t="s">
        <v>2629</v>
      </c>
      <c r="F875" s="453" t="s">
        <v>2630</v>
      </c>
      <c r="G875" s="453">
        <v>5</v>
      </c>
      <c r="H875" s="453" t="s">
        <v>865</v>
      </c>
    </row>
    <row r="876" spans="1:8" ht="13.5">
      <c r="A876" s="452" t="str">
        <f t="shared" si="13"/>
        <v>北郡坂ノ市サッカースポーツ少年団_13</v>
      </c>
      <c r="B876" s="453" t="s">
        <v>30</v>
      </c>
      <c r="C876" s="453" t="str">
        <f>("13")</f>
        <v>13</v>
      </c>
      <c r="D876" s="453" t="s">
        <v>872</v>
      </c>
      <c r="E876" s="453" t="s">
        <v>2631</v>
      </c>
      <c r="F876" s="453" t="s">
        <v>2632</v>
      </c>
      <c r="G876" s="453">
        <v>5</v>
      </c>
      <c r="H876" s="453" t="s">
        <v>865</v>
      </c>
    </row>
    <row r="877" spans="1:8" ht="13.5">
      <c r="A877" s="452" t="str">
        <f t="shared" si="13"/>
        <v>北郡坂ノ市サッカースポーツ少年団_15</v>
      </c>
      <c r="B877" s="453" t="s">
        <v>30</v>
      </c>
      <c r="C877" s="453" t="str">
        <f>("15")</f>
        <v>15</v>
      </c>
      <c r="D877" s="453" t="s">
        <v>862</v>
      </c>
      <c r="E877" s="453" t="s">
        <v>2633</v>
      </c>
      <c r="F877" s="453" t="s">
        <v>2634</v>
      </c>
      <c r="G877" s="453">
        <v>6</v>
      </c>
      <c r="H877" s="453" t="s">
        <v>865</v>
      </c>
    </row>
    <row r="878" spans="1:8" ht="13.5">
      <c r="A878" s="452" t="str">
        <f t="shared" si="13"/>
        <v>北郡坂ノ市サッカースポーツ少年団_16</v>
      </c>
      <c r="B878" s="453" t="s">
        <v>30</v>
      </c>
      <c r="C878" s="453" t="str">
        <f>("16")</f>
        <v>16</v>
      </c>
      <c r="D878" s="453" t="s">
        <v>862</v>
      </c>
      <c r="E878" s="453" t="s">
        <v>2635</v>
      </c>
      <c r="F878" s="453" t="s">
        <v>2636</v>
      </c>
      <c r="G878" s="453">
        <v>5</v>
      </c>
      <c r="H878" s="453" t="s">
        <v>865</v>
      </c>
    </row>
    <row r="879" spans="1:8" ht="13.5">
      <c r="A879" s="452" t="str">
        <f t="shared" si="13"/>
        <v>北郡坂ノ市サッカースポーツ少年団_19</v>
      </c>
      <c r="B879" s="453" t="s">
        <v>30</v>
      </c>
      <c r="C879" s="453" t="str">
        <f>("19")</f>
        <v>19</v>
      </c>
      <c r="D879" s="453" t="s">
        <v>894</v>
      </c>
      <c r="E879" s="453" t="s">
        <v>2637</v>
      </c>
      <c r="F879" s="453" t="s">
        <v>2638</v>
      </c>
      <c r="G879" s="453">
        <v>5</v>
      </c>
      <c r="H879" s="453" t="s">
        <v>865</v>
      </c>
    </row>
    <row r="880" spans="1:8" ht="13.5">
      <c r="A880" s="452" t="str">
        <f t="shared" si="13"/>
        <v>田尻サッカースポーツ少年団_1</v>
      </c>
      <c r="B880" s="453" t="s">
        <v>2639</v>
      </c>
      <c r="C880" s="453" t="str">
        <f>("1")</f>
        <v>1</v>
      </c>
      <c r="D880" s="453" t="s">
        <v>894</v>
      </c>
      <c r="E880" s="453" t="s">
        <v>2640</v>
      </c>
      <c r="F880" s="453" t="s">
        <v>2641</v>
      </c>
      <c r="G880" s="453">
        <v>6</v>
      </c>
      <c r="H880" s="453" t="s">
        <v>865</v>
      </c>
    </row>
    <row r="881" spans="1:8" ht="13.5">
      <c r="A881" s="452" t="str">
        <f t="shared" si="13"/>
        <v>田尻サッカースポーツ少年団_2</v>
      </c>
      <c r="B881" s="453" t="s">
        <v>2639</v>
      </c>
      <c r="C881" s="453" t="str">
        <f>("2")</f>
        <v>2</v>
      </c>
      <c r="D881" s="453" t="s">
        <v>862</v>
      </c>
      <c r="E881" s="453" t="s">
        <v>2642</v>
      </c>
      <c r="F881" s="453" t="s">
        <v>2643</v>
      </c>
      <c r="G881" s="453">
        <v>5</v>
      </c>
      <c r="H881" s="453" t="s">
        <v>869</v>
      </c>
    </row>
    <row r="882" spans="1:8" ht="13.5">
      <c r="A882" s="452" t="str">
        <f t="shared" si="13"/>
        <v>田尻サッカースポーツ少年団_3</v>
      </c>
      <c r="B882" s="453" t="s">
        <v>2639</v>
      </c>
      <c r="C882" s="453" t="str">
        <f>("3")</f>
        <v>3</v>
      </c>
      <c r="D882" s="453" t="s">
        <v>866</v>
      </c>
      <c r="E882" s="453" t="s">
        <v>2644</v>
      </c>
      <c r="F882" s="453" t="s">
        <v>2645</v>
      </c>
      <c r="G882" s="453">
        <v>4</v>
      </c>
      <c r="H882" s="453" t="s">
        <v>865</v>
      </c>
    </row>
    <row r="883" spans="1:8" ht="13.5">
      <c r="A883" s="452" t="str">
        <f t="shared" si="13"/>
        <v>田尻サッカースポーツ少年団_4</v>
      </c>
      <c r="B883" s="453" t="s">
        <v>2639</v>
      </c>
      <c r="C883" s="453" t="str">
        <f>("4")</f>
        <v>4</v>
      </c>
      <c r="D883" s="453" t="s">
        <v>862</v>
      </c>
      <c r="E883" s="453" t="s">
        <v>2646</v>
      </c>
      <c r="F883" s="453" t="s">
        <v>2647</v>
      </c>
      <c r="G883" s="453">
        <v>4</v>
      </c>
      <c r="H883" s="453" t="s">
        <v>865</v>
      </c>
    </row>
    <row r="884" spans="1:8" ht="13.5">
      <c r="A884" s="452" t="str">
        <f t="shared" si="13"/>
        <v>田尻サッカースポーツ少年団_5</v>
      </c>
      <c r="B884" s="453" t="s">
        <v>2639</v>
      </c>
      <c r="C884" s="453" t="str">
        <f>("5")</f>
        <v>5</v>
      </c>
      <c r="D884" s="453" t="s">
        <v>862</v>
      </c>
      <c r="E884" s="453" t="s">
        <v>2648</v>
      </c>
      <c r="F884" s="453" t="s">
        <v>2649</v>
      </c>
      <c r="G884" s="453">
        <v>6</v>
      </c>
      <c r="H884" s="453" t="s">
        <v>865</v>
      </c>
    </row>
    <row r="885" spans="1:8" ht="13.5">
      <c r="A885" s="452" t="str">
        <f t="shared" si="13"/>
        <v>田尻サッカースポーツ少年団_6</v>
      </c>
      <c r="B885" s="453" t="s">
        <v>2639</v>
      </c>
      <c r="C885" s="453" t="str">
        <f>("6")</f>
        <v>6</v>
      </c>
      <c r="D885" s="453" t="s">
        <v>894</v>
      </c>
      <c r="E885" s="453" t="s">
        <v>2650</v>
      </c>
      <c r="F885" s="453" t="s">
        <v>2651</v>
      </c>
      <c r="G885" s="453">
        <v>4</v>
      </c>
      <c r="H885" s="453" t="s">
        <v>865</v>
      </c>
    </row>
    <row r="886" spans="1:8" ht="13.5">
      <c r="A886" s="452" t="str">
        <f t="shared" si="13"/>
        <v>田尻サッカースポーツ少年団_7</v>
      </c>
      <c r="B886" s="453" t="s">
        <v>2639</v>
      </c>
      <c r="C886" s="453" t="str">
        <f>("7")</f>
        <v>7</v>
      </c>
      <c r="D886" s="453" t="s">
        <v>862</v>
      </c>
      <c r="E886" s="453" t="s">
        <v>2652</v>
      </c>
      <c r="F886" s="453" t="s">
        <v>2653</v>
      </c>
      <c r="G886" s="453">
        <v>6</v>
      </c>
      <c r="H886" s="453" t="s">
        <v>865</v>
      </c>
    </row>
    <row r="887" spans="1:8" ht="13.5">
      <c r="A887" s="452" t="str">
        <f t="shared" si="13"/>
        <v>田尻サッカースポーツ少年団_8</v>
      </c>
      <c r="B887" s="453" t="s">
        <v>2639</v>
      </c>
      <c r="C887" s="453" t="str">
        <f>("8")</f>
        <v>8</v>
      </c>
      <c r="D887" s="453" t="s">
        <v>872</v>
      </c>
      <c r="E887" s="453" t="s">
        <v>2654</v>
      </c>
      <c r="F887" s="453" t="s">
        <v>2655</v>
      </c>
      <c r="G887" s="453">
        <v>5</v>
      </c>
      <c r="H887" s="453" t="s">
        <v>865</v>
      </c>
    </row>
    <row r="888" spans="1:8" ht="13.5">
      <c r="A888" s="452" t="str">
        <f t="shared" si="13"/>
        <v>田尻サッカースポーツ少年団_9</v>
      </c>
      <c r="B888" s="453" t="s">
        <v>2639</v>
      </c>
      <c r="C888" s="453" t="str">
        <f>("9")</f>
        <v>9</v>
      </c>
      <c r="D888" s="453" t="s">
        <v>866</v>
      </c>
      <c r="E888" s="453" t="s">
        <v>2656</v>
      </c>
      <c r="F888" s="453" t="s">
        <v>2657</v>
      </c>
      <c r="G888" s="453">
        <v>6</v>
      </c>
      <c r="H888" s="453" t="s">
        <v>865</v>
      </c>
    </row>
    <row r="889" spans="1:9" ht="13.5">
      <c r="A889" s="452" t="str">
        <f t="shared" si="13"/>
        <v>田尻サッカースポーツ少年団_10</v>
      </c>
      <c r="B889" s="453" t="s">
        <v>2639</v>
      </c>
      <c r="C889" s="453" t="str">
        <f>("10")</f>
        <v>10</v>
      </c>
      <c r="D889" s="453" t="s">
        <v>862</v>
      </c>
      <c r="E889" s="453" t="s">
        <v>2658</v>
      </c>
      <c r="F889" s="453" t="s">
        <v>2659</v>
      </c>
      <c r="G889" s="453">
        <v>6</v>
      </c>
      <c r="H889" s="453" t="s">
        <v>865</v>
      </c>
      <c r="I889" s="453" t="s">
        <v>16</v>
      </c>
    </row>
    <row r="890" spans="1:8" ht="13.5">
      <c r="A890" s="452" t="str">
        <f t="shared" si="13"/>
        <v>田尻サッカースポーツ少年団_11</v>
      </c>
      <c r="B890" s="453" t="s">
        <v>2639</v>
      </c>
      <c r="C890" s="453" t="str">
        <f>("11")</f>
        <v>11</v>
      </c>
      <c r="D890" s="453" t="s">
        <v>872</v>
      </c>
      <c r="E890" s="453" t="s">
        <v>2660</v>
      </c>
      <c r="F890" s="453" t="s">
        <v>2661</v>
      </c>
      <c r="G890" s="453">
        <v>4</v>
      </c>
      <c r="H890" s="453" t="s">
        <v>865</v>
      </c>
    </row>
    <row r="891" spans="1:8" ht="13.5">
      <c r="A891" s="452" t="str">
        <f t="shared" si="13"/>
        <v>田尻サッカースポーツ少年団_12</v>
      </c>
      <c r="B891" s="453" t="s">
        <v>2639</v>
      </c>
      <c r="C891" s="453" t="str">
        <f>("12")</f>
        <v>12</v>
      </c>
      <c r="D891" s="453" t="s">
        <v>866</v>
      </c>
      <c r="E891" s="453" t="s">
        <v>2662</v>
      </c>
      <c r="F891" s="453" t="s">
        <v>2663</v>
      </c>
      <c r="G891" s="453">
        <v>4</v>
      </c>
      <c r="H891" s="453" t="s">
        <v>865</v>
      </c>
    </row>
    <row r="892" spans="1:8" ht="13.5">
      <c r="A892" s="452" t="str">
        <f t="shared" si="13"/>
        <v>田尻サッカースポーツ少年団_13</v>
      </c>
      <c r="B892" s="453" t="s">
        <v>2639</v>
      </c>
      <c r="C892" s="453" t="str">
        <f>("13")</f>
        <v>13</v>
      </c>
      <c r="D892" s="453" t="s">
        <v>866</v>
      </c>
      <c r="E892" s="453" t="s">
        <v>2664</v>
      </c>
      <c r="F892" s="453" t="s">
        <v>2665</v>
      </c>
      <c r="G892" s="453">
        <v>4</v>
      </c>
      <c r="H892" s="453" t="s">
        <v>865</v>
      </c>
    </row>
    <row r="893" spans="1:8" ht="13.5">
      <c r="A893" s="452" t="str">
        <f t="shared" si="13"/>
        <v>田尻サッカースポーツ少年団_14</v>
      </c>
      <c r="B893" s="453" t="s">
        <v>2639</v>
      </c>
      <c r="C893" s="453" t="str">
        <f>("14")</f>
        <v>14</v>
      </c>
      <c r="D893" s="453" t="s">
        <v>866</v>
      </c>
      <c r="E893" s="453" t="s">
        <v>2666</v>
      </c>
      <c r="F893" s="453" t="s">
        <v>2667</v>
      </c>
      <c r="G893" s="453">
        <v>4</v>
      </c>
      <c r="H893" s="453" t="s">
        <v>869</v>
      </c>
    </row>
    <row r="894" spans="1:8" ht="13.5">
      <c r="A894" s="452" t="str">
        <f t="shared" si="13"/>
        <v>田尻サッカースポーツ少年団_16</v>
      </c>
      <c r="B894" s="453" t="s">
        <v>2639</v>
      </c>
      <c r="C894" s="453" t="str">
        <f>("16")</f>
        <v>16</v>
      </c>
      <c r="D894" s="453" t="s">
        <v>866</v>
      </c>
      <c r="E894" s="453" t="s">
        <v>2668</v>
      </c>
      <c r="F894" s="453" t="s">
        <v>2669</v>
      </c>
      <c r="G894" s="453">
        <v>4</v>
      </c>
      <c r="H894" s="453" t="s">
        <v>865</v>
      </c>
    </row>
    <row r="895" spans="1:8" ht="13.5">
      <c r="A895" s="452" t="str">
        <f t="shared" si="13"/>
        <v>田尻サッカースポーツ少年団_18</v>
      </c>
      <c r="B895" s="453" t="s">
        <v>2639</v>
      </c>
      <c r="C895" s="453" t="str">
        <f>("18")</f>
        <v>18</v>
      </c>
      <c r="D895" s="453" t="s">
        <v>866</v>
      </c>
      <c r="E895" s="453" t="s">
        <v>2670</v>
      </c>
      <c r="F895" s="453" t="s">
        <v>2671</v>
      </c>
      <c r="G895" s="453">
        <v>5</v>
      </c>
      <c r="H895" s="453" t="s">
        <v>865</v>
      </c>
    </row>
    <row r="896" spans="1:8" ht="13.5">
      <c r="A896" s="452" t="str">
        <f t="shared" si="13"/>
        <v>判田サッカースポーツ少年団_1</v>
      </c>
      <c r="B896" s="453" t="s">
        <v>2672</v>
      </c>
      <c r="C896" s="453" t="str">
        <f>("1")</f>
        <v>1</v>
      </c>
      <c r="D896" s="453" t="s">
        <v>894</v>
      </c>
      <c r="E896" s="453" t="s">
        <v>2673</v>
      </c>
      <c r="F896" s="453" t="s">
        <v>2674</v>
      </c>
      <c r="G896" s="453">
        <v>5</v>
      </c>
      <c r="H896" s="453" t="s">
        <v>865</v>
      </c>
    </row>
    <row r="897" spans="1:8" ht="13.5">
      <c r="A897" s="452" t="str">
        <f aca="true" t="shared" si="14" ref="A897:A960">CONCATENATE(B897,"_",C897)</f>
        <v>判田サッカースポーツ少年団_3</v>
      </c>
      <c r="B897" s="453" t="s">
        <v>2672</v>
      </c>
      <c r="C897" s="453" t="str">
        <f>("3")</f>
        <v>3</v>
      </c>
      <c r="D897" s="453" t="s">
        <v>866</v>
      </c>
      <c r="E897" s="453" t="s">
        <v>2675</v>
      </c>
      <c r="F897" s="453" t="s">
        <v>2676</v>
      </c>
      <c r="G897" s="453">
        <v>5</v>
      </c>
      <c r="H897" s="453" t="s">
        <v>865</v>
      </c>
    </row>
    <row r="898" spans="1:8" ht="13.5">
      <c r="A898" s="452" t="str">
        <f t="shared" si="14"/>
        <v>判田サッカースポーツ少年団_4</v>
      </c>
      <c r="B898" s="453" t="s">
        <v>2672</v>
      </c>
      <c r="C898" s="453" t="str">
        <f>("4")</f>
        <v>4</v>
      </c>
      <c r="D898" s="453" t="s">
        <v>862</v>
      </c>
      <c r="E898" s="453" t="s">
        <v>2677</v>
      </c>
      <c r="F898" s="453" t="s">
        <v>2678</v>
      </c>
      <c r="G898" s="453">
        <v>3</v>
      </c>
      <c r="H898" s="453" t="s">
        <v>865</v>
      </c>
    </row>
    <row r="899" spans="1:8" ht="13.5">
      <c r="A899" s="452" t="str">
        <f t="shared" si="14"/>
        <v>判田サッカースポーツ少年団_5</v>
      </c>
      <c r="B899" s="453" t="s">
        <v>2672</v>
      </c>
      <c r="C899" s="453" t="str">
        <f>("5")</f>
        <v>5</v>
      </c>
      <c r="D899" s="453" t="s">
        <v>862</v>
      </c>
      <c r="E899" s="453" t="s">
        <v>2679</v>
      </c>
      <c r="F899" s="453" t="s">
        <v>2680</v>
      </c>
      <c r="G899" s="453">
        <v>5</v>
      </c>
      <c r="H899" s="453" t="s">
        <v>865</v>
      </c>
    </row>
    <row r="900" spans="1:8" ht="13.5">
      <c r="A900" s="452" t="str">
        <f t="shared" si="14"/>
        <v>判田サッカースポーツ少年団_6</v>
      </c>
      <c r="B900" s="453" t="s">
        <v>2672</v>
      </c>
      <c r="C900" s="453" t="str">
        <f>("6")</f>
        <v>6</v>
      </c>
      <c r="D900" s="453" t="s">
        <v>862</v>
      </c>
      <c r="E900" s="453" t="s">
        <v>2681</v>
      </c>
      <c r="F900" s="453" t="s">
        <v>2682</v>
      </c>
      <c r="G900" s="453">
        <v>5</v>
      </c>
      <c r="H900" s="453" t="s">
        <v>869</v>
      </c>
    </row>
    <row r="901" spans="1:8" ht="13.5">
      <c r="A901" s="452" t="str">
        <f t="shared" si="14"/>
        <v>判田サッカースポーツ少年団_7</v>
      </c>
      <c r="B901" s="453" t="s">
        <v>2672</v>
      </c>
      <c r="C901" s="453" t="str">
        <f>("7")</f>
        <v>7</v>
      </c>
      <c r="D901" s="453" t="s">
        <v>862</v>
      </c>
      <c r="E901" s="453" t="s">
        <v>2683</v>
      </c>
      <c r="F901" s="453" t="s">
        <v>2684</v>
      </c>
      <c r="G901" s="453">
        <v>4</v>
      </c>
      <c r="H901" s="453" t="s">
        <v>865</v>
      </c>
    </row>
    <row r="902" spans="1:8" ht="13.5">
      <c r="A902" s="452" t="str">
        <f t="shared" si="14"/>
        <v>判田サッカースポーツ少年団_9</v>
      </c>
      <c r="B902" s="453" t="s">
        <v>2672</v>
      </c>
      <c r="C902" s="453" t="str">
        <f>("9")</f>
        <v>9</v>
      </c>
      <c r="D902" s="453" t="s">
        <v>862</v>
      </c>
      <c r="E902" s="453" t="s">
        <v>2685</v>
      </c>
      <c r="F902" s="453" t="s">
        <v>2686</v>
      </c>
      <c r="G902" s="453">
        <v>5</v>
      </c>
      <c r="H902" s="453" t="s">
        <v>865</v>
      </c>
    </row>
    <row r="903" spans="1:9" ht="13.5">
      <c r="A903" s="452" t="str">
        <f t="shared" si="14"/>
        <v>判田サッカースポーツ少年団_10</v>
      </c>
      <c r="B903" s="453" t="s">
        <v>2672</v>
      </c>
      <c r="C903" s="453" t="str">
        <f>("10")</f>
        <v>10</v>
      </c>
      <c r="D903" s="453" t="s">
        <v>866</v>
      </c>
      <c r="E903" s="453" t="s">
        <v>2687</v>
      </c>
      <c r="F903" s="453" t="s">
        <v>2688</v>
      </c>
      <c r="G903" s="453">
        <v>5</v>
      </c>
      <c r="H903" s="453" t="s">
        <v>865</v>
      </c>
      <c r="I903" s="453" t="s">
        <v>16</v>
      </c>
    </row>
    <row r="904" spans="1:8" ht="13.5">
      <c r="A904" s="452" t="str">
        <f t="shared" si="14"/>
        <v>判田サッカースポーツ少年団_11</v>
      </c>
      <c r="B904" s="453" t="s">
        <v>2672</v>
      </c>
      <c r="C904" s="453" t="str">
        <f>("11")</f>
        <v>11</v>
      </c>
      <c r="D904" s="453" t="s">
        <v>872</v>
      </c>
      <c r="E904" s="453" t="s">
        <v>2689</v>
      </c>
      <c r="F904" s="453" t="s">
        <v>2690</v>
      </c>
      <c r="G904" s="453">
        <v>4</v>
      </c>
      <c r="H904" s="453" t="s">
        <v>865</v>
      </c>
    </row>
    <row r="905" spans="1:8" ht="13.5">
      <c r="A905" s="452" t="str">
        <f t="shared" si="14"/>
        <v>判田サッカースポーツ少年団_12</v>
      </c>
      <c r="B905" s="453" t="s">
        <v>2672</v>
      </c>
      <c r="C905" s="453" t="str">
        <f>("12")</f>
        <v>12</v>
      </c>
      <c r="D905" s="453" t="s">
        <v>866</v>
      </c>
      <c r="E905" s="453" t="s">
        <v>2691</v>
      </c>
      <c r="F905" s="453" t="s">
        <v>2692</v>
      </c>
      <c r="G905" s="453">
        <v>3</v>
      </c>
      <c r="H905" s="453" t="s">
        <v>865</v>
      </c>
    </row>
    <row r="906" spans="1:8" ht="13.5">
      <c r="A906" s="452" t="str">
        <f t="shared" si="14"/>
        <v>判田サッカースポーツ少年団_13</v>
      </c>
      <c r="B906" s="453" t="s">
        <v>2672</v>
      </c>
      <c r="C906" s="453" t="str">
        <f>("13")</f>
        <v>13</v>
      </c>
      <c r="D906" s="453" t="s">
        <v>862</v>
      </c>
      <c r="E906" s="453" t="s">
        <v>2693</v>
      </c>
      <c r="F906" s="453" t="s">
        <v>2694</v>
      </c>
      <c r="G906" s="453">
        <v>3</v>
      </c>
      <c r="H906" s="453" t="s">
        <v>865</v>
      </c>
    </row>
    <row r="907" spans="1:8" ht="13.5">
      <c r="A907" s="452" t="str">
        <f t="shared" si="14"/>
        <v>判田サッカースポーツ少年団_14</v>
      </c>
      <c r="B907" s="453" t="s">
        <v>2672</v>
      </c>
      <c r="C907" s="453" t="str">
        <f>("14")</f>
        <v>14</v>
      </c>
      <c r="D907" s="453" t="s">
        <v>866</v>
      </c>
      <c r="E907" s="453" t="s">
        <v>2695</v>
      </c>
      <c r="F907" s="453" t="s">
        <v>2696</v>
      </c>
      <c r="G907" s="453">
        <v>5</v>
      </c>
      <c r="H907" s="453" t="s">
        <v>865</v>
      </c>
    </row>
    <row r="908" spans="1:8" ht="13.5">
      <c r="A908" s="452" t="str">
        <f t="shared" si="14"/>
        <v>判田サッカースポーツ少年団_15</v>
      </c>
      <c r="B908" s="453" t="s">
        <v>2672</v>
      </c>
      <c r="C908" s="453" t="str">
        <f>("15")</f>
        <v>15</v>
      </c>
      <c r="D908" s="453" t="s">
        <v>872</v>
      </c>
      <c r="E908" s="453" t="s">
        <v>2697</v>
      </c>
      <c r="F908" s="453" t="s">
        <v>2698</v>
      </c>
      <c r="G908" s="453">
        <v>4</v>
      </c>
      <c r="H908" s="453" t="s">
        <v>865</v>
      </c>
    </row>
    <row r="909" spans="1:8" ht="13.5">
      <c r="A909" s="452" t="str">
        <f t="shared" si="14"/>
        <v>判田サッカースポーツ少年団_17</v>
      </c>
      <c r="B909" s="453" t="s">
        <v>2672</v>
      </c>
      <c r="C909" s="453" t="str">
        <f>("17")</f>
        <v>17</v>
      </c>
      <c r="D909" s="453" t="s">
        <v>894</v>
      </c>
      <c r="E909" s="453" t="s">
        <v>2699</v>
      </c>
      <c r="F909" s="453" t="s">
        <v>2700</v>
      </c>
      <c r="G909" s="453">
        <v>4</v>
      </c>
      <c r="H909" s="453" t="s">
        <v>865</v>
      </c>
    </row>
    <row r="910" spans="1:8" ht="13.5">
      <c r="A910" s="452" t="str">
        <f t="shared" si="14"/>
        <v>桃園サッカースポーツ少年団_1</v>
      </c>
      <c r="B910" s="453" t="s">
        <v>51</v>
      </c>
      <c r="C910" s="453" t="str">
        <f>("1")</f>
        <v>1</v>
      </c>
      <c r="D910" s="453" t="s">
        <v>894</v>
      </c>
      <c r="E910" s="453" t="s">
        <v>2701</v>
      </c>
      <c r="F910" s="453" t="s">
        <v>2702</v>
      </c>
      <c r="G910" s="453">
        <v>6</v>
      </c>
      <c r="H910" s="453" t="s">
        <v>865</v>
      </c>
    </row>
    <row r="911" spans="1:8" ht="13.5">
      <c r="A911" s="452" t="str">
        <f t="shared" si="14"/>
        <v>桃園サッカースポーツ少年団_2</v>
      </c>
      <c r="B911" s="453" t="s">
        <v>51</v>
      </c>
      <c r="C911" s="453" t="str">
        <f>("2")</f>
        <v>2</v>
      </c>
      <c r="D911" s="453" t="s">
        <v>862</v>
      </c>
      <c r="E911" s="453" t="s">
        <v>2703</v>
      </c>
      <c r="F911" s="453" t="s">
        <v>2704</v>
      </c>
      <c r="G911" s="453">
        <v>5</v>
      </c>
      <c r="H911" s="453" t="s">
        <v>865</v>
      </c>
    </row>
    <row r="912" spans="1:8" ht="13.5">
      <c r="A912" s="452" t="str">
        <f t="shared" si="14"/>
        <v>桃園サッカースポーツ少年団_3</v>
      </c>
      <c r="B912" s="453" t="s">
        <v>51</v>
      </c>
      <c r="C912" s="453" t="str">
        <f>("3")</f>
        <v>3</v>
      </c>
      <c r="D912" s="453" t="s">
        <v>862</v>
      </c>
      <c r="E912" s="453" t="s">
        <v>2705</v>
      </c>
      <c r="F912" s="453" t="s">
        <v>2706</v>
      </c>
      <c r="G912" s="453">
        <v>6</v>
      </c>
      <c r="H912" s="453" t="s">
        <v>865</v>
      </c>
    </row>
    <row r="913" spans="1:8" ht="13.5">
      <c r="A913" s="452" t="str">
        <f t="shared" si="14"/>
        <v>桃園サッカースポーツ少年団_4</v>
      </c>
      <c r="B913" s="453" t="s">
        <v>51</v>
      </c>
      <c r="C913" s="453" t="str">
        <f>("4")</f>
        <v>4</v>
      </c>
      <c r="D913" s="453" t="s">
        <v>862</v>
      </c>
      <c r="E913" s="453" t="s">
        <v>2707</v>
      </c>
      <c r="F913" s="453" t="s">
        <v>2708</v>
      </c>
      <c r="G913" s="453">
        <v>6</v>
      </c>
      <c r="H913" s="453" t="s">
        <v>865</v>
      </c>
    </row>
    <row r="914" spans="1:8" ht="13.5">
      <c r="A914" s="452" t="str">
        <f t="shared" si="14"/>
        <v>桃園サッカースポーツ少年団_5</v>
      </c>
      <c r="B914" s="453" t="s">
        <v>51</v>
      </c>
      <c r="C914" s="453" t="str">
        <f>("5")</f>
        <v>5</v>
      </c>
      <c r="D914" s="453" t="s">
        <v>866</v>
      </c>
      <c r="E914" s="453" t="s">
        <v>2709</v>
      </c>
      <c r="F914" s="453" t="s">
        <v>2710</v>
      </c>
      <c r="G914" s="453">
        <v>5</v>
      </c>
      <c r="H914" s="453" t="s">
        <v>865</v>
      </c>
    </row>
    <row r="915" spans="1:8" ht="13.5">
      <c r="A915" s="452" t="str">
        <f t="shared" si="14"/>
        <v>桃園サッカースポーツ少年団_6</v>
      </c>
      <c r="B915" s="453" t="s">
        <v>51</v>
      </c>
      <c r="C915" s="453" t="str">
        <f>("6")</f>
        <v>6</v>
      </c>
      <c r="D915" s="453" t="s">
        <v>866</v>
      </c>
      <c r="E915" s="453" t="s">
        <v>2711</v>
      </c>
      <c r="F915" s="453" t="s">
        <v>2712</v>
      </c>
      <c r="G915" s="453">
        <v>6</v>
      </c>
      <c r="H915" s="453" t="s">
        <v>869</v>
      </c>
    </row>
    <row r="916" spans="1:9" ht="13.5">
      <c r="A916" s="452" t="str">
        <f t="shared" si="14"/>
        <v>桃園サッカースポーツ少年団_7</v>
      </c>
      <c r="B916" s="453" t="s">
        <v>51</v>
      </c>
      <c r="C916" s="453" t="str">
        <f>("7")</f>
        <v>7</v>
      </c>
      <c r="D916" s="453" t="s">
        <v>872</v>
      </c>
      <c r="E916" s="453" t="s">
        <v>2713</v>
      </c>
      <c r="F916" s="453" t="s">
        <v>2714</v>
      </c>
      <c r="G916" s="453">
        <v>6</v>
      </c>
      <c r="H916" s="453" t="s">
        <v>865</v>
      </c>
      <c r="I916" s="453" t="s">
        <v>16</v>
      </c>
    </row>
    <row r="917" spans="1:8" ht="13.5">
      <c r="A917" s="452" t="str">
        <f t="shared" si="14"/>
        <v>桃園サッカースポーツ少年団_8</v>
      </c>
      <c r="B917" s="453" t="s">
        <v>51</v>
      </c>
      <c r="C917" s="453" t="str">
        <f>("8")</f>
        <v>8</v>
      </c>
      <c r="D917" s="453" t="s">
        <v>866</v>
      </c>
      <c r="E917" s="453" t="s">
        <v>2715</v>
      </c>
      <c r="F917" s="453" t="s">
        <v>2716</v>
      </c>
      <c r="G917" s="453">
        <v>5</v>
      </c>
      <c r="H917" s="453" t="s">
        <v>869</v>
      </c>
    </row>
    <row r="918" spans="1:8" ht="13.5">
      <c r="A918" s="452" t="str">
        <f t="shared" si="14"/>
        <v>桃園サッカースポーツ少年団_9</v>
      </c>
      <c r="B918" s="453" t="s">
        <v>51</v>
      </c>
      <c r="C918" s="453" t="str">
        <f>("9")</f>
        <v>9</v>
      </c>
      <c r="D918" s="453" t="s">
        <v>872</v>
      </c>
      <c r="E918" s="453" t="s">
        <v>2717</v>
      </c>
      <c r="F918" s="453" t="s">
        <v>2718</v>
      </c>
      <c r="G918" s="453">
        <v>6</v>
      </c>
      <c r="H918" s="453" t="s">
        <v>865</v>
      </c>
    </row>
    <row r="919" spans="1:8" ht="13.5">
      <c r="A919" s="452" t="str">
        <f t="shared" si="14"/>
        <v>桃園サッカースポーツ少年団_10</v>
      </c>
      <c r="B919" s="453" t="s">
        <v>51</v>
      </c>
      <c r="C919" s="453" t="str">
        <f>("10")</f>
        <v>10</v>
      </c>
      <c r="D919" s="453" t="s">
        <v>866</v>
      </c>
      <c r="E919" s="453" t="s">
        <v>2719</v>
      </c>
      <c r="F919" s="453" t="s">
        <v>2720</v>
      </c>
      <c r="G919" s="453">
        <v>6</v>
      </c>
      <c r="H919" s="453" t="s">
        <v>865</v>
      </c>
    </row>
    <row r="920" spans="1:8" ht="13.5">
      <c r="A920" s="452" t="str">
        <f t="shared" si="14"/>
        <v>桃園サッカースポーツ少年団_11</v>
      </c>
      <c r="B920" s="453" t="s">
        <v>51</v>
      </c>
      <c r="C920" s="453" t="str">
        <f>("11")</f>
        <v>11</v>
      </c>
      <c r="D920" s="453" t="s">
        <v>872</v>
      </c>
      <c r="E920" s="453" t="s">
        <v>2721</v>
      </c>
      <c r="F920" s="453" t="s">
        <v>2722</v>
      </c>
      <c r="G920" s="453">
        <v>5</v>
      </c>
      <c r="H920" s="453" t="s">
        <v>865</v>
      </c>
    </row>
    <row r="921" spans="1:8" ht="13.5">
      <c r="A921" s="452" t="str">
        <f t="shared" si="14"/>
        <v>桃園サッカースポーツ少年団_12</v>
      </c>
      <c r="B921" s="453" t="s">
        <v>51</v>
      </c>
      <c r="C921" s="453" t="str">
        <f>("12")</f>
        <v>12</v>
      </c>
      <c r="D921" s="453" t="s">
        <v>894</v>
      </c>
      <c r="E921" s="453" t="s">
        <v>2723</v>
      </c>
      <c r="F921" s="453" t="s">
        <v>2724</v>
      </c>
      <c r="G921" s="453">
        <v>4</v>
      </c>
      <c r="H921" s="453" t="s">
        <v>865</v>
      </c>
    </row>
    <row r="922" spans="1:8" ht="13.5">
      <c r="A922" s="452" t="str">
        <f t="shared" si="14"/>
        <v>桃園サッカースポーツ少年団_13</v>
      </c>
      <c r="B922" s="453" t="s">
        <v>51</v>
      </c>
      <c r="C922" s="453" t="str">
        <f>("13")</f>
        <v>13</v>
      </c>
      <c r="D922" s="453" t="s">
        <v>866</v>
      </c>
      <c r="E922" s="453" t="s">
        <v>2725</v>
      </c>
      <c r="F922" s="453" t="s">
        <v>2726</v>
      </c>
      <c r="G922" s="453">
        <v>5</v>
      </c>
      <c r="H922" s="453" t="s">
        <v>865</v>
      </c>
    </row>
    <row r="923" spans="1:8" ht="13.5">
      <c r="A923" s="452" t="str">
        <f t="shared" si="14"/>
        <v>桃園サッカースポーツ少年団_14</v>
      </c>
      <c r="B923" s="453" t="s">
        <v>51</v>
      </c>
      <c r="C923" s="453" t="str">
        <f>("14")</f>
        <v>14</v>
      </c>
      <c r="D923" s="453" t="s">
        <v>866</v>
      </c>
      <c r="E923" s="453" t="s">
        <v>2727</v>
      </c>
      <c r="F923" s="453" t="s">
        <v>2728</v>
      </c>
      <c r="G923" s="453">
        <v>5</v>
      </c>
      <c r="H923" s="453" t="s">
        <v>865</v>
      </c>
    </row>
    <row r="924" spans="1:8" ht="13.5">
      <c r="A924" s="452" t="str">
        <f t="shared" si="14"/>
        <v>桃園サッカースポーツ少年団_15</v>
      </c>
      <c r="B924" s="453" t="s">
        <v>51</v>
      </c>
      <c r="C924" s="453" t="str">
        <f>("15")</f>
        <v>15</v>
      </c>
      <c r="D924" s="453" t="s">
        <v>862</v>
      </c>
      <c r="E924" s="453" t="s">
        <v>2729</v>
      </c>
      <c r="F924" s="453" t="s">
        <v>2730</v>
      </c>
      <c r="G924" s="453">
        <v>4</v>
      </c>
      <c r="H924" s="453" t="s">
        <v>865</v>
      </c>
    </row>
    <row r="925" spans="1:8" ht="13.5">
      <c r="A925" s="452" t="str">
        <f t="shared" si="14"/>
        <v>桃園サッカースポーツ少年団_16</v>
      </c>
      <c r="B925" s="453" t="s">
        <v>51</v>
      </c>
      <c r="C925" s="453" t="str">
        <f>("16")</f>
        <v>16</v>
      </c>
      <c r="D925" s="453" t="s">
        <v>872</v>
      </c>
      <c r="E925" s="453" t="s">
        <v>2731</v>
      </c>
      <c r="F925" s="453" t="s">
        <v>2732</v>
      </c>
      <c r="G925" s="453">
        <v>5</v>
      </c>
      <c r="H925" s="453" t="s">
        <v>865</v>
      </c>
    </row>
    <row r="926" spans="1:8" ht="13.5">
      <c r="A926" s="452" t="str">
        <f t="shared" si="14"/>
        <v>日出サッカースポーツ少年団_1</v>
      </c>
      <c r="B926" s="453" t="s">
        <v>2733</v>
      </c>
      <c r="C926" s="453" t="str">
        <f>("1")</f>
        <v>1</v>
      </c>
      <c r="D926" s="453" t="s">
        <v>894</v>
      </c>
      <c r="E926" s="453" t="s">
        <v>2734</v>
      </c>
      <c r="F926" s="453" t="s">
        <v>2735</v>
      </c>
      <c r="G926" s="453">
        <v>6</v>
      </c>
      <c r="H926" s="453" t="s">
        <v>865</v>
      </c>
    </row>
    <row r="927" spans="1:8" ht="13.5">
      <c r="A927" s="452" t="str">
        <f t="shared" si="14"/>
        <v>日出サッカースポーツ少年団_2</v>
      </c>
      <c r="B927" s="453" t="s">
        <v>2733</v>
      </c>
      <c r="C927" s="453" t="str">
        <f>("2")</f>
        <v>2</v>
      </c>
      <c r="D927" s="453" t="s">
        <v>866</v>
      </c>
      <c r="E927" s="453" t="s">
        <v>2736</v>
      </c>
      <c r="F927" s="453" t="s">
        <v>2737</v>
      </c>
      <c r="G927" s="453">
        <v>5</v>
      </c>
      <c r="H927" s="453" t="s">
        <v>865</v>
      </c>
    </row>
    <row r="928" spans="1:8" ht="13.5">
      <c r="A928" s="452" t="str">
        <f t="shared" si="14"/>
        <v>日出サッカースポーツ少年団_3</v>
      </c>
      <c r="B928" s="453" t="s">
        <v>2733</v>
      </c>
      <c r="C928" s="453" t="str">
        <f>("3")</f>
        <v>3</v>
      </c>
      <c r="D928" s="453" t="s">
        <v>866</v>
      </c>
      <c r="E928" s="453" t="s">
        <v>2738</v>
      </c>
      <c r="F928" s="453" t="s">
        <v>2739</v>
      </c>
      <c r="G928" s="453">
        <v>5</v>
      </c>
      <c r="H928" s="453" t="s">
        <v>869</v>
      </c>
    </row>
    <row r="929" spans="1:8" ht="13.5">
      <c r="A929" s="452" t="str">
        <f t="shared" si="14"/>
        <v>日出サッカースポーツ少年団_4</v>
      </c>
      <c r="B929" s="453" t="s">
        <v>2733</v>
      </c>
      <c r="C929" s="453" t="str">
        <f>("4")</f>
        <v>4</v>
      </c>
      <c r="D929" s="453" t="s">
        <v>866</v>
      </c>
      <c r="E929" s="453" t="s">
        <v>2740</v>
      </c>
      <c r="F929" s="453" t="s">
        <v>2741</v>
      </c>
      <c r="G929" s="453">
        <v>5</v>
      </c>
      <c r="H929" s="453" t="s">
        <v>865</v>
      </c>
    </row>
    <row r="930" spans="1:8" ht="13.5">
      <c r="A930" s="452" t="str">
        <f t="shared" si="14"/>
        <v>日出サッカースポーツ少年団_5</v>
      </c>
      <c r="B930" s="453" t="s">
        <v>2733</v>
      </c>
      <c r="C930" s="453" t="str">
        <f>("5")</f>
        <v>5</v>
      </c>
      <c r="D930" s="453" t="s">
        <v>866</v>
      </c>
      <c r="E930" s="453" t="s">
        <v>2742</v>
      </c>
      <c r="F930" s="453" t="s">
        <v>2743</v>
      </c>
      <c r="G930" s="453">
        <v>4</v>
      </c>
      <c r="H930" s="453" t="s">
        <v>865</v>
      </c>
    </row>
    <row r="931" spans="1:8" ht="13.5">
      <c r="A931" s="452" t="str">
        <f t="shared" si="14"/>
        <v>日出サッカースポーツ少年団_6</v>
      </c>
      <c r="B931" s="453" t="s">
        <v>2733</v>
      </c>
      <c r="C931" s="453" t="str">
        <f>("6")</f>
        <v>6</v>
      </c>
      <c r="D931" s="453" t="s">
        <v>866</v>
      </c>
      <c r="E931" s="453" t="s">
        <v>2744</v>
      </c>
      <c r="F931" s="453" t="s">
        <v>2745</v>
      </c>
      <c r="G931" s="453">
        <v>4</v>
      </c>
      <c r="H931" s="453" t="s">
        <v>865</v>
      </c>
    </row>
    <row r="932" spans="1:8" ht="13.5">
      <c r="A932" s="452" t="str">
        <f t="shared" si="14"/>
        <v>日出サッカースポーツ少年団_7</v>
      </c>
      <c r="B932" s="453" t="s">
        <v>2733</v>
      </c>
      <c r="C932" s="453" t="str">
        <f>("7")</f>
        <v>7</v>
      </c>
      <c r="D932" s="453" t="s">
        <v>866</v>
      </c>
      <c r="E932" s="453" t="s">
        <v>2746</v>
      </c>
      <c r="F932" s="453" t="s">
        <v>2747</v>
      </c>
      <c r="G932" s="453">
        <v>5</v>
      </c>
      <c r="H932" s="453" t="s">
        <v>869</v>
      </c>
    </row>
    <row r="933" spans="1:8" ht="13.5">
      <c r="A933" s="452" t="str">
        <f t="shared" si="14"/>
        <v>日出サッカースポーツ少年団_8</v>
      </c>
      <c r="B933" s="453" t="s">
        <v>2733</v>
      </c>
      <c r="C933" s="453" t="str">
        <f>("8")</f>
        <v>8</v>
      </c>
      <c r="D933" s="453" t="s">
        <v>866</v>
      </c>
      <c r="E933" s="453" t="s">
        <v>2748</v>
      </c>
      <c r="F933" s="453" t="s">
        <v>2749</v>
      </c>
      <c r="G933" s="453">
        <v>5</v>
      </c>
      <c r="H933" s="453" t="s">
        <v>865</v>
      </c>
    </row>
    <row r="934" spans="1:8" ht="13.5">
      <c r="A934" s="452" t="str">
        <f t="shared" si="14"/>
        <v>日出サッカースポーツ少年団_9</v>
      </c>
      <c r="B934" s="453" t="s">
        <v>2733</v>
      </c>
      <c r="C934" s="453" t="str">
        <f>("9")</f>
        <v>9</v>
      </c>
      <c r="D934" s="453" t="s">
        <v>866</v>
      </c>
      <c r="E934" s="453" t="s">
        <v>2750</v>
      </c>
      <c r="F934" s="453" t="s">
        <v>2751</v>
      </c>
      <c r="G934" s="453">
        <v>6</v>
      </c>
      <c r="H934" s="453" t="s">
        <v>865</v>
      </c>
    </row>
    <row r="935" spans="1:9" ht="13.5">
      <c r="A935" s="452" t="str">
        <f t="shared" si="14"/>
        <v>日出サッカースポーツ少年団_10</v>
      </c>
      <c r="B935" s="453" t="s">
        <v>2733</v>
      </c>
      <c r="C935" s="453" t="str">
        <f>("10")</f>
        <v>10</v>
      </c>
      <c r="D935" s="453" t="s">
        <v>866</v>
      </c>
      <c r="E935" s="453" t="s">
        <v>2752</v>
      </c>
      <c r="F935" s="453" t="s">
        <v>2753</v>
      </c>
      <c r="G935" s="453">
        <v>6</v>
      </c>
      <c r="H935" s="453" t="s">
        <v>865</v>
      </c>
      <c r="I935" s="453" t="s">
        <v>16</v>
      </c>
    </row>
    <row r="936" spans="1:8" ht="13.5">
      <c r="A936" s="452" t="str">
        <f t="shared" si="14"/>
        <v>日出サッカースポーツ少年団_11</v>
      </c>
      <c r="B936" s="453" t="s">
        <v>2733</v>
      </c>
      <c r="C936" s="453" t="str">
        <f>("11")</f>
        <v>11</v>
      </c>
      <c r="D936" s="453" t="s">
        <v>866</v>
      </c>
      <c r="E936" s="453" t="s">
        <v>2754</v>
      </c>
      <c r="F936" s="453" t="s">
        <v>2755</v>
      </c>
      <c r="G936" s="453">
        <v>4</v>
      </c>
      <c r="H936" s="453" t="s">
        <v>869</v>
      </c>
    </row>
    <row r="937" spans="1:8" ht="13.5">
      <c r="A937" s="452" t="str">
        <f t="shared" si="14"/>
        <v>日出サッカースポーツ少年団_12</v>
      </c>
      <c r="B937" s="453" t="s">
        <v>2733</v>
      </c>
      <c r="C937" s="453" t="str">
        <f>("12")</f>
        <v>12</v>
      </c>
      <c r="D937" s="453" t="s">
        <v>866</v>
      </c>
      <c r="E937" s="453" t="s">
        <v>2756</v>
      </c>
      <c r="F937" s="453" t="s">
        <v>2757</v>
      </c>
      <c r="G937" s="453">
        <v>4</v>
      </c>
      <c r="H937" s="453" t="s">
        <v>869</v>
      </c>
    </row>
    <row r="938" spans="1:8" ht="13.5">
      <c r="A938" s="452" t="str">
        <f t="shared" si="14"/>
        <v>日出サッカースポーツ少年団_13</v>
      </c>
      <c r="B938" s="453" t="s">
        <v>2733</v>
      </c>
      <c r="C938" s="453" t="str">
        <f>("13")</f>
        <v>13</v>
      </c>
      <c r="D938" s="453" t="s">
        <v>866</v>
      </c>
      <c r="E938" s="453" t="s">
        <v>2758</v>
      </c>
      <c r="F938" s="453" t="s">
        <v>2759</v>
      </c>
      <c r="G938" s="453">
        <v>3</v>
      </c>
      <c r="H938" s="453" t="s">
        <v>865</v>
      </c>
    </row>
    <row r="939" spans="1:8" ht="13.5">
      <c r="A939" s="452" t="str">
        <f t="shared" si="14"/>
        <v>日出サッカースポーツ少年団_14</v>
      </c>
      <c r="B939" s="453" t="s">
        <v>2733</v>
      </c>
      <c r="C939" s="453" t="str">
        <f>("14")</f>
        <v>14</v>
      </c>
      <c r="D939" s="453" t="s">
        <v>866</v>
      </c>
      <c r="E939" s="453" t="s">
        <v>2760</v>
      </c>
      <c r="F939" s="453" t="s">
        <v>2761</v>
      </c>
      <c r="G939" s="453">
        <v>3</v>
      </c>
      <c r="H939" s="453" t="s">
        <v>865</v>
      </c>
    </row>
    <row r="940" spans="1:8" ht="13.5">
      <c r="A940" s="452" t="str">
        <f t="shared" si="14"/>
        <v>日出サッカースポーツ少年団_15</v>
      </c>
      <c r="B940" s="453" t="s">
        <v>2733</v>
      </c>
      <c r="C940" s="453" t="str">
        <f>("15")</f>
        <v>15</v>
      </c>
      <c r="D940" s="453" t="s">
        <v>866</v>
      </c>
      <c r="E940" s="453" t="s">
        <v>2762</v>
      </c>
      <c r="F940" s="453" t="s">
        <v>2763</v>
      </c>
      <c r="G940" s="453">
        <v>3</v>
      </c>
      <c r="H940" s="453" t="s">
        <v>865</v>
      </c>
    </row>
    <row r="941" spans="1:8" ht="13.5">
      <c r="A941" s="452" t="str">
        <f t="shared" si="14"/>
        <v>日出サッカースポーツ少年団_16</v>
      </c>
      <c r="B941" s="453" t="s">
        <v>2733</v>
      </c>
      <c r="C941" s="453" t="str">
        <f>("16")</f>
        <v>16</v>
      </c>
      <c r="D941" s="453" t="s">
        <v>866</v>
      </c>
      <c r="E941" s="453" t="s">
        <v>2764</v>
      </c>
      <c r="F941" s="453" t="s">
        <v>2765</v>
      </c>
      <c r="G941" s="453">
        <v>5</v>
      </c>
      <c r="H941" s="453" t="s">
        <v>865</v>
      </c>
    </row>
    <row r="942" spans="1:8" ht="13.5">
      <c r="A942" s="452" t="str">
        <f t="shared" si="14"/>
        <v>渡町台サッカークラブ_1</v>
      </c>
      <c r="B942" s="453" t="s">
        <v>53</v>
      </c>
      <c r="C942" s="453" t="str">
        <f>("1")</f>
        <v>1</v>
      </c>
      <c r="D942" s="453" t="s">
        <v>894</v>
      </c>
      <c r="E942" s="453" t="s">
        <v>2766</v>
      </c>
      <c r="F942" s="453" t="s">
        <v>2767</v>
      </c>
      <c r="G942" s="453">
        <v>6</v>
      </c>
      <c r="H942" s="453" t="s">
        <v>865</v>
      </c>
    </row>
    <row r="943" spans="1:8" ht="13.5">
      <c r="A943" s="452" t="str">
        <f t="shared" si="14"/>
        <v>渡町台サッカークラブ_2</v>
      </c>
      <c r="B943" s="453" t="s">
        <v>53</v>
      </c>
      <c r="C943" s="453" t="str">
        <f>("2")</f>
        <v>2</v>
      </c>
      <c r="D943" s="453" t="s">
        <v>862</v>
      </c>
      <c r="E943" s="453" t="s">
        <v>2768</v>
      </c>
      <c r="F943" s="453" t="s">
        <v>2769</v>
      </c>
      <c r="G943" s="453">
        <v>6</v>
      </c>
      <c r="H943" s="453" t="s">
        <v>865</v>
      </c>
    </row>
    <row r="944" spans="1:8" ht="13.5">
      <c r="A944" s="452" t="str">
        <f t="shared" si="14"/>
        <v>渡町台サッカークラブ_3</v>
      </c>
      <c r="B944" s="453" t="s">
        <v>53</v>
      </c>
      <c r="C944" s="453" t="str">
        <f>("3")</f>
        <v>3</v>
      </c>
      <c r="D944" s="453" t="s">
        <v>862</v>
      </c>
      <c r="E944" s="453" t="s">
        <v>2770</v>
      </c>
      <c r="F944" s="453" t="s">
        <v>2771</v>
      </c>
      <c r="G944" s="453">
        <v>5</v>
      </c>
      <c r="H944" s="453" t="s">
        <v>865</v>
      </c>
    </row>
    <row r="945" spans="1:8" ht="13.5">
      <c r="A945" s="452" t="str">
        <f t="shared" si="14"/>
        <v>渡町台サッカークラブ_4</v>
      </c>
      <c r="B945" s="453" t="s">
        <v>53</v>
      </c>
      <c r="C945" s="453" t="str">
        <f>("4")</f>
        <v>4</v>
      </c>
      <c r="D945" s="453" t="s">
        <v>866</v>
      </c>
      <c r="E945" s="453" t="s">
        <v>2772</v>
      </c>
      <c r="F945" s="453" t="s">
        <v>2773</v>
      </c>
      <c r="G945" s="453">
        <v>4</v>
      </c>
      <c r="H945" s="453" t="s">
        <v>865</v>
      </c>
    </row>
    <row r="946" spans="1:8" ht="13.5">
      <c r="A946" s="452" t="str">
        <f t="shared" si="14"/>
        <v>渡町台サッカークラブ_5</v>
      </c>
      <c r="B946" s="453" t="s">
        <v>53</v>
      </c>
      <c r="C946" s="453" t="str">
        <f>("5")</f>
        <v>5</v>
      </c>
      <c r="D946" s="453" t="s">
        <v>866</v>
      </c>
      <c r="E946" s="453" t="s">
        <v>2774</v>
      </c>
      <c r="F946" s="453" t="s">
        <v>2775</v>
      </c>
      <c r="G946" s="453">
        <v>5</v>
      </c>
      <c r="H946" s="453" t="s">
        <v>865</v>
      </c>
    </row>
    <row r="947" spans="1:8" ht="13.5">
      <c r="A947" s="452" t="str">
        <f t="shared" si="14"/>
        <v>渡町台サッカークラブ_6</v>
      </c>
      <c r="B947" s="453" t="s">
        <v>53</v>
      </c>
      <c r="C947" s="453" t="str">
        <f>("6")</f>
        <v>6</v>
      </c>
      <c r="D947" s="453" t="s">
        <v>866</v>
      </c>
      <c r="E947" s="453" t="s">
        <v>2776</v>
      </c>
      <c r="F947" s="453" t="s">
        <v>2777</v>
      </c>
      <c r="G947" s="453">
        <v>6</v>
      </c>
      <c r="H947" s="453" t="s">
        <v>865</v>
      </c>
    </row>
    <row r="948" spans="1:8" ht="13.5">
      <c r="A948" s="452" t="str">
        <f t="shared" si="14"/>
        <v>渡町台サッカークラブ_7</v>
      </c>
      <c r="B948" s="453" t="s">
        <v>53</v>
      </c>
      <c r="C948" s="453" t="str">
        <f>("7")</f>
        <v>7</v>
      </c>
      <c r="D948" s="453" t="s">
        <v>866</v>
      </c>
      <c r="E948" s="453" t="s">
        <v>2778</v>
      </c>
      <c r="F948" s="453" t="s">
        <v>2779</v>
      </c>
      <c r="G948" s="453">
        <v>6</v>
      </c>
      <c r="H948" s="453" t="s">
        <v>865</v>
      </c>
    </row>
    <row r="949" spans="1:8" ht="13.5">
      <c r="A949" s="452" t="str">
        <f t="shared" si="14"/>
        <v>渡町台サッカークラブ_8</v>
      </c>
      <c r="B949" s="453" t="s">
        <v>53</v>
      </c>
      <c r="C949" s="453" t="str">
        <f>("8")</f>
        <v>8</v>
      </c>
      <c r="D949" s="453" t="s">
        <v>866</v>
      </c>
      <c r="E949" s="453" t="s">
        <v>2780</v>
      </c>
      <c r="F949" s="453" t="s">
        <v>2781</v>
      </c>
      <c r="G949" s="453">
        <v>4</v>
      </c>
      <c r="H949" s="453" t="s">
        <v>865</v>
      </c>
    </row>
    <row r="950" spans="1:8" ht="13.5">
      <c r="A950" s="452" t="str">
        <f t="shared" si="14"/>
        <v>渡町台サッカークラブ_9</v>
      </c>
      <c r="B950" s="453" t="s">
        <v>53</v>
      </c>
      <c r="C950" s="453" t="str">
        <f>("9")</f>
        <v>9</v>
      </c>
      <c r="D950" s="453" t="s">
        <v>872</v>
      </c>
      <c r="E950" s="453" t="s">
        <v>2782</v>
      </c>
      <c r="F950" s="453" t="s">
        <v>2783</v>
      </c>
      <c r="G950" s="453">
        <v>6</v>
      </c>
      <c r="H950" s="453" t="s">
        <v>865</v>
      </c>
    </row>
    <row r="951" spans="1:9" ht="13.5">
      <c r="A951" s="452" t="str">
        <f t="shared" si="14"/>
        <v>渡町台サッカークラブ_10</v>
      </c>
      <c r="B951" s="453" t="s">
        <v>53</v>
      </c>
      <c r="C951" s="453" t="str">
        <f>("10")</f>
        <v>10</v>
      </c>
      <c r="D951" s="453" t="s">
        <v>866</v>
      </c>
      <c r="E951" s="453" t="s">
        <v>516</v>
      </c>
      <c r="F951" s="453" t="s">
        <v>2784</v>
      </c>
      <c r="G951" s="453">
        <v>6</v>
      </c>
      <c r="H951" s="453" t="s">
        <v>865</v>
      </c>
      <c r="I951" s="453" t="s">
        <v>16</v>
      </c>
    </row>
    <row r="952" spans="1:8" ht="13.5">
      <c r="A952" s="452" t="str">
        <f t="shared" si="14"/>
        <v>渡町台サッカークラブ_11</v>
      </c>
      <c r="B952" s="453" t="s">
        <v>53</v>
      </c>
      <c r="C952" s="453" t="str">
        <f>("11")</f>
        <v>11</v>
      </c>
      <c r="D952" s="453" t="s">
        <v>872</v>
      </c>
      <c r="E952" s="453" t="s">
        <v>2785</v>
      </c>
      <c r="F952" s="453" t="s">
        <v>2786</v>
      </c>
      <c r="G952" s="453">
        <v>5</v>
      </c>
      <c r="H952" s="453" t="s">
        <v>865</v>
      </c>
    </row>
    <row r="953" spans="1:8" ht="13.5">
      <c r="A953" s="452" t="str">
        <f t="shared" si="14"/>
        <v>渡町台サッカークラブ_12</v>
      </c>
      <c r="B953" s="453" t="s">
        <v>53</v>
      </c>
      <c r="C953" s="453" t="str">
        <f>("12")</f>
        <v>12</v>
      </c>
      <c r="D953" s="453" t="s">
        <v>872</v>
      </c>
      <c r="E953" s="453" t="s">
        <v>2787</v>
      </c>
      <c r="F953" s="453" t="s">
        <v>2788</v>
      </c>
      <c r="G953" s="453">
        <v>3</v>
      </c>
      <c r="H953" s="453" t="s">
        <v>865</v>
      </c>
    </row>
    <row r="954" spans="1:8" ht="13.5">
      <c r="A954" s="452" t="str">
        <f t="shared" si="14"/>
        <v>渡町台サッカークラブ_13</v>
      </c>
      <c r="B954" s="453" t="s">
        <v>53</v>
      </c>
      <c r="C954" s="453" t="str">
        <f>("13")</f>
        <v>13</v>
      </c>
      <c r="D954" s="453" t="s">
        <v>862</v>
      </c>
      <c r="E954" s="453" t="s">
        <v>2789</v>
      </c>
      <c r="F954" s="453" t="s">
        <v>2790</v>
      </c>
      <c r="G954" s="453">
        <v>6</v>
      </c>
      <c r="H954" s="453" t="s">
        <v>865</v>
      </c>
    </row>
    <row r="955" spans="1:8" ht="13.5">
      <c r="A955" s="452" t="str">
        <f t="shared" si="14"/>
        <v>西の台ＪＦＣ_1</v>
      </c>
      <c r="B955" s="453" t="s">
        <v>446</v>
      </c>
      <c r="C955" s="453" t="str">
        <f>("1")</f>
        <v>1</v>
      </c>
      <c r="D955" s="453" t="s">
        <v>894</v>
      </c>
      <c r="E955" s="453" t="s">
        <v>2791</v>
      </c>
      <c r="F955" s="453" t="s">
        <v>2792</v>
      </c>
      <c r="G955" s="453">
        <v>6</v>
      </c>
      <c r="H955" s="453" t="s">
        <v>865</v>
      </c>
    </row>
    <row r="956" spans="1:8" ht="13.5">
      <c r="A956" s="452" t="str">
        <f t="shared" si="14"/>
        <v>西の台ＪＦＣ_2</v>
      </c>
      <c r="B956" s="453" t="s">
        <v>446</v>
      </c>
      <c r="C956" s="453" t="str">
        <f>("2")</f>
        <v>2</v>
      </c>
      <c r="D956" s="453" t="s">
        <v>872</v>
      </c>
      <c r="E956" s="453" t="s">
        <v>2793</v>
      </c>
      <c r="F956" s="453" t="s">
        <v>2794</v>
      </c>
      <c r="G956" s="453">
        <v>6</v>
      </c>
      <c r="H956" s="453" t="s">
        <v>865</v>
      </c>
    </row>
    <row r="957" spans="1:8" ht="13.5">
      <c r="A957" s="452" t="str">
        <f t="shared" si="14"/>
        <v>西の台ＪＦＣ_3</v>
      </c>
      <c r="B957" s="453" t="s">
        <v>446</v>
      </c>
      <c r="C957" s="453" t="str">
        <f>("3")</f>
        <v>3</v>
      </c>
      <c r="D957" s="453" t="s">
        <v>862</v>
      </c>
      <c r="E957" s="453" t="s">
        <v>2795</v>
      </c>
      <c r="F957" s="453" t="s">
        <v>2796</v>
      </c>
      <c r="G957" s="453">
        <v>6</v>
      </c>
      <c r="H957" s="453" t="s">
        <v>865</v>
      </c>
    </row>
    <row r="958" spans="1:8" ht="13.5">
      <c r="A958" s="452" t="str">
        <f t="shared" si="14"/>
        <v>西の台ＪＦＣ_4</v>
      </c>
      <c r="B958" s="453" t="s">
        <v>446</v>
      </c>
      <c r="C958" s="453" t="str">
        <f>("4")</f>
        <v>4</v>
      </c>
      <c r="D958" s="453" t="s">
        <v>866</v>
      </c>
      <c r="E958" s="453" t="s">
        <v>2797</v>
      </c>
      <c r="F958" s="453" t="s">
        <v>2798</v>
      </c>
      <c r="G958" s="453">
        <v>6</v>
      </c>
      <c r="H958" s="453" t="s">
        <v>865</v>
      </c>
    </row>
    <row r="959" spans="1:8" ht="13.5">
      <c r="A959" s="452" t="str">
        <f t="shared" si="14"/>
        <v>西の台ＪＦＣ_5</v>
      </c>
      <c r="B959" s="453" t="s">
        <v>446</v>
      </c>
      <c r="C959" s="453" t="str">
        <f>("5")</f>
        <v>5</v>
      </c>
      <c r="D959" s="453" t="s">
        <v>872</v>
      </c>
      <c r="E959" s="453" t="s">
        <v>2799</v>
      </c>
      <c r="F959" s="453" t="s">
        <v>2800</v>
      </c>
      <c r="G959" s="453">
        <v>6</v>
      </c>
      <c r="H959" s="453" t="s">
        <v>865</v>
      </c>
    </row>
    <row r="960" spans="1:8" ht="13.5">
      <c r="A960" s="452" t="str">
        <f t="shared" si="14"/>
        <v>西の台ＪＦＣ_6</v>
      </c>
      <c r="B960" s="453" t="s">
        <v>446</v>
      </c>
      <c r="C960" s="453" t="str">
        <f>("6")</f>
        <v>6</v>
      </c>
      <c r="D960" s="453" t="s">
        <v>866</v>
      </c>
      <c r="E960" s="453" t="s">
        <v>2801</v>
      </c>
      <c r="F960" s="453" t="s">
        <v>2802</v>
      </c>
      <c r="G960" s="453">
        <v>6</v>
      </c>
      <c r="H960" s="453" t="s">
        <v>865</v>
      </c>
    </row>
    <row r="961" spans="1:8" ht="13.5">
      <c r="A961" s="452" t="str">
        <f aca="true" t="shared" si="15" ref="A961:A1024">CONCATENATE(B961,"_",C961)</f>
        <v>西の台ＪＦＣ_7</v>
      </c>
      <c r="B961" s="453" t="s">
        <v>446</v>
      </c>
      <c r="C961" s="453" t="str">
        <f>("7")</f>
        <v>7</v>
      </c>
      <c r="D961" s="453" t="s">
        <v>866</v>
      </c>
      <c r="E961" s="453" t="s">
        <v>2803</v>
      </c>
      <c r="F961" s="453" t="s">
        <v>2804</v>
      </c>
      <c r="G961" s="453">
        <v>6</v>
      </c>
      <c r="H961" s="453" t="s">
        <v>865</v>
      </c>
    </row>
    <row r="962" spans="1:8" ht="13.5">
      <c r="A962" s="452" t="str">
        <f t="shared" si="15"/>
        <v>西の台ＪＦＣ_9</v>
      </c>
      <c r="B962" s="453" t="s">
        <v>446</v>
      </c>
      <c r="C962" s="453" t="str">
        <f>("9")</f>
        <v>9</v>
      </c>
      <c r="D962" s="453" t="s">
        <v>866</v>
      </c>
      <c r="E962" s="453" t="s">
        <v>2805</v>
      </c>
      <c r="F962" s="453" t="s">
        <v>2806</v>
      </c>
      <c r="G962" s="453">
        <v>6</v>
      </c>
      <c r="H962" s="453" t="s">
        <v>865</v>
      </c>
    </row>
    <row r="963" spans="1:9" ht="13.5">
      <c r="A963" s="452" t="str">
        <f t="shared" si="15"/>
        <v>西の台ＪＦＣ_10</v>
      </c>
      <c r="B963" s="453" t="s">
        <v>446</v>
      </c>
      <c r="C963" s="453" t="str">
        <f>("10")</f>
        <v>10</v>
      </c>
      <c r="D963" s="453" t="s">
        <v>866</v>
      </c>
      <c r="E963" s="453" t="s">
        <v>444</v>
      </c>
      <c r="F963" s="453" t="s">
        <v>2807</v>
      </c>
      <c r="G963" s="453">
        <v>6</v>
      </c>
      <c r="H963" s="453" t="s">
        <v>865</v>
      </c>
      <c r="I963" s="453" t="s">
        <v>16</v>
      </c>
    </row>
    <row r="964" spans="1:8" ht="13.5">
      <c r="A964" s="452" t="str">
        <f t="shared" si="15"/>
        <v>西の台ＪＦＣ_11</v>
      </c>
      <c r="B964" s="453" t="s">
        <v>446</v>
      </c>
      <c r="C964" s="453" t="str">
        <f>("11")</f>
        <v>11</v>
      </c>
      <c r="D964" s="453" t="s">
        <v>872</v>
      </c>
      <c r="E964" s="453" t="s">
        <v>2808</v>
      </c>
      <c r="F964" s="453" t="s">
        <v>2809</v>
      </c>
      <c r="G964" s="453">
        <v>5</v>
      </c>
      <c r="H964" s="453" t="s">
        <v>865</v>
      </c>
    </row>
    <row r="965" spans="1:8" ht="13.5">
      <c r="A965" s="452" t="str">
        <f t="shared" si="15"/>
        <v>西の台ＪＦＣ_12</v>
      </c>
      <c r="B965" s="453" t="s">
        <v>446</v>
      </c>
      <c r="C965" s="453" t="str">
        <f>("12")</f>
        <v>12</v>
      </c>
      <c r="D965" s="453" t="s">
        <v>862</v>
      </c>
      <c r="E965" s="453" t="s">
        <v>2810</v>
      </c>
      <c r="F965" s="453" t="s">
        <v>2811</v>
      </c>
      <c r="G965" s="453">
        <v>5</v>
      </c>
      <c r="H965" s="453" t="s">
        <v>865</v>
      </c>
    </row>
    <row r="966" spans="1:8" ht="13.5">
      <c r="A966" s="452" t="str">
        <f t="shared" si="15"/>
        <v>西の台ＪＦＣ_13</v>
      </c>
      <c r="B966" s="453" t="s">
        <v>446</v>
      </c>
      <c r="C966" s="453" t="str">
        <f>("13")</f>
        <v>13</v>
      </c>
      <c r="D966" s="453" t="s">
        <v>866</v>
      </c>
      <c r="E966" s="453" t="s">
        <v>2812</v>
      </c>
      <c r="F966" s="453" t="s">
        <v>2813</v>
      </c>
      <c r="G966" s="453">
        <v>4</v>
      </c>
      <c r="H966" s="453" t="s">
        <v>865</v>
      </c>
    </row>
    <row r="967" spans="1:8" ht="13.5">
      <c r="A967" s="452" t="str">
        <f t="shared" si="15"/>
        <v>西の台ＪＦＣ_14</v>
      </c>
      <c r="B967" s="453" t="s">
        <v>446</v>
      </c>
      <c r="C967" s="453" t="str">
        <f>("14")</f>
        <v>14</v>
      </c>
      <c r="D967" s="453" t="s">
        <v>872</v>
      </c>
      <c r="E967" s="453" t="s">
        <v>2814</v>
      </c>
      <c r="F967" s="453" t="s">
        <v>2815</v>
      </c>
      <c r="G967" s="453">
        <v>4</v>
      </c>
      <c r="H967" s="453" t="s">
        <v>865</v>
      </c>
    </row>
    <row r="968" spans="1:8" ht="13.5">
      <c r="A968" s="452" t="str">
        <f t="shared" si="15"/>
        <v>西の台ＪＦＣ_15</v>
      </c>
      <c r="B968" s="453" t="s">
        <v>446</v>
      </c>
      <c r="C968" s="453" t="str">
        <f>("15")</f>
        <v>15</v>
      </c>
      <c r="D968" s="453" t="s">
        <v>862</v>
      </c>
      <c r="E968" s="453" t="s">
        <v>2816</v>
      </c>
      <c r="F968" s="453" t="s">
        <v>2817</v>
      </c>
      <c r="G968" s="453">
        <v>4</v>
      </c>
      <c r="H968" s="453" t="s">
        <v>865</v>
      </c>
    </row>
    <row r="969" spans="1:8" ht="13.5">
      <c r="A969" s="452" t="str">
        <f t="shared" si="15"/>
        <v>西の台ＪＦＣ_16</v>
      </c>
      <c r="B969" s="453" t="s">
        <v>446</v>
      </c>
      <c r="C969" s="453" t="str">
        <f>("16")</f>
        <v>16</v>
      </c>
      <c r="D969" s="453" t="s">
        <v>866</v>
      </c>
      <c r="E969" s="453" t="s">
        <v>2818</v>
      </c>
      <c r="F969" s="453" t="s">
        <v>2819</v>
      </c>
      <c r="G969" s="453">
        <v>4</v>
      </c>
      <c r="H969" s="453" t="s">
        <v>865</v>
      </c>
    </row>
    <row r="970" spans="1:8" ht="13.5">
      <c r="A970" s="452" t="str">
        <f t="shared" si="15"/>
        <v>西の台ＪＦＣ_17</v>
      </c>
      <c r="B970" s="453" t="s">
        <v>446</v>
      </c>
      <c r="C970" s="453" t="str">
        <f>("17")</f>
        <v>17</v>
      </c>
      <c r="D970" s="453" t="s">
        <v>866</v>
      </c>
      <c r="E970" s="453" t="s">
        <v>2820</v>
      </c>
      <c r="F970" s="453" t="s">
        <v>2821</v>
      </c>
      <c r="G970" s="453">
        <v>4</v>
      </c>
      <c r="H970" s="453" t="s">
        <v>865</v>
      </c>
    </row>
    <row r="971" spans="1:8" ht="13.5">
      <c r="A971" s="452" t="str">
        <f t="shared" si="15"/>
        <v>豊後高田ＦＣ　Ｂｏｒｄｅｒ　Ｊｒ_1</v>
      </c>
      <c r="B971" s="453" t="s">
        <v>2822</v>
      </c>
      <c r="C971" s="453" t="str">
        <f>("1")</f>
        <v>1</v>
      </c>
      <c r="D971" s="453" t="s">
        <v>894</v>
      </c>
      <c r="E971" s="453" t="s">
        <v>2823</v>
      </c>
      <c r="F971" s="453" t="s">
        <v>2824</v>
      </c>
      <c r="G971" s="453">
        <v>5</v>
      </c>
      <c r="H971" s="453" t="s">
        <v>865</v>
      </c>
    </row>
    <row r="972" spans="1:8" ht="13.5">
      <c r="A972" s="452" t="str">
        <f t="shared" si="15"/>
        <v>豊後高田ＦＣ　Ｂｏｒｄｅｒ　Ｊｒ_3</v>
      </c>
      <c r="B972" s="453" t="s">
        <v>2822</v>
      </c>
      <c r="C972" s="453" t="str">
        <f>("3")</f>
        <v>3</v>
      </c>
      <c r="D972" s="453" t="s">
        <v>862</v>
      </c>
      <c r="E972" s="453" t="s">
        <v>2825</v>
      </c>
      <c r="F972" s="453" t="s">
        <v>2826</v>
      </c>
      <c r="G972" s="453">
        <v>5</v>
      </c>
      <c r="H972" s="453" t="s">
        <v>865</v>
      </c>
    </row>
    <row r="973" spans="1:8" ht="13.5">
      <c r="A973" s="452" t="str">
        <f t="shared" si="15"/>
        <v>豊後高田ＦＣ　Ｂｏｒｄｅｒ　Ｊｒ_4</v>
      </c>
      <c r="B973" s="453" t="s">
        <v>2822</v>
      </c>
      <c r="C973" s="453" t="str">
        <f>("4")</f>
        <v>4</v>
      </c>
      <c r="D973" s="453" t="s">
        <v>862</v>
      </c>
      <c r="E973" s="453" t="s">
        <v>2827</v>
      </c>
      <c r="F973" s="453" t="s">
        <v>2828</v>
      </c>
      <c r="G973" s="453">
        <v>6</v>
      </c>
      <c r="H973" s="453" t="s">
        <v>865</v>
      </c>
    </row>
    <row r="974" spans="1:8" ht="13.5">
      <c r="A974" s="452" t="str">
        <f t="shared" si="15"/>
        <v>豊後高田ＦＣ　Ｂｏｒｄｅｒ　Ｊｒ_6</v>
      </c>
      <c r="B974" s="453" t="s">
        <v>2822</v>
      </c>
      <c r="C974" s="453" t="str">
        <f>("6")</f>
        <v>6</v>
      </c>
      <c r="D974" s="453" t="s">
        <v>862</v>
      </c>
      <c r="E974" s="453" t="s">
        <v>2829</v>
      </c>
      <c r="F974" s="453" t="s">
        <v>2830</v>
      </c>
      <c r="G974" s="453">
        <v>5</v>
      </c>
      <c r="H974" s="453" t="s">
        <v>865</v>
      </c>
    </row>
    <row r="975" spans="1:8" ht="13.5">
      <c r="A975" s="452" t="str">
        <f t="shared" si="15"/>
        <v>豊後高田ＦＣ　Ｂｏｒｄｅｒ　Ｊｒ_7</v>
      </c>
      <c r="B975" s="453" t="s">
        <v>2822</v>
      </c>
      <c r="C975" s="453" t="str">
        <f>("7")</f>
        <v>7</v>
      </c>
      <c r="D975" s="453" t="s">
        <v>862</v>
      </c>
      <c r="E975" s="453" t="s">
        <v>2831</v>
      </c>
      <c r="F975" s="453" t="s">
        <v>2832</v>
      </c>
      <c r="G975" s="453">
        <v>6</v>
      </c>
      <c r="H975" s="453" t="s">
        <v>865</v>
      </c>
    </row>
    <row r="976" spans="1:8" ht="13.5">
      <c r="A976" s="452" t="str">
        <f t="shared" si="15"/>
        <v>豊後高田ＦＣ　Ｂｏｒｄｅｒ　Ｊｒ_8</v>
      </c>
      <c r="B976" s="453" t="s">
        <v>2822</v>
      </c>
      <c r="C976" s="453" t="str">
        <f>("8")</f>
        <v>8</v>
      </c>
      <c r="D976" s="453" t="s">
        <v>866</v>
      </c>
      <c r="E976" s="453" t="s">
        <v>2833</v>
      </c>
      <c r="F976" s="453" t="s">
        <v>2834</v>
      </c>
      <c r="G976" s="453">
        <v>5</v>
      </c>
      <c r="H976" s="453" t="s">
        <v>865</v>
      </c>
    </row>
    <row r="977" spans="1:8" ht="13.5">
      <c r="A977" s="452" t="str">
        <f t="shared" si="15"/>
        <v>豊後高田ＦＣ　Ｂｏｒｄｅｒ　Ｊｒ_9</v>
      </c>
      <c r="B977" s="453" t="s">
        <v>2822</v>
      </c>
      <c r="C977" s="453" t="str">
        <f>("9")</f>
        <v>9</v>
      </c>
      <c r="D977" s="453" t="s">
        <v>872</v>
      </c>
      <c r="E977" s="453" t="s">
        <v>2835</v>
      </c>
      <c r="F977" s="453" t="s">
        <v>2836</v>
      </c>
      <c r="G977" s="453">
        <v>5</v>
      </c>
      <c r="H977" s="453" t="s">
        <v>865</v>
      </c>
    </row>
    <row r="978" spans="1:9" ht="13.5">
      <c r="A978" s="452" t="str">
        <f t="shared" si="15"/>
        <v>豊後高田ＦＣ　Ｂｏｒｄｅｒ　Ｊｒ_10</v>
      </c>
      <c r="B978" s="453" t="s">
        <v>2822</v>
      </c>
      <c r="C978" s="453" t="str">
        <f>("10")</f>
        <v>10</v>
      </c>
      <c r="D978" s="453" t="s">
        <v>866</v>
      </c>
      <c r="E978" s="453" t="s">
        <v>2837</v>
      </c>
      <c r="F978" s="453" t="s">
        <v>2838</v>
      </c>
      <c r="G978" s="453">
        <v>6</v>
      </c>
      <c r="H978" s="453" t="s">
        <v>865</v>
      </c>
      <c r="I978" s="453" t="s">
        <v>16</v>
      </c>
    </row>
    <row r="979" spans="1:8" ht="13.5">
      <c r="A979" s="452" t="str">
        <f t="shared" si="15"/>
        <v>豊後高田ＦＣ　Ｂｏｒｄｅｒ　Ｊｒ_11</v>
      </c>
      <c r="B979" s="453" t="s">
        <v>2822</v>
      </c>
      <c r="C979" s="453" t="str">
        <f>("11")</f>
        <v>11</v>
      </c>
      <c r="D979" s="453" t="s">
        <v>872</v>
      </c>
      <c r="E979" s="453" t="s">
        <v>2839</v>
      </c>
      <c r="F979" s="453" t="s">
        <v>2840</v>
      </c>
      <c r="G979" s="453">
        <v>5</v>
      </c>
      <c r="H979" s="453" t="s">
        <v>865</v>
      </c>
    </row>
    <row r="980" spans="1:8" ht="13.5">
      <c r="A980" s="452" t="str">
        <f t="shared" si="15"/>
        <v>豊後高田ＦＣ　Ｂｏｒｄｅｒ　Ｊｒ_13</v>
      </c>
      <c r="B980" s="453" t="s">
        <v>2822</v>
      </c>
      <c r="C980" s="453" t="str">
        <f>("13")</f>
        <v>13</v>
      </c>
      <c r="D980" s="453" t="s">
        <v>872</v>
      </c>
      <c r="E980" s="453" t="s">
        <v>2841</v>
      </c>
      <c r="F980" s="453" t="s">
        <v>2842</v>
      </c>
      <c r="G980" s="453">
        <v>4</v>
      </c>
      <c r="H980" s="453" t="s">
        <v>865</v>
      </c>
    </row>
    <row r="981" spans="1:8" ht="13.5">
      <c r="A981" s="452" t="str">
        <f t="shared" si="15"/>
        <v>豊後高田ＦＣ　Ｂｏｒｄｅｒ　Ｊｒ_14</v>
      </c>
      <c r="B981" s="453" t="s">
        <v>2822</v>
      </c>
      <c r="C981" s="453" t="str">
        <f>("14")</f>
        <v>14</v>
      </c>
      <c r="D981" s="453" t="s">
        <v>862</v>
      </c>
      <c r="E981" s="453" t="s">
        <v>2843</v>
      </c>
      <c r="F981" s="453" t="s">
        <v>2844</v>
      </c>
      <c r="G981" s="453">
        <v>4</v>
      </c>
      <c r="H981" s="453" t="s">
        <v>865</v>
      </c>
    </row>
    <row r="982" spans="1:8" ht="13.5">
      <c r="A982" s="452" t="str">
        <f t="shared" si="15"/>
        <v>豊後高田ＦＣ　Ｂｏｒｄｅｒ　Ｊｒ_16</v>
      </c>
      <c r="B982" s="453" t="s">
        <v>2822</v>
      </c>
      <c r="C982" s="453" t="str">
        <f>("16")</f>
        <v>16</v>
      </c>
      <c r="D982" s="453" t="s">
        <v>894</v>
      </c>
      <c r="E982" s="453" t="s">
        <v>2845</v>
      </c>
      <c r="F982" s="453" t="s">
        <v>2846</v>
      </c>
      <c r="G982" s="453">
        <v>4</v>
      </c>
      <c r="H982" s="453" t="s">
        <v>865</v>
      </c>
    </row>
    <row r="983" spans="1:8" ht="13.5">
      <c r="A983" s="452" t="str">
        <f t="shared" si="15"/>
        <v>豊後高田ＦＣ　Ｂｏｒｄｅｒ　Ｊｒ_17</v>
      </c>
      <c r="B983" s="453" t="s">
        <v>2822</v>
      </c>
      <c r="C983" s="453" t="str">
        <f>("17")</f>
        <v>17</v>
      </c>
      <c r="D983" s="453" t="s">
        <v>866</v>
      </c>
      <c r="E983" s="453" t="s">
        <v>2847</v>
      </c>
      <c r="F983" s="453" t="s">
        <v>2848</v>
      </c>
      <c r="G983" s="453">
        <v>4</v>
      </c>
      <c r="H983" s="453" t="s">
        <v>865</v>
      </c>
    </row>
    <row r="984" spans="1:8" ht="13.5">
      <c r="A984" s="452" t="str">
        <f t="shared" si="15"/>
        <v>豊後高田ＦＣ　Ｂｏｒｄｅｒ　Ｊｒ_18</v>
      </c>
      <c r="B984" s="453" t="s">
        <v>2822</v>
      </c>
      <c r="C984" s="453" t="str">
        <f>("18")</f>
        <v>18</v>
      </c>
      <c r="D984" s="453" t="s">
        <v>872</v>
      </c>
      <c r="E984" s="453" t="s">
        <v>2849</v>
      </c>
      <c r="F984" s="453" t="s">
        <v>2850</v>
      </c>
      <c r="G984" s="453">
        <v>4</v>
      </c>
      <c r="H984" s="453" t="s">
        <v>865</v>
      </c>
    </row>
    <row r="985" spans="1:8" ht="13.5">
      <c r="A985" s="452" t="str">
        <f t="shared" si="15"/>
        <v>竹田直入ＦＣ_1</v>
      </c>
      <c r="B985" s="453" t="s">
        <v>57</v>
      </c>
      <c r="C985" s="453" t="str">
        <f>("1")</f>
        <v>1</v>
      </c>
      <c r="D985" s="453" t="s">
        <v>894</v>
      </c>
      <c r="E985" s="453" t="s">
        <v>2851</v>
      </c>
      <c r="F985" s="453" t="s">
        <v>2852</v>
      </c>
      <c r="G985" s="453">
        <v>5</v>
      </c>
      <c r="H985" s="453" t="s">
        <v>865</v>
      </c>
    </row>
    <row r="986" spans="1:8" ht="13.5">
      <c r="A986" s="452" t="str">
        <f t="shared" si="15"/>
        <v>竹田直入ＦＣ_2</v>
      </c>
      <c r="B986" s="453" t="s">
        <v>57</v>
      </c>
      <c r="C986" s="453" t="str">
        <f>("2")</f>
        <v>2</v>
      </c>
      <c r="D986" s="453" t="s">
        <v>862</v>
      </c>
      <c r="E986" s="453" t="s">
        <v>488</v>
      </c>
      <c r="F986" s="453" t="s">
        <v>2853</v>
      </c>
      <c r="G986" s="453">
        <v>6</v>
      </c>
      <c r="H986" s="453" t="s">
        <v>869</v>
      </c>
    </row>
    <row r="987" spans="1:8" ht="13.5">
      <c r="A987" s="452" t="str">
        <f t="shared" si="15"/>
        <v>竹田直入ＦＣ_3</v>
      </c>
      <c r="B987" s="453" t="s">
        <v>57</v>
      </c>
      <c r="C987" s="453" t="str">
        <f>("3")</f>
        <v>3</v>
      </c>
      <c r="D987" s="453" t="s">
        <v>872</v>
      </c>
      <c r="E987" s="453" t="s">
        <v>2854</v>
      </c>
      <c r="F987" s="453" t="s">
        <v>2855</v>
      </c>
      <c r="G987" s="453">
        <v>6</v>
      </c>
      <c r="H987" s="453" t="s">
        <v>869</v>
      </c>
    </row>
    <row r="988" spans="1:8" ht="13.5">
      <c r="A988" s="452" t="str">
        <f t="shared" si="15"/>
        <v>竹田直入ＦＣ_4</v>
      </c>
      <c r="B988" s="453" t="s">
        <v>57</v>
      </c>
      <c r="C988" s="453" t="str">
        <f>("4")</f>
        <v>4</v>
      </c>
      <c r="D988" s="453" t="s">
        <v>866</v>
      </c>
      <c r="E988" s="453" t="s">
        <v>2856</v>
      </c>
      <c r="F988" s="453" t="s">
        <v>2857</v>
      </c>
      <c r="G988" s="453">
        <v>5</v>
      </c>
      <c r="H988" s="453" t="s">
        <v>865</v>
      </c>
    </row>
    <row r="989" spans="1:8" ht="13.5">
      <c r="A989" s="452" t="str">
        <f t="shared" si="15"/>
        <v>竹田直入ＦＣ_5</v>
      </c>
      <c r="B989" s="453" t="s">
        <v>57</v>
      </c>
      <c r="C989" s="453" t="str">
        <f>("5")</f>
        <v>5</v>
      </c>
      <c r="D989" s="453" t="s">
        <v>862</v>
      </c>
      <c r="E989" s="453" t="s">
        <v>2858</v>
      </c>
      <c r="F989" s="453" t="s">
        <v>2859</v>
      </c>
      <c r="G989" s="453">
        <v>6</v>
      </c>
      <c r="H989" s="453" t="s">
        <v>865</v>
      </c>
    </row>
    <row r="990" spans="1:8" ht="13.5">
      <c r="A990" s="452" t="str">
        <f t="shared" si="15"/>
        <v>竹田直入ＦＣ_6</v>
      </c>
      <c r="B990" s="453" t="s">
        <v>57</v>
      </c>
      <c r="C990" s="453" t="str">
        <f>("6")</f>
        <v>6</v>
      </c>
      <c r="D990" s="453" t="s">
        <v>872</v>
      </c>
      <c r="E990" s="453" t="s">
        <v>2860</v>
      </c>
      <c r="F990" s="453" t="s">
        <v>2861</v>
      </c>
      <c r="G990" s="453">
        <v>6</v>
      </c>
      <c r="H990" s="453" t="s">
        <v>865</v>
      </c>
    </row>
    <row r="991" spans="1:8" ht="13.5">
      <c r="A991" s="452" t="str">
        <f t="shared" si="15"/>
        <v>竹田直入ＦＣ_7</v>
      </c>
      <c r="B991" s="453" t="s">
        <v>57</v>
      </c>
      <c r="C991" s="453" t="str">
        <f>("7")</f>
        <v>7</v>
      </c>
      <c r="D991" s="453" t="s">
        <v>866</v>
      </c>
      <c r="E991" s="453" t="s">
        <v>2862</v>
      </c>
      <c r="F991" s="453" t="s">
        <v>2863</v>
      </c>
      <c r="G991" s="453">
        <v>6</v>
      </c>
      <c r="H991" s="453" t="s">
        <v>865</v>
      </c>
    </row>
    <row r="992" spans="1:8" ht="13.5">
      <c r="A992" s="452" t="str">
        <f t="shared" si="15"/>
        <v>竹田直入ＦＣ_8</v>
      </c>
      <c r="B992" s="453" t="s">
        <v>57</v>
      </c>
      <c r="C992" s="453" t="str">
        <f>("8")</f>
        <v>8</v>
      </c>
      <c r="D992" s="453" t="s">
        <v>866</v>
      </c>
      <c r="E992" s="453" t="s">
        <v>2864</v>
      </c>
      <c r="F992" s="453" t="s">
        <v>2865</v>
      </c>
      <c r="G992" s="453">
        <v>5</v>
      </c>
      <c r="H992" s="453" t="s">
        <v>865</v>
      </c>
    </row>
    <row r="993" spans="1:8" ht="13.5">
      <c r="A993" s="452" t="str">
        <f t="shared" si="15"/>
        <v>竹田直入ＦＣ_9</v>
      </c>
      <c r="B993" s="453" t="s">
        <v>57</v>
      </c>
      <c r="C993" s="453" t="str">
        <f>("9")</f>
        <v>9</v>
      </c>
      <c r="D993" s="453" t="s">
        <v>866</v>
      </c>
      <c r="E993" s="453" t="s">
        <v>2866</v>
      </c>
      <c r="F993" s="453" t="s">
        <v>2867</v>
      </c>
      <c r="G993" s="453">
        <v>5</v>
      </c>
      <c r="H993" s="453" t="s">
        <v>869</v>
      </c>
    </row>
    <row r="994" spans="1:9" ht="13.5">
      <c r="A994" s="452" t="str">
        <f t="shared" si="15"/>
        <v>竹田直入ＦＣ_10</v>
      </c>
      <c r="B994" s="453" t="s">
        <v>57</v>
      </c>
      <c r="C994" s="453" t="str">
        <f>("10")</f>
        <v>10</v>
      </c>
      <c r="D994" s="453" t="s">
        <v>866</v>
      </c>
      <c r="E994" s="453" t="s">
        <v>512</v>
      </c>
      <c r="F994" s="453" t="s">
        <v>2868</v>
      </c>
      <c r="G994" s="453">
        <v>6</v>
      </c>
      <c r="H994" s="453" t="s">
        <v>865</v>
      </c>
      <c r="I994" s="453" t="s">
        <v>16</v>
      </c>
    </row>
    <row r="995" spans="1:8" ht="13.5">
      <c r="A995" s="452" t="str">
        <f t="shared" si="15"/>
        <v>竹田直入ＦＣ_11</v>
      </c>
      <c r="B995" s="453" t="s">
        <v>57</v>
      </c>
      <c r="C995" s="453" t="str">
        <f>("11")</f>
        <v>11</v>
      </c>
      <c r="D995" s="453" t="s">
        <v>872</v>
      </c>
      <c r="E995" s="453" t="s">
        <v>2869</v>
      </c>
      <c r="F995" s="453" t="s">
        <v>2870</v>
      </c>
      <c r="G995" s="453">
        <v>5</v>
      </c>
      <c r="H995" s="453" t="s">
        <v>865</v>
      </c>
    </row>
    <row r="996" spans="1:8" ht="13.5">
      <c r="A996" s="452" t="str">
        <f t="shared" si="15"/>
        <v>竹田直入ＦＣ_15</v>
      </c>
      <c r="B996" s="453" t="s">
        <v>57</v>
      </c>
      <c r="C996" s="453" t="str">
        <f>("15")</f>
        <v>15</v>
      </c>
      <c r="D996" s="453" t="s">
        <v>866</v>
      </c>
      <c r="E996" s="453" t="s">
        <v>2871</v>
      </c>
      <c r="F996" s="453" t="s">
        <v>2872</v>
      </c>
      <c r="G996" s="453">
        <v>4</v>
      </c>
      <c r="H996" s="453" t="s">
        <v>869</v>
      </c>
    </row>
    <row r="997" spans="1:8" ht="13.5">
      <c r="A997" s="452" t="str">
        <f t="shared" si="15"/>
        <v>竹田直入ＦＣ_17</v>
      </c>
      <c r="B997" s="453" t="s">
        <v>57</v>
      </c>
      <c r="C997" s="453" t="str">
        <f>("17")</f>
        <v>17</v>
      </c>
      <c r="D997" s="453" t="s">
        <v>866</v>
      </c>
      <c r="E997" s="453" t="s">
        <v>2873</v>
      </c>
      <c r="F997" s="453" t="s">
        <v>2874</v>
      </c>
      <c r="G997" s="453">
        <v>4</v>
      </c>
      <c r="H997" s="453" t="s">
        <v>865</v>
      </c>
    </row>
    <row r="998" spans="1:8" ht="13.5">
      <c r="A998" s="452" t="str">
        <f t="shared" si="15"/>
        <v>竹田直入ＦＣ_18</v>
      </c>
      <c r="B998" s="453" t="s">
        <v>57</v>
      </c>
      <c r="C998" s="453" t="str">
        <f>("18")</f>
        <v>18</v>
      </c>
      <c r="D998" s="453" t="s">
        <v>866</v>
      </c>
      <c r="E998" s="453" t="s">
        <v>2875</v>
      </c>
      <c r="F998" s="453" t="s">
        <v>2876</v>
      </c>
      <c r="G998" s="453">
        <v>4</v>
      </c>
      <c r="H998" s="453" t="s">
        <v>865</v>
      </c>
    </row>
    <row r="999" spans="1:8" ht="13.5">
      <c r="A999" s="452" t="str">
        <f t="shared" si="15"/>
        <v>竹田直入ＦＣ_19</v>
      </c>
      <c r="B999" s="453" t="s">
        <v>57</v>
      </c>
      <c r="C999" s="453" t="str">
        <f>("19")</f>
        <v>19</v>
      </c>
      <c r="D999" s="453" t="s">
        <v>872</v>
      </c>
      <c r="E999" s="453" t="s">
        <v>2877</v>
      </c>
      <c r="F999" s="453" t="s">
        <v>2878</v>
      </c>
      <c r="G999" s="453">
        <v>3</v>
      </c>
      <c r="H999" s="453" t="s">
        <v>865</v>
      </c>
    </row>
    <row r="1000" spans="1:8" ht="13.5">
      <c r="A1000" s="452" t="str">
        <f t="shared" si="15"/>
        <v>竹田直入ＦＣ_20</v>
      </c>
      <c r="B1000" s="453" t="s">
        <v>57</v>
      </c>
      <c r="C1000" s="453" t="str">
        <f>("20")</f>
        <v>20</v>
      </c>
      <c r="D1000" s="453" t="s">
        <v>862</v>
      </c>
      <c r="E1000" s="453" t="s">
        <v>2879</v>
      </c>
      <c r="F1000" s="453" t="s">
        <v>2880</v>
      </c>
      <c r="G1000" s="453">
        <v>4</v>
      </c>
      <c r="H1000" s="453" t="s">
        <v>865</v>
      </c>
    </row>
    <row r="1001" spans="1:8" ht="13.5">
      <c r="A1001" s="452" t="str">
        <f t="shared" si="15"/>
        <v>南立石サッカースポーツ少年団_1</v>
      </c>
      <c r="B1001" s="453" t="s">
        <v>2881</v>
      </c>
      <c r="C1001" s="453" t="str">
        <f>("1")</f>
        <v>1</v>
      </c>
      <c r="D1001" s="453" t="s">
        <v>894</v>
      </c>
      <c r="E1001" s="453" t="s">
        <v>2882</v>
      </c>
      <c r="F1001" s="453" t="s">
        <v>2883</v>
      </c>
      <c r="G1001" s="453">
        <v>6</v>
      </c>
      <c r="H1001" s="453" t="s">
        <v>865</v>
      </c>
    </row>
    <row r="1002" spans="1:9" ht="13.5">
      <c r="A1002" s="452" t="str">
        <f t="shared" si="15"/>
        <v>南立石サッカースポーツ少年団_2</v>
      </c>
      <c r="B1002" s="453" t="s">
        <v>2881</v>
      </c>
      <c r="C1002" s="453" t="str">
        <f>("2")</f>
        <v>2</v>
      </c>
      <c r="D1002" s="453" t="s">
        <v>866</v>
      </c>
      <c r="E1002" s="453" t="s">
        <v>2884</v>
      </c>
      <c r="F1002" s="453" t="s">
        <v>2885</v>
      </c>
      <c r="G1002" s="453">
        <v>6</v>
      </c>
      <c r="H1002" s="453" t="s">
        <v>865</v>
      </c>
      <c r="I1002" s="453" t="s">
        <v>16</v>
      </c>
    </row>
    <row r="1003" spans="1:8" ht="13.5">
      <c r="A1003" s="452" t="str">
        <f t="shared" si="15"/>
        <v>南立石サッカースポーツ少年団_3</v>
      </c>
      <c r="B1003" s="453" t="s">
        <v>2881</v>
      </c>
      <c r="C1003" s="453" t="str">
        <f>("3")</f>
        <v>3</v>
      </c>
      <c r="D1003" s="453" t="s">
        <v>872</v>
      </c>
      <c r="E1003" s="453" t="s">
        <v>2886</v>
      </c>
      <c r="F1003" s="453" t="s">
        <v>2887</v>
      </c>
      <c r="G1003" s="453">
        <v>6</v>
      </c>
      <c r="H1003" s="453" t="s">
        <v>865</v>
      </c>
    </row>
    <row r="1004" spans="1:8" ht="13.5">
      <c r="A1004" s="452" t="str">
        <f t="shared" si="15"/>
        <v>南立石サッカースポーツ少年団_6</v>
      </c>
      <c r="B1004" s="453" t="s">
        <v>2881</v>
      </c>
      <c r="C1004" s="453" t="str">
        <f>("6")</f>
        <v>6</v>
      </c>
      <c r="D1004" s="453" t="s">
        <v>866</v>
      </c>
      <c r="E1004" s="453" t="s">
        <v>2888</v>
      </c>
      <c r="F1004" s="453" t="s">
        <v>2889</v>
      </c>
      <c r="G1004" s="453">
        <v>4</v>
      </c>
      <c r="H1004" s="453" t="s">
        <v>865</v>
      </c>
    </row>
    <row r="1005" spans="1:8" ht="13.5">
      <c r="A1005" s="452" t="str">
        <f t="shared" si="15"/>
        <v>南立石サッカースポーツ少年団_7</v>
      </c>
      <c r="B1005" s="453" t="s">
        <v>2881</v>
      </c>
      <c r="C1005" s="453" t="str">
        <f>("7")</f>
        <v>7</v>
      </c>
      <c r="D1005" s="453" t="s">
        <v>862</v>
      </c>
      <c r="E1005" s="453" t="s">
        <v>2890</v>
      </c>
      <c r="F1005" s="453" t="s">
        <v>2891</v>
      </c>
      <c r="G1005" s="453">
        <v>6</v>
      </c>
      <c r="H1005" s="453" t="s">
        <v>865</v>
      </c>
    </row>
    <row r="1006" spans="1:8" ht="13.5">
      <c r="A1006" s="452" t="str">
        <f t="shared" si="15"/>
        <v>南立石サッカースポーツ少年団_8</v>
      </c>
      <c r="B1006" s="453" t="s">
        <v>2881</v>
      </c>
      <c r="C1006" s="453" t="str">
        <f>("8")</f>
        <v>8</v>
      </c>
      <c r="D1006" s="453" t="s">
        <v>866</v>
      </c>
      <c r="E1006" s="453" t="s">
        <v>2892</v>
      </c>
      <c r="F1006" s="453" t="s">
        <v>2893</v>
      </c>
      <c r="G1006" s="453">
        <v>6</v>
      </c>
      <c r="H1006" s="453" t="s">
        <v>869</v>
      </c>
    </row>
    <row r="1007" spans="1:8" ht="13.5">
      <c r="A1007" s="452" t="str">
        <f t="shared" si="15"/>
        <v>南立石サッカースポーツ少年団_10</v>
      </c>
      <c r="B1007" s="453" t="s">
        <v>2881</v>
      </c>
      <c r="C1007" s="453" t="str">
        <f>("10")</f>
        <v>10</v>
      </c>
      <c r="D1007" s="453" t="s">
        <v>866</v>
      </c>
      <c r="E1007" s="453" t="s">
        <v>2894</v>
      </c>
      <c r="F1007" s="453" t="s">
        <v>2895</v>
      </c>
      <c r="G1007" s="453">
        <v>5</v>
      </c>
      <c r="H1007" s="453" t="s">
        <v>865</v>
      </c>
    </row>
    <row r="1008" spans="1:8" ht="13.5">
      <c r="A1008" s="452" t="str">
        <f t="shared" si="15"/>
        <v>南立石サッカースポーツ少年団_11</v>
      </c>
      <c r="B1008" s="453" t="s">
        <v>2881</v>
      </c>
      <c r="C1008" s="453" t="str">
        <f>("11")</f>
        <v>11</v>
      </c>
      <c r="D1008" s="453" t="s">
        <v>862</v>
      </c>
      <c r="E1008" s="453" t="s">
        <v>2896</v>
      </c>
      <c r="F1008" s="453" t="s">
        <v>2897</v>
      </c>
      <c r="G1008" s="453">
        <v>5</v>
      </c>
      <c r="H1008" s="453" t="s">
        <v>865</v>
      </c>
    </row>
    <row r="1009" spans="1:8" ht="13.5">
      <c r="A1009" s="452" t="str">
        <f t="shared" si="15"/>
        <v>南立石サッカースポーツ少年団_12</v>
      </c>
      <c r="B1009" s="453" t="s">
        <v>2881</v>
      </c>
      <c r="C1009" s="453" t="str">
        <f>("12")</f>
        <v>12</v>
      </c>
      <c r="D1009" s="453" t="s">
        <v>894</v>
      </c>
      <c r="E1009" s="453" t="s">
        <v>2898</v>
      </c>
      <c r="F1009" s="453" t="s">
        <v>2899</v>
      </c>
      <c r="G1009" s="453">
        <v>4</v>
      </c>
      <c r="H1009" s="453" t="s">
        <v>865</v>
      </c>
    </row>
    <row r="1010" spans="1:8" ht="13.5">
      <c r="A1010" s="452" t="str">
        <f t="shared" si="15"/>
        <v>南立石サッカースポーツ少年団_14</v>
      </c>
      <c r="B1010" s="453" t="s">
        <v>2881</v>
      </c>
      <c r="C1010" s="453" t="str">
        <f>("14")</f>
        <v>14</v>
      </c>
      <c r="D1010" s="453" t="s">
        <v>866</v>
      </c>
      <c r="E1010" s="453" t="s">
        <v>2900</v>
      </c>
      <c r="F1010" s="453" t="s">
        <v>2901</v>
      </c>
      <c r="G1010" s="453">
        <v>4</v>
      </c>
      <c r="H1010" s="453" t="s">
        <v>865</v>
      </c>
    </row>
    <row r="1011" spans="1:8" ht="13.5">
      <c r="A1011" s="452" t="str">
        <f t="shared" si="15"/>
        <v>南立石サッカースポーツ少年団_16</v>
      </c>
      <c r="B1011" s="453" t="s">
        <v>2881</v>
      </c>
      <c r="C1011" s="453" t="str">
        <f>("16")</f>
        <v>16</v>
      </c>
      <c r="D1011" s="453" t="s">
        <v>872</v>
      </c>
      <c r="E1011" s="453" t="s">
        <v>2902</v>
      </c>
      <c r="F1011" s="453" t="s">
        <v>2903</v>
      </c>
      <c r="G1011" s="453">
        <v>4</v>
      </c>
      <c r="H1011" s="453" t="s">
        <v>865</v>
      </c>
    </row>
    <row r="1012" spans="1:8" ht="13.5">
      <c r="A1012" s="452" t="str">
        <f t="shared" si="15"/>
        <v>南立石サッカースポーツ少年団_17</v>
      </c>
      <c r="B1012" s="453" t="s">
        <v>2881</v>
      </c>
      <c r="C1012" s="453" t="str">
        <f>("17")</f>
        <v>17</v>
      </c>
      <c r="D1012" s="453" t="s">
        <v>866</v>
      </c>
      <c r="E1012" s="453" t="s">
        <v>2904</v>
      </c>
      <c r="F1012" s="453" t="s">
        <v>2905</v>
      </c>
      <c r="G1012" s="453">
        <v>4</v>
      </c>
      <c r="H1012" s="453" t="s">
        <v>865</v>
      </c>
    </row>
    <row r="1013" spans="1:8" ht="13.5">
      <c r="A1013" s="452" t="str">
        <f t="shared" si="15"/>
        <v>南立石サッカースポーツ少年団_18</v>
      </c>
      <c r="B1013" s="453" t="s">
        <v>2881</v>
      </c>
      <c r="C1013" s="453" t="str">
        <f>("18")</f>
        <v>18</v>
      </c>
      <c r="D1013" s="453" t="s">
        <v>862</v>
      </c>
      <c r="E1013" s="453" t="s">
        <v>2906</v>
      </c>
      <c r="F1013" s="453" t="s">
        <v>2907</v>
      </c>
      <c r="G1013" s="453">
        <v>4</v>
      </c>
      <c r="H1013" s="453" t="s">
        <v>865</v>
      </c>
    </row>
    <row r="1014" spans="1:8" ht="13.5">
      <c r="A1014" s="452" t="str">
        <f t="shared" si="15"/>
        <v>南立石サッカースポーツ少年団_19</v>
      </c>
      <c r="B1014" s="453" t="s">
        <v>2881</v>
      </c>
      <c r="C1014" s="453" t="str">
        <f>("19")</f>
        <v>19</v>
      </c>
      <c r="D1014" s="453" t="s">
        <v>872</v>
      </c>
      <c r="E1014" s="453" t="s">
        <v>2908</v>
      </c>
      <c r="F1014" s="453" t="s">
        <v>2909</v>
      </c>
      <c r="G1014" s="453">
        <v>4</v>
      </c>
      <c r="H1014" s="453" t="s">
        <v>865</v>
      </c>
    </row>
    <row r="1015" spans="1:8" ht="13.5">
      <c r="A1015" s="452" t="str">
        <f t="shared" si="15"/>
        <v>南立石サッカースポーツ少年団_20</v>
      </c>
      <c r="B1015" s="453" t="s">
        <v>2881</v>
      </c>
      <c r="C1015" s="453" t="str">
        <f>("20")</f>
        <v>20</v>
      </c>
      <c r="D1015" s="453" t="s">
        <v>862</v>
      </c>
      <c r="E1015" s="453" t="s">
        <v>2910</v>
      </c>
      <c r="F1015" s="453" t="s">
        <v>2911</v>
      </c>
      <c r="G1015" s="453">
        <v>4</v>
      </c>
      <c r="H1015" s="453" t="s">
        <v>865</v>
      </c>
    </row>
    <row r="1016" spans="1:8" ht="13.5">
      <c r="A1016" s="452" t="str">
        <f t="shared" si="15"/>
        <v>南立石サッカースポーツ少年団_22</v>
      </c>
      <c r="B1016" s="453" t="s">
        <v>2881</v>
      </c>
      <c r="C1016" s="453" t="str">
        <f>("22")</f>
        <v>22</v>
      </c>
      <c r="D1016" s="453" t="s">
        <v>862</v>
      </c>
      <c r="E1016" s="453" t="s">
        <v>2912</v>
      </c>
      <c r="F1016" s="453" t="s">
        <v>2913</v>
      </c>
      <c r="G1016" s="453">
        <v>4</v>
      </c>
      <c r="H1016" s="453" t="s">
        <v>865</v>
      </c>
    </row>
    <row r="1017" spans="1:8" ht="13.5">
      <c r="A1017" s="452" t="str">
        <f t="shared" si="15"/>
        <v>ドリームキッズフットボールクラブ_1</v>
      </c>
      <c r="B1017" s="453" t="s">
        <v>19</v>
      </c>
      <c r="C1017" s="453" t="str">
        <f>("1")</f>
        <v>1</v>
      </c>
      <c r="D1017" s="453" t="s">
        <v>894</v>
      </c>
      <c r="E1017" s="453" t="s">
        <v>2914</v>
      </c>
      <c r="F1017" s="453" t="s">
        <v>2915</v>
      </c>
      <c r="G1017" s="453">
        <v>6</v>
      </c>
      <c r="H1017" s="453" t="s">
        <v>865</v>
      </c>
    </row>
    <row r="1018" spans="1:8" ht="13.5">
      <c r="A1018" s="452" t="str">
        <f t="shared" si="15"/>
        <v>ドリームキッズフットボールクラブ_2</v>
      </c>
      <c r="B1018" s="453" t="s">
        <v>19</v>
      </c>
      <c r="C1018" s="453" t="str">
        <f>("2")</f>
        <v>2</v>
      </c>
      <c r="D1018" s="453" t="s">
        <v>866</v>
      </c>
      <c r="E1018" s="453" t="s">
        <v>2916</v>
      </c>
      <c r="F1018" s="453" t="s">
        <v>2917</v>
      </c>
      <c r="G1018" s="453">
        <v>5</v>
      </c>
      <c r="H1018" s="453" t="s">
        <v>865</v>
      </c>
    </row>
    <row r="1019" spans="1:8" ht="13.5">
      <c r="A1019" s="452" t="str">
        <f t="shared" si="15"/>
        <v>ドリームキッズフットボールクラブ_3</v>
      </c>
      <c r="B1019" s="453" t="s">
        <v>19</v>
      </c>
      <c r="C1019" s="453" t="str">
        <f>("3")</f>
        <v>3</v>
      </c>
      <c r="D1019" s="453" t="s">
        <v>862</v>
      </c>
      <c r="E1019" s="453" t="s">
        <v>2918</v>
      </c>
      <c r="F1019" s="453" t="s">
        <v>2919</v>
      </c>
      <c r="G1019" s="453">
        <v>6</v>
      </c>
      <c r="H1019" s="453" t="s">
        <v>865</v>
      </c>
    </row>
    <row r="1020" spans="1:9" ht="13.5">
      <c r="A1020" s="452" t="str">
        <f t="shared" si="15"/>
        <v>ドリームキッズフットボールクラブ_4</v>
      </c>
      <c r="B1020" s="453" t="s">
        <v>19</v>
      </c>
      <c r="C1020" s="453" t="str">
        <f>("4")</f>
        <v>4</v>
      </c>
      <c r="D1020" s="453" t="s">
        <v>866</v>
      </c>
      <c r="E1020" s="453" t="s">
        <v>486</v>
      </c>
      <c r="F1020" s="453" t="s">
        <v>2920</v>
      </c>
      <c r="G1020" s="453">
        <v>6</v>
      </c>
      <c r="H1020" s="453" t="s">
        <v>865</v>
      </c>
      <c r="I1020" s="453" t="s">
        <v>16</v>
      </c>
    </row>
    <row r="1021" spans="1:8" ht="13.5">
      <c r="A1021" s="452" t="str">
        <f t="shared" si="15"/>
        <v>ドリームキッズフットボールクラブ_5</v>
      </c>
      <c r="B1021" s="453" t="s">
        <v>19</v>
      </c>
      <c r="C1021" s="453" t="str">
        <f>("5")</f>
        <v>5</v>
      </c>
      <c r="D1021" s="453" t="s">
        <v>866</v>
      </c>
      <c r="E1021" s="453" t="s">
        <v>2921</v>
      </c>
      <c r="F1021" s="453" t="s">
        <v>2922</v>
      </c>
      <c r="G1021" s="453">
        <v>5</v>
      </c>
      <c r="H1021" s="453" t="s">
        <v>865</v>
      </c>
    </row>
    <row r="1022" spans="1:8" ht="13.5">
      <c r="A1022" s="452" t="str">
        <f t="shared" si="15"/>
        <v>ドリームキッズフットボールクラブ_6</v>
      </c>
      <c r="B1022" s="453" t="s">
        <v>19</v>
      </c>
      <c r="C1022" s="453" t="str">
        <f>("6")</f>
        <v>6</v>
      </c>
      <c r="D1022" s="453" t="s">
        <v>862</v>
      </c>
      <c r="E1022" s="453" t="s">
        <v>2923</v>
      </c>
      <c r="F1022" s="453" t="s">
        <v>2924</v>
      </c>
      <c r="G1022" s="453">
        <v>6</v>
      </c>
      <c r="H1022" s="453" t="s">
        <v>865</v>
      </c>
    </row>
    <row r="1023" spans="1:8" ht="13.5">
      <c r="A1023" s="452" t="str">
        <f t="shared" si="15"/>
        <v>ドリームキッズフットボールクラブ_7</v>
      </c>
      <c r="B1023" s="453" t="s">
        <v>19</v>
      </c>
      <c r="C1023" s="453" t="str">
        <f>("7")</f>
        <v>7</v>
      </c>
      <c r="D1023" s="453" t="s">
        <v>862</v>
      </c>
      <c r="E1023" s="453" t="s">
        <v>2925</v>
      </c>
      <c r="F1023" s="453" t="s">
        <v>2926</v>
      </c>
      <c r="G1023" s="453">
        <v>6</v>
      </c>
      <c r="H1023" s="453" t="s">
        <v>865</v>
      </c>
    </row>
    <row r="1024" spans="1:8" ht="13.5">
      <c r="A1024" s="452" t="str">
        <f t="shared" si="15"/>
        <v>ドリームキッズフットボールクラブ_8</v>
      </c>
      <c r="B1024" s="453" t="s">
        <v>19</v>
      </c>
      <c r="C1024" s="453" t="str">
        <f>("8")</f>
        <v>8</v>
      </c>
      <c r="D1024" s="453" t="s">
        <v>866</v>
      </c>
      <c r="E1024" s="453" t="s">
        <v>2927</v>
      </c>
      <c r="F1024" s="453" t="s">
        <v>2928</v>
      </c>
      <c r="G1024" s="453">
        <v>5</v>
      </c>
      <c r="H1024" s="453" t="s">
        <v>865</v>
      </c>
    </row>
    <row r="1025" spans="1:8" ht="13.5">
      <c r="A1025" s="452" t="str">
        <f aca="true" t="shared" si="16" ref="A1025:A1088">CONCATENATE(B1025,"_",C1025)</f>
        <v>ドリームキッズフットボールクラブ_9</v>
      </c>
      <c r="B1025" s="453" t="s">
        <v>19</v>
      </c>
      <c r="C1025" s="453" t="str">
        <f>("9")</f>
        <v>9</v>
      </c>
      <c r="D1025" s="453" t="s">
        <v>866</v>
      </c>
      <c r="E1025" s="453" t="s">
        <v>2929</v>
      </c>
      <c r="F1025" s="453" t="s">
        <v>2930</v>
      </c>
      <c r="G1025" s="453">
        <v>6</v>
      </c>
      <c r="H1025" s="453" t="s">
        <v>865</v>
      </c>
    </row>
    <row r="1026" spans="1:8" ht="13.5">
      <c r="A1026" s="452" t="str">
        <f t="shared" si="16"/>
        <v>ドリームキッズフットボールクラブ_10</v>
      </c>
      <c r="B1026" s="453" t="s">
        <v>19</v>
      </c>
      <c r="C1026" s="453" t="str">
        <f>("10")</f>
        <v>10</v>
      </c>
      <c r="D1026" s="453" t="s">
        <v>866</v>
      </c>
      <c r="E1026" s="453" t="s">
        <v>2931</v>
      </c>
      <c r="F1026" s="453" t="s">
        <v>2932</v>
      </c>
      <c r="G1026" s="453">
        <v>5</v>
      </c>
      <c r="H1026" s="453" t="s">
        <v>865</v>
      </c>
    </row>
    <row r="1027" spans="1:8" ht="13.5">
      <c r="A1027" s="452" t="str">
        <f t="shared" si="16"/>
        <v>ドリームキッズフットボールクラブ_11</v>
      </c>
      <c r="B1027" s="453" t="s">
        <v>19</v>
      </c>
      <c r="C1027" s="453" t="str">
        <f>("11")</f>
        <v>11</v>
      </c>
      <c r="D1027" s="453" t="s">
        <v>866</v>
      </c>
      <c r="E1027" s="453" t="s">
        <v>2933</v>
      </c>
      <c r="F1027" s="453" t="s">
        <v>2934</v>
      </c>
      <c r="G1027" s="453">
        <v>6</v>
      </c>
      <c r="H1027" s="453" t="s">
        <v>865</v>
      </c>
    </row>
    <row r="1028" spans="1:8" ht="13.5">
      <c r="A1028" s="452" t="str">
        <f t="shared" si="16"/>
        <v>ドリームキッズフットボールクラブ_12</v>
      </c>
      <c r="B1028" s="453" t="s">
        <v>19</v>
      </c>
      <c r="C1028" s="453" t="str">
        <f>("12")</f>
        <v>12</v>
      </c>
      <c r="D1028" s="453" t="s">
        <v>866</v>
      </c>
      <c r="E1028" s="453" t="s">
        <v>2935</v>
      </c>
      <c r="F1028" s="453" t="s">
        <v>2936</v>
      </c>
      <c r="G1028" s="453">
        <v>4</v>
      </c>
      <c r="H1028" s="453" t="s">
        <v>865</v>
      </c>
    </row>
    <row r="1029" spans="1:8" ht="13.5">
      <c r="A1029" s="452" t="str">
        <f t="shared" si="16"/>
        <v>ドリームキッズフットボールクラブ_13</v>
      </c>
      <c r="B1029" s="453" t="s">
        <v>19</v>
      </c>
      <c r="C1029" s="453" t="str">
        <f>("13")</f>
        <v>13</v>
      </c>
      <c r="D1029" s="453" t="s">
        <v>862</v>
      </c>
      <c r="E1029" s="453" t="s">
        <v>2937</v>
      </c>
      <c r="F1029" s="453" t="s">
        <v>2938</v>
      </c>
      <c r="G1029" s="453">
        <v>4</v>
      </c>
      <c r="H1029" s="453" t="s">
        <v>865</v>
      </c>
    </row>
    <row r="1030" spans="1:8" ht="13.5">
      <c r="A1030" s="452" t="str">
        <f t="shared" si="16"/>
        <v>ドリームキッズフットボールクラブ_14</v>
      </c>
      <c r="B1030" s="453" t="s">
        <v>19</v>
      </c>
      <c r="C1030" s="453" t="str">
        <f>("14")</f>
        <v>14</v>
      </c>
      <c r="D1030" s="453" t="s">
        <v>866</v>
      </c>
      <c r="E1030" s="453" t="s">
        <v>2939</v>
      </c>
      <c r="F1030" s="453" t="s">
        <v>2940</v>
      </c>
      <c r="G1030" s="453">
        <v>4</v>
      </c>
      <c r="H1030" s="453" t="s">
        <v>865</v>
      </c>
    </row>
    <row r="1031" spans="1:8" ht="13.5">
      <c r="A1031" s="452" t="str">
        <f t="shared" si="16"/>
        <v>ドリームキッズフットボールクラブ_15</v>
      </c>
      <c r="B1031" s="453" t="s">
        <v>19</v>
      </c>
      <c r="C1031" s="453" t="str">
        <f>("15")</f>
        <v>15</v>
      </c>
      <c r="D1031" s="453" t="s">
        <v>862</v>
      </c>
      <c r="E1031" s="453" t="s">
        <v>2941</v>
      </c>
      <c r="F1031" s="453" t="s">
        <v>2942</v>
      </c>
      <c r="G1031" s="453">
        <v>5</v>
      </c>
      <c r="H1031" s="453" t="s">
        <v>865</v>
      </c>
    </row>
    <row r="1032" spans="1:8" ht="13.5">
      <c r="A1032" s="452" t="str">
        <f t="shared" si="16"/>
        <v>ドリームキッズフットボールクラブ_16</v>
      </c>
      <c r="B1032" s="453" t="s">
        <v>19</v>
      </c>
      <c r="C1032" s="453" t="str">
        <f>("16")</f>
        <v>16</v>
      </c>
      <c r="D1032" s="453" t="s">
        <v>894</v>
      </c>
      <c r="E1032" s="453" t="s">
        <v>2943</v>
      </c>
      <c r="F1032" s="453" t="s">
        <v>2944</v>
      </c>
      <c r="G1032" s="453">
        <v>5</v>
      </c>
      <c r="H1032" s="453" t="s">
        <v>865</v>
      </c>
    </row>
    <row r="1033" spans="1:8" ht="13.5">
      <c r="A1033" s="452" t="str">
        <f t="shared" si="16"/>
        <v>ドリームキッズフットボールクラブ_18</v>
      </c>
      <c r="B1033" s="453" t="s">
        <v>19</v>
      </c>
      <c r="C1033" s="453" t="str">
        <f>("18")</f>
        <v>18</v>
      </c>
      <c r="D1033" s="453" t="s">
        <v>866</v>
      </c>
      <c r="E1033" s="453" t="s">
        <v>2945</v>
      </c>
      <c r="F1033" s="453" t="s">
        <v>2946</v>
      </c>
      <c r="G1033" s="453">
        <v>4</v>
      </c>
      <c r="H1033" s="453" t="s">
        <v>865</v>
      </c>
    </row>
    <row r="1034" spans="1:8" ht="13.5">
      <c r="A1034" s="452" t="str">
        <f t="shared" si="16"/>
        <v>ドリームキッズフットボールクラブ_19</v>
      </c>
      <c r="B1034" s="453" t="s">
        <v>19</v>
      </c>
      <c r="C1034" s="453" t="str">
        <f>("19")</f>
        <v>19</v>
      </c>
      <c r="D1034" s="453" t="s">
        <v>862</v>
      </c>
      <c r="E1034" s="453" t="s">
        <v>2947</v>
      </c>
      <c r="F1034" s="453" t="s">
        <v>2948</v>
      </c>
      <c r="G1034" s="453">
        <v>6</v>
      </c>
      <c r="H1034" s="453" t="s">
        <v>865</v>
      </c>
    </row>
    <row r="1035" spans="1:8" ht="13.5">
      <c r="A1035" s="452" t="str">
        <f t="shared" si="16"/>
        <v>東陽フットボールクラブ_1</v>
      </c>
      <c r="B1035" s="453" t="s">
        <v>32</v>
      </c>
      <c r="C1035" s="453" t="str">
        <f>("1")</f>
        <v>1</v>
      </c>
      <c r="D1035" s="453" t="s">
        <v>894</v>
      </c>
      <c r="E1035" s="453" t="s">
        <v>2949</v>
      </c>
      <c r="F1035" s="453" t="s">
        <v>2950</v>
      </c>
      <c r="G1035" s="453">
        <v>6</v>
      </c>
      <c r="H1035" s="453" t="s">
        <v>865</v>
      </c>
    </row>
    <row r="1036" spans="1:8" ht="13.5">
      <c r="A1036" s="452" t="str">
        <f t="shared" si="16"/>
        <v>東陽フットボールクラブ_2</v>
      </c>
      <c r="B1036" s="453" t="s">
        <v>32</v>
      </c>
      <c r="C1036" s="453" t="str">
        <f>("2")</f>
        <v>2</v>
      </c>
      <c r="D1036" s="453" t="s">
        <v>866</v>
      </c>
      <c r="E1036" s="453" t="s">
        <v>2951</v>
      </c>
      <c r="F1036" s="453" t="s">
        <v>2952</v>
      </c>
      <c r="G1036" s="453">
        <v>5</v>
      </c>
      <c r="H1036" s="453" t="s">
        <v>865</v>
      </c>
    </row>
    <row r="1037" spans="1:8" ht="13.5">
      <c r="A1037" s="452" t="str">
        <f t="shared" si="16"/>
        <v>東陽フットボールクラブ_3</v>
      </c>
      <c r="B1037" s="453" t="s">
        <v>32</v>
      </c>
      <c r="C1037" s="453" t="str">
        <f>("3")</f>
        <v>3</v>
      </c>
      <c r="D1037" s="453" t="s">
        <v>862</v>
      </c>
      <c r="E1037" s="453" t="s">
        <v>2953</v>
      </c>
      <c r="F1037" s="453" t="s">
        <v>2954</v>
      </c>
      <c r="G1037" s="453">
        <v>5</v>
      </c>
      <c r="H1037" s="453" t="s">
        <v>865</v>
      </c>
    </row>
    <row r="1038" spans="1:8" ht="13.5">
      <c r="A1038" s="452" t="str">
        <f t="shared" si="16"/>
        <v>東陽フットボールクラブ_5</v>
      </c>
      <c r="B1038" s="453" t="s">
        <v>32</v>
      </c>
      <c r="C1038" s="453" t="str">
        <f>("5")</f>
        <v>5</v>
      </c>
      <c r="D1038" s="453" t="s">
        <v>862</v>
      </c>
      <c r="E1038" s="453" t="s">
        <v>2955</v>
      </c>
      <c r="F1038" s="453" t="s">
        <v>2956</v>
      </c>
      <c r="G1038" s="453">
        <v>4</v>
      </c>
      <c r="H1038" s="453" t="s">
        <v>865</v>
      </c>
    </row>
    <row r="1039" spans="1:8" ht="13.5">
      <c r="A1039" s="452" t="str">
        <f t="shared" si="16"/>
        <v>東陽フットボールクラブ_6</v>
      </c>
      <c r="B1039" s="453" t="s">
        <v>32</v>
      </c>
      <c r="C1039" s="453" t="str">
        <f>("6")</f>
        <v>6</v>
      </c>
      <c r="D1039" s="453" t="s">
        <v>866</v>
      </c>
      <c r="E1039" s="453" t="s">
        <v>2957</v>
      </c>
      <c r="F1039" s="453" t="s">
        <v>2958</v>
      </c>
      <c r="G1039" s="453">
        <v>4</v>
      </c>
      <c r="H1039" s="453" t="s">
        <v>865</v>
      </c>
    </row>
    <row r="1040" spans="1:8" ht="13.5">
      <c r="A1040" s="452" t="str">
        <f t="shared" si="16"/>
        <v>東陽フットボールクラブ_8</v>
      </c>
      <c r="B1040" s="453" t="s">
        <v>32</v>
      </c>
      <c r="C1040" s="453" t="str">
        <f>("8")</f>
        <v>8</v>
      </c>
      <c r="D1040" s="453" t="s">
        <v>862</v>
      </c>
      <c r="E1040" s="453" t="s">
        <v>2959</v>
      </c>
      <c r="F1040" s="453" t="s">
        <v>2960</v>
      </c>
      <c r="G1040" s="453">
        <v>6</v>
      </c>
      <c r="H1040" s="453" t="s">
        <v>865</v>
      </c>
    </row>
    <row r="1041" spans="1:8" ht="13.5">
      <c r="A1041" s="452" t="str">
        <f t="shared" si="16"/>
        <v>東陽フットボールクラブ_9</v>
      </c>
      <c r="B1041" s="453" t="s">
        <v>32</v>
      </c>
      <c r="C1041" s="453" t="str">
        <f>("9")</f>
        <v>9</v>
      </c>
      <c r="D1041" s="453" t="s">
        <v>872</v>
      </c>
      <c r="E1041" s="453" t="s">
        <v>2961</v>
      </c>
      <c r="F1041" s="453" t="s">
        <v>2962</v>
      </c>
      <c r="G1041" s="453">
        <v>4</v>
      </c>
      <c r="H1041" s="453" t="s">
        <v>865</v>
      </c>
    </row>
    <row r="1042" spans="1:9" ht="13.5">
      <c r="A1042" s="452" t="str">
        <f t="shared" si="16"/>
        <v>東陽フットボールクラブ_10</v>
      </c>
      <c r="B1042" s="453" t="s">
        <v>32</v>
      </c>
      <c r="C1042" s="453" t="str">
        <f>("10")</f>
        <v>10</v>
      </c>
      <c r="D1042" s="453" t="s">
        <v>866</v>
      </c>
      <c r="E1042" s="453" t="s">
        <v>2963</v>
      </c>
      <c r="F1042" s="453" t="s">
        <v>2964</v>
      </c>
      <c r="G1042" s="453">
        <v>6</v>
      </c>
      <c r="H1042" s="453" t="s">
        <v>865</v>
      </c>
      <c r="I1042" s="453" t="s">
        <v>16</v>
      </c>
    </row>
    <row r="1043" spans="1:8" ht="13.5">
      <c r="A1043" s="452" t="str">
        <f t="shared" si="16"/>
        <v>東陽フットボールクラブ_11</v>
      </c>
      <c r="B1043" s="453" t="s">
        <v>32</v>
      </c>
      <c r="C1043" s="453" t="str">
        <f>("11")</f>
        <v>11</v>
      </c>
      <c r="D1043" s="453" t="s">
        <v>866</v>
      </c>
      <c r="E1043" s="453" t="s">
        <v>2965</v>
      </c>
      <c r="F1043" s="453" t="s">
        <v>2966</v>
      </c>
      <c r="G1043" s="453">
        <v>3</v>
      </c>
      <c r="H1043" s="453" t="s">
        <v>865</v>
      </c>
    </row>
    <row r="1044" spans="1:8" ht="13.5">
      <c r="A1044" s="452" t="str">
        <f t="shared" si="16"/>
        <v>東陽フットボールクラブ_12</v>
      </c>
      <c r="B1044" s="453" t="s">
        <v>32</v>
      </c>
      <c r="C1044" s="453" t="str">
        <f>("12")</f>
        <v>12</v>
      </c>
      <c r="D1044" s="453" t="s">
        <v>866</v>
      </c>
      <c r="E1044" s="453" t="s">
        <v>2967</v>
      </c>
      <c r="F1044" s="453" t="s">
        <v>2968</v>
      </c>
      <c r="G1044" s="453">
        <v>3</v>
      </c>
      <c r="H1044" s="453" t="s">
        <v>865</v>
      </c>
    </row>
    <row r="1045" spans="1:8" ht="13.5">
      <c r="A1045" s="452" t="str">
        <f t="shared" si="16"/>
        <v>東陽フットボールクラブ_13</v>
      </c>
      <c r="B1045" s="453" t="s">
        <v>32</v>
      </c>
      <c r="C1045" s="453" t="str">
        <f>("13")</f>
        <v>13</v>
      </c>
      <c r="D1045" s="453" t="s">
        <v>866</v>
      </c>
      <c r="E1045" s="453" t="s">
        <v>2969</v>
      </c>
      <c r="F1045" s="453" t="s">
        <v>2970</v>
      </c>
      <c r="G1045" s="453">
        <v>4</v>
      </c>
      <c r="H1045" s="453" t="s">
        <v>865</v>
      </c>
    </row>
    <row r="1046" spans="1:8" ht="13.5">
      <c r="A1046" s="452" t="str">
        <f t="shared" si="16"/>
        <v>東陽フットボールクラブ_14</v>
      </c>
      <c r="B1046" s="453" t="s">
        <v>32</v>
      </c>
      <c r="C1046" s="453" t="str">
        <f>("14")</f>
        <v>14</v>
      </c>
      <c r="D1046" s="453" t="s">
        <v>866</v>
      </c>
      <c r="E1046" s="453" t="s">
        <v>2971</v>
      </c>
      <c r="F1046" s="453" t="s">
        <v>2972</v>
      </c>
      <c r="G1046" s="453">
        <v>4</v>
      </c>
      <c r="H1046" s="453" t="s">
        <v>865</v>
      </c>
    </row>
    <row r="1047" spans="1:8" ht="13.5">
      <c r="A1047" s="452" t="str">
        <f t="shared" si="16"/>
        <v>ＯＫＹ山香サッカークラブ_1</v>
      </c>
      <c r="B1047" s="453" t="s">
        <v>31</v>
      </c>
      <c r="C1047" s="453" t="str">
        <f>("1")</f>
        <v>1</v>
      </c>
      <c r="D1047" s="453" t="s">
        <v>894</v>
      </c>
      <c r="E1047" s="453" t="s">
        <v>2973</v>
      </c>
      <c r="F1047" s="453" t="s">
        <v>2974</v>
      </c>
      <c r="G1047" s="453">
        <v>6</v>
      </c>
      <c r="H1047" s="453" t="s">
        <v>865</v>
      </c>
    </row>
    <row r="1048" spans="1:8" ht="13.5">
      <c r="A1048" s="452" t="str">
        <f t="shared" si="16"/>
        <v>ＯＫＹ山香サッカークラブ_2</v>
      </c>
      <c r="B1048" s="453" t="s">
        <v>31</v>
      </c>
      <c r="C1048" s="453" t="str">
        <f>("2")</f>
        <v>2</v>
      </c>
      <c r="D1048" s="453" t="s">
        <v>862</v>
      </c>
      <c r="E1048" s="453" t="s">
        <v>2975</v>
      </c>
      <c r="F1048" s="453" t="s">
        <v>2976</v>
      </c>
      <c r="G1048" s="453">
        <v>6</v>
      </c>
      <c r="H1048" s="453" t="s">
        <v>865</v>
      </c>
    </row>
    <row r="1049" spans="1:8" ht="13.5">
      <c r="A1049" s="452" t="str">
        <f t="shared" si="16"/>
        <v>ＯＫＹ山香サッカークラブ_3</v>
      </c>
      <c r="B1049" s="453" t="s">
        <v>31</v>
      </c>
      <c r="C1049" s="453" t="str">
        <f>("3")</f>
        <v>3</v>
      </c>
      <c r="D1049" s="453" t="s">
        <v>872</v>
      </c>
      <c r="E1049" s="453" t="s">
        <v>2977</v>
      </c>
      <c r="F1049" s="453" t="s">
        <v>2978</v>
      </c>
      <c r="G1049" s="453">
        <v>6</v>
      </c>
      <c r="H1049" s="453" t="s">
        <v>865</v>
      </c>
    </row>
    <row r="1050" spans="1:8" ht="13.5">
      <c r="A1050" s="452" t="str">
        <f t="shared" si="16"/>
        <v>ＯＫＹ山香サッカークラブ_4</v>
      </c>
      <c r="B1050" s="453" t="s">
        <v>31</v>
      </c>
      <c r="C1050" s="453" t="str">
        <f>("4")</f>
        <v>4</v>
      </c>
      <c r="D1050" s="453" t="s">
        <v>862</v>
      </c>
      <c r="E1050" s="453" t="s">
        <v>2979</v>
      </c>
      <c r="F1050" s="453" t="s">
        <v>2980</v>
      </c>
      <c r="G1050" s="453">
        <v>6</v>
      </c>
      <c r="H1050" s="453" t="s">
        <v>865</v>
      </c>
    </row>
    <row r="1051" spans="1:8" ht="13.5">
      <c r="A1051" s="452" t="str">
        <f t="shared" si="16"/>
        <v>ＯＫＹ山香サッカークラブ_5</v>
      </c>
      <c r="B1051" s="453" t="s">
        <v>31</v>
      </c>
      <c r="C1051" s="453" t="str">
        <f>("5")</f>
        <v>5</v>
      </c>
      <c r="D1051" s="453" t="s">
        <v>862</v>
      </c>
      <c r="E1051" s="453" t="s">
        <v>2981</v>
      </c>
      <c r="F1051" s="453" t="s">
        <v>2982</v>
      </c>
      <c r="G1051" s="453">
        <v>5</v>
      </c>
      <c r="H1051" s="453" t="s">
        <v>865</v>
      </c>
    </row>
    <row r="1052" spans="1:8" ht="13.5">
      <c r="A1052" s="452" t="str">
        <f t="shared" si="16"/>
        <v>ＯＫＹ山香サッカークラブ_6</v>
      </c>
      <c r="B1052" s="453" t="s">
        <v>31</v>
      </c>
      <c r="C1052" s="453" t="str">
        <f>("6")</f>
        <v>6</v>
      </c>
      <c r="D1052" s="453" t="s">
        <v>862</v>
      </c>
      <c r="E1052" s="453" t="s">
        <v>2983</v>
      </c>
      <c r="F1052" s="453" t="s">
        <v>2984</v>
      </c>
      <c r="G1052" s="453">
        <v>5</v>
      </c>
      <c r="H1052" s="453" t="s">
        <v>865</v>
      </c>
    </row>
    <row r="1053" spans="1:8" ht="13.5">
      <c r="A1053" s="452" t="str">
        <f t="shared" si="16"/>
        <v>ＯＫＹ山香サッカークラブ_7</v>
      </c>
      <c r="B1053" s="453" t="s">
        <v>31</v>
      </c>
      <c r="C1053" s="453" t="str">
        <f>("7")</f>
        <v>7</v>
      </c>
      <c r="D1053" s="453" t="s">
        <v>866</v>
      </c>
      <c r="E1053" s="453" t="s">
        <v>2985</v>
      </c>
      <c r="F1053" s="453" t="s">
        <v>2986</v>
      </c>
      <c r="G1053" s="453">
        <v>6</v>
      </c>
      <c r="H1053" s="453" t="s">
        <v>865</v>
      </c>
    </row>
    <row r="1054" spans="1:8" ht="13.5">
      <c r="A1054" s="452" t="str">
        <f t="shared" si="16"/>
        <v>ＯＫＹ山香サッカークラブ_8</v>
      </c>
      <c r="B1054" s="453" t="s">
        <v>31</v>
      </c>
      <c r="C1054" s="453" t="str">
        <f>("8")</f>
        <v>8</v>
      </c>
      <c r="D1054" s="453" t="s">
        <v>866</v>
      </c>
      <c r="E1054" s="453" t="s">
        <v>2987</v>
      </c>
      <c r="F1054" s="453" t="s">
        <v>2988</v>
      </c>
      <c r="G1054" s="453">
        <v>5</v>
      </c>
      <c r="H1054" s="453" t="s">
        <v>865</v>
      </c>
    </row>
    <row r="1055" spans="1:8" ht="13.5">
      <c r="A1055" s="452" t="str">
        <f t="shared" si="16"/>
        <v>ＯＫＹ山香サッカークラブ_9</v>
      </c>
      <c r="B1055" s="453" t="s">
        <v>31</v>
      </c>
      <c r="C1055" s="453" t="str">
        <f>("9")</f>
        <v>9</v>
      </c>
      <c r="D1055" s="453" t="s">
        <v>872</v>
      </c>
      <c r="E1055" s="453" t="s">
        <v>2989</v>
      </c>
      <c r="F1055" s="453" t="s">
        <v>2990</v>
      </c>
      <c r="G1055" s="453">
        <v>5</v>
      </c>
      <c r="H1055" s="453" t="s">
        <v>865</v>
      </c>
    </row>
    <row r="1056" spans="1:9" ht="13.5">
      <c r="A1056" s="452" t="str">
        <f t="shared" si="16"/>
        <v>ＯＫＹ山香サッカークラブ_10</v>
      </c>
      <c r="B1056" s="453" t="s">
        <v>31</v>
      </c>
      <c r="C1056" s="453" t="str">
        <f>("10")</f>
        <v>10</v>
      </c>
      <c r="D1056" s="453" t="s">
        <v>862</v>
      </c>
      <c r="E1056" s="453" t="s">
        <v>2991</v>
      </c>
      <c r="F1056" s="453" t="s">
        <v>2992</v>
      </c>
      <c r="G1056" s="453">
        <v>6</v>
      </c>
      <c r="H1056" s="453" t="s">
        <v>865</v>
      </c>
      <c r="I1056" s="453" t="s">
        <v>16</v>
      </c>
    </row>
    <row r="1057" spans="1:8" ht="13.5">
      <c r="A1057" s="452" t="str">
        <f t="shared" si="16"/>
        <v>ＯＫＹ山香サッカークラブ_11</v>
      </c>
      <c r="B1057" s="453" t="s">
        <v>31</v>
      </c>
      <c r="C1057" s="453" t="str">
        <f>("11")</f>
        <v>11</v>
      </c>
      <c r="D1057" s="453" t="s">
        <v>866</v>
      </c>
      <c r="E1057" s="453" t="s">
        <v>2993</v>
      </c>
      <c r="F1057" s="453" t="s">
        <v>2994</v>
      </c>
      <c r="G1057" s="453">
        <v>5</v>
      </c>
      <c r="H1057" s="453" t="s">
        <v>865</v>
      </c>
    </row>
    <row r="1058" spans="1:8" ht="13.5">
      <c r="A1058" s="452" t="str">
        <f t="shared" si="16"/>
        <v>ＯＫＹ山香サッカークラブ_12</v>
      </c>
      <c r="B1058" s="453" t="s">
        <v>31</v>
      </c>
      <c r="C1058" s="453" t="str">
        <f>("12")</f>
        <v>12</v>
      </c>
      <c r="D1058" s="453" t="s">
        <v>866</v>
      </c>
      <c r="E1058" s="453" t="s">
        <v>2995</v>
      </c>
      <c r="F1058" s="453" t="s">
        <v>2996</v>
      </c>
      <c r="G1058" s="453">
        <v>5</v>
      </c>
      <c r="H1058" s="453" t="s">
        <v>865</v>
      </c>
    </row>
    <row r="1059" spans="1:8" ht="13.5">
      <c r="A1059" s="452" t="str">
        <f t="shared" si="16"/>
        <v>ＯＫＹ山香サッカークラブ_13</v>
      </c>
      <c r="B1059" s="453" t="s">
        <v>31</v>
      </c>
      <c r="C1059" s="453" t="str">
        <f>("13")</f>
        <v>13</v>
      </c>
      <c r="D1059" s="453" t="s">
        <v>866</v>
      </c>
      <c r="E1059" s="453" t="s">
        <v>2997</v>
      </c>
      <c r="F1059" s="453" t="s">
        <v>2998</v>
      </c>
      <c r="G1059" s="453">
        <v>4</v>
      </c>
      <c r="H1059" s="453" t="s">
        <v>865</v>
      </c>
    </row>
    <row r="1060" spans="1:8" ht="13.5">
      <c r="A1060" s="452" t="str">
        <f t="shared" si="16"/>
        <v>ＯＫＹ山香サッカークラブ_14</v>
      </c>
      <c r="B1060" s="453" t="s">
        <v>31</v>
      </c>
      <c r="C1060" s="453" t="str">
        <f>("14")</f>
        <v>14</v>
      </c>
      <c r="D1060" s="453" t="s">
        <v>866</v>
      </c>
      <c r="E1060" s="453" t="s">
        <v>2999</v>
      </c>
      <c r="F1060" s="453" t="s">
        <v>3000</v>
      </c>
      <c r="G1060" s="453">
        <v>4</v>
      </c>
      <c r="H1060" s="453" t="s">
        <v>865</v>
      </c>
    </row>
    <row r="1061" spans="1:8" ht="13.5">
      <c r="A1061" s="452" t="str">
        <f t="shared" si="16"/>
        <v>ＯＫＹ山香サッカークラブ_15</v>
      </c>
      <c r="B1061" s="453" t="s">
        <v>31</v>
      </c>
      <c r="C1061" s="453" t="str">
        <f>("15")</f>
        <v>15</v>
      </c>
      <c r="D1061" s="453" t="s">
        <v>872</v>
      </c>
      <c r="E1061" s="453" t="s">
        <v>3001</v>
      </c>
      <c r="F1061" s="453" t="s">
        <v>3002</v>
      </c>
      <c r="G1061" s="453">
        <v>5</v>
      </c>
      <c r="H1061" s="453" t="s">
        <v>865</v>
      </c>
    </row>
    <row r="1062" spans="1:8" ht="13.5">
      <c r="A1062" s="452" t="str">
        <f t="shared" si="16"/>
        <v>ＯＫＹ山香サッカークラブ_16</v>
      </c>
      <c r="B1062" s="453" t="s">
        <v>31</v>
      </c>
      <c r="C1062" s="453" t="str">
        <f>("16")</f>
        <v>16</v>
      </c>
      <c r="D1062" s="453" t="s">
        <v>894</v>
      </c>
      <c r="E1062" s="453" t="s">
        <v>3003</v>
      </c>
      <c r="F1062" s="453" t="s">
        <v>3004</v>
      </c>
      <c r="G1062" s="453">
        <v>5</v>
      </c>
      <c r="H1062" s="453" t="s">
        <v>865</v>
      </c>
    </row>
    <row r="1063" spans="1:8" ht="13.5">
      <c r="A1063" s="452" t="str">
        <f t="shared" si="16"/>
        <v>臼杵ＳＳＳ_1</v>
      </c>
      <c r="B1063" s="453" t="s">
        <v>59</v>
      </c>
      <c r="C1063" s="453" t="str">
        <f>("1")</f>
        <v>1</v>
      </c>
      <c r="D1063" s="453" t="s">
        <v>894</v>
      </c>
      <c r="E1063" s="453" t="s">
        <v>3005</v>
      </c>
      <c r="F1063" s="453" t="s">
        <v>3006</v>
      </c>
      <c r="G1063" s="453">
        <v>6</v>
      </c>
      <c r="H1063" s="453" t="s">
        <v>865</v>
      </c>
    </row>
    <row r="1064" spans="1:8" ht="13.5">
      <c r="A1064" s="452" t="str">
        <f t="shared" si="16"/>
        <v>臼杵ＳＳＳ_2</v>
      </c>
      <c r="B1064" s="453" t="s">
        <v>59</v>
      </c>
      <c r="C1064" s="453" t="str">
        <f>("2")</f>
        <v>2</v>
      </c>
      <c r="D1064" s="453" t="s">
        <v>872</v>
      </c>
      <c r="E1064" s="453" t="s">
        <v>3007</v>
      </c>
      <c r="F1064" s="453" t="s">
        <v>3008</v>
      </c>
      <c r="G1064" s="453">
        <v>6</v>
      </c>
      <c r="H1064" s="453" t="s">
        <v>865</v>
      </c>
    </row>
    <row r="1065" spans="1:8" ht="13.5">
      <c r="A1065" s="452" t="str">
        <f t="shared" si="16"/>
        <v>臼杵ＳＳＳ_3</v>
      </c>
      <c r="B1065" s="453" t="s">
        <v>59</v>
      </c>
      <c r="C1065" s="453" t="str">
        <f>("3")</f>
        <v>3</v>
      </c>
      <c r="D1065" s="453" t="s">
        <v>866</v>
      </c>
      <c r="E1065" s="453" t="s">
        <v>3009</v>
      </c>
      <c r="F1065" s="453" t="s">
        <v>3010</v>
      </c>
      <c r="G1065" s="453">
        <v>6</v>
      </c>
      <c r="H1065" s="453" t="s">
        <v>865</v>
      </c>
    </row>
    <row r="1066" spans="1:8" ht="13.5">
      <c r="A1066" s="452" t="str">
        <f t="shared" si="16"/>
        <v>臼杵ＳＳＳ_4</v>
      </c>
      <c r="B1066" s="453" t="s">
        <v>59</v>
      </c>
      <c r="C1066" s="453" t="str">
        <f>("4")</f>
        <v>4</v>
      </c>
      <c r="D1066" s="453" t="s">
        <v>872</v>
      </c>
      <c r="E1066" s="453" t="s">
        <v>3011</v>
      </c>
      <c r="F1066" s="453" t="s">
        <v>3012</v>
      </c>
      <c r="G1066" s="453">
        <v>6</v>
      </c>
      <c r="H1066" s="453" t="s">
        <v>865</v>
      </c>
    </row>
    <row r="1067" spans="1:8" ht="13.5">
      <c r="A1067" s="452" t="str">
        <f t="shared" si="16"/>
        <v>臼杵ＳＳＳ_5</v>
      </c>
      <c r="B1067" s="453" t="s">
        <v>59</v>
      </c>
      <c r="C1067" s="453" t="str">
        <f>("5")</f>
        <v>5</v>
      </c>
      <c r="D1067" s="453" t="s">
        <v>862</v>
      </c>
      <c r="E1067" s="453" t="s">
        <v>3013</v>
      </c>
      <c r="F1067" s="453" t="s">
        <v>3014</v>
      </c>
      <c r="G1067" s="453">
        <v>6</v>
      </c>
      <c r="H1067" s="453" t="s">
        <v>865</v>
      </c>
    </row>
    <row r="1068" spans="1:8" ht="13.5">
      <c r="A1068" s="452" t="str">
        <f t="shared" si="16"/>
        <v>臼杵ＳＳＳ_6</v>
      </c>
      <c r="B1068" s="453" t="s">
        <v>59</v>
      </c>
      <c r="C1068" s="453" t="str">
        <f>("6")</f>
        <v>6</v>
      </c>
      <c r="D1068" s="453" t="s">
        <v>866</v>
      </c>
      <c r="E1068" s="453" t="s">
        <v>3015</v>
      </c>
      <c r="F1068" s="453" t="s">
        <v>3016</v>
      </c>
      <c r="G1068" s="453">
        <v>6</v>
      </c>
      <c r="H1068" s="453" t="s">
        <v>865</v>
      </c>
    </row>
    <row r="1069" spans="1:8" ht="13.5">
      <c r="A1069" s="452" t="str">
        <f t="shared" si="16"/>
        <v>臼杵ＳＳＳ_7</v>
      </c>
      <c r="B1069" s="453" t="s">
        <v>59</v>
      </c>
      <c r="C1069" s="453" t="str">
        <f>("7")</f>
        <v>7</v>
      </c>
      <c r="D1069" s="453" t="s">
        <v>866</v>
      </c>
      <c r="E1069" s="453" t="s">
        <v>3017</v>
      </c>
      <c r="F1069" s="453" t="s">
        <v>3018</v>
      </c>
      <c r="G1069" s="453">
        <v>6</v>
      </c>
      <c r="H1069" s="453" t="s">
        <v>865</v>
      </c>
    </row>
    <row r="1070" spans="1:8" ht="13.5">
      <c r="A1070" s="452" t="str">
        <f t="shared" si="16"/>
        <v>臼杵ＳＳＳ_8</v>
      </c>
      <c r="B1070" s="453" t="s">
        <v>59</v>
      </c>
      <c r="C1070" s="453" t="str">
        <f>("8")</f>
        <v>8</v>
      </c>
      <c r="D1070" s="453" t="s">
        <v>862</v>
      </c>
      <c r="E1070" s="453" t="s">
        <v>3019</v>
      </c>
      <c r="F1070" s="453" t="s">
        <v>3020</v>
      </c>
      <c r="G1070" s="453">
        <v>6</v>
      </c>
      <c r="H1070" s="453" t="s">
        <v>865</v>
      </c>
    </row>
    <row r="1071" spans="1:8" ht="13.5">
      <c r="A1071" s="452" t="str">
        <f t="shared" si="16"/>
        <v>臼杵ＳＳＳ_9</v>
      </c>
      <c r="B1071" s="453" t="s">
        <v>59</v>
      </c>
      <c r="C1071" s="453" t="str">
        <f>("9")</f>
        <v>9</v>
      </c>
      <c r="D1071" s="453" t="s">
        <v>866</v>
      </c>
      <c r="E1071" s="453" t="s">
        <v>3021</v>
      </c>
      <c r="F1071" s="453" t="s">
        <v>3022</v>
      </c>
      <c r="G1071" s="453">
        <v>6</v>
      </c>
      <c r="H1071" s="453" t="s">
        <v>865</v>
      </c>
    </row>
    <row r="1072" spans="1:9" ht="13.5">
      <c r="A1072" s="452" t="str">
        <f t="shared" si="16"/>
        <v>臼杵ＳＳＳ_10</v>
      </c>
      <c r="B1072" s="453" t="s">
        <v>59</v>
      </c>
      <c r="C1072" s="453" t="str">
        <f>("10")</f>
        <v>10</v>
      </c>
      <c r="D1072" s="453" t="s">
        <v>862</v>
      </c>
      <c r="E1072" s="453" t="s">
        <v>3023</v>
      </c>
      <c r="F1072" s="453" t="s">
        <v>3024</v>
      </c>
      <c r="G1072" s="453">
        <v>6</v>
      </c>
      <c r="H1072" s="453" t="s">
        <v>865</v>
      </c>
      <c r="I1072" s="453" t="s">
        <v>16</v>
      </c>
    </row>
    <row r="1073" spans="1:8" ht="13.5">
      <c r="A1073" s="452" t="str">
        <f t="shared" si="16"/>
        <v>臼杵ＳＳＳ_11</v>
      </c>
      <c r="B1073" s="453" t="s">
        <v>59</v>
      </c>
      <c r="C1073" s="453" t="str">
        <f>("11")</f>
        <v>11</v>
      </c>
      <c r="D1073" s="453" t="s">
        <v>872</v>
      </c>
      <c r="E1073" s="453" t="s">
        <v>3025</v>
      </c>
      <c r="F1073" s="453" t="s">
        <v>3026</v>
      </c>
      <c r="G1073" s="453">
        <v>6</v>
      </c>
      <c r="H1073" s="453" t="s">
        <v>865</v>
      </c>
    </row>
    <row r="1074" spans="1:8" ht="13.5">
      <c r="A1074" s="452" t="str">
        <f t="shared" si="16"/>
        <v>臼杵ＳＳＳ_12</v>
      </c>
      <c r="B1074" s="453" t="s">
        <v>59</v>
      </c>
      <c r="C1074" s="453" t="str">
        <f>("12")</f>
        <v>12</v>
      </c>
      <c r="D1074" s="453" t="s">
        <v>872</v>
      </c>
      <c r="E1074" s="453" t="s">
        <v>3027</v>
      </c>
      <c r="F1074" s="453" t="s">
        <v>3028</v>
      </c>
      <c r="G1074" s="453">
        <v>5</v>
      </c>
      <c r="H1074" s="453" t="s">
        <v>865</v>
      </c>
    </row>
    <row r="1075" spans="1:8" ht="13.5">
      <c r="A1075" s="452" t="str">
        <f t="shared" si="16"/>
        <v>臼杵ＳＳＳ_13</v>
      </c>
      <c r="B1075" s="453" t="s">
        <v>59</v>
      </c>
      <c r="C1075" s="453" t="str">
        <f>("13")</f>
        <v>13</v>
      </c>
      <c r="D1075" s="453" t="s">
        <v>866</v>
      </c>
      <c r="E1075" s="453" t="s">
        <v>3029</v>
      </c>
      <c r="F1075" s="453" t="s">
        <v>3030</v>
      </c>
      <c r="G1075" s="453">
        <v>5</v>
      </c>
      <c r="H1075" s="453" t="s">
        <v>865</v>
      </c>
    </row>
    <row r="1076" spans="1:8" ht="13.5">
      <c r="A1076" s="452" t="str">
        <f t="shared" si="16"/>
        <v>臼杵ＳＳＳ_14</v>
      </c>
      <c r="B1076" s="453" t="s">
        <v>59</v>
      </c>
      <c r="C1076" s="453" t="str">
        <f>("14")</f>
        <v>14</v>
      </c>
      <c r="D1076" s="453" t="s">
        <v>872</v>
      </c>
      <c r="E1076" s="453" t="s">
        <v>3031</v>
      </c>
      <c r="F1076" s="453" t="s">
        <v>3032</v>
      </c>
      <c r="G1076" s="453">
        <v>4</v>
      </c>
      <c r="H1076" s="453" t="s">
        <v>865</v>
      </c>
    </row>
    <row r="1077" spans="1:8" ht="13.5">
      <c r="A1077" s="452" t="str">
        <f t="shared" si="16"/>
        <v>臼杵ＳＳＳ_15</v>
      </c>
      <c r="B1077" s="453" t="s">
        <v>59</v>
      </c>
      <c r="C1077" s="453" t="str">
        <f>("15")</f>
        <v>15</v>
      </c>
      <c r="D1077" s="453" t="s">
        <v>872</v>
      </c>
      <c r="E1077" s="453" t="s">
        <v>3033</v>
      </c>
      <c r="F1077" s="453" t="s">
        <v>3034</v>
      </c>
      <c r="G1077" s="453">
        <v>6</v>
      </c>
      <c r="H1077" s="453" t="s">
        <v>865</v>
      </c>
    </row>
    <row r="1078" spans="1:8" ht="13.5">
      <c r="A1078" s="452" t="str">
        <f t="shared" si="16"/>
        <v>臼杵ＳＳＳ_16</v>
      </c>
      <c r="B1078" s="453" t="s">
        <v>59</v>
      </c>
      <c r="C1078" s="453" t="str">
        <f>("16")</f>
        <v>16</v>
      </c>
      <c r="D1078" s="453" t="s">
        <v>894</v>
      </c>
      <c r="E1078" s="453" t="s">
        <v>3035</v>
      </c>
      <c r="F1078" s="453" t="s">
        <v>3036</v>
      </c>
      <c r="G1078" s="453">
        <v>5</v>
      </c>
      <c r="H1078" s="453" t="s">
        <v>865</v>
      </c>
    </row>
    <row r="1079" spans="1:9" ht="13.5">
      <c r="A1079" s="452" t="str">
        <f t="shared" si="16"/>
        <v>挾間ＪＦＣ_1</v>
      </c>
      <c r="B1079" s="453" t="s">
        <v>3037</v>
      </c>
      <c r="C1079" s="453" t="str">
        <f>("1")</f>
        <v>1</v>
      </c>
      <c r="D1079" s="453" t="s">
        <v>894</v>
      </c>
      <c r="E1079" s="453" t="s">
        <v>3038</v>
      </c>
      <c r="F1079" s="453" t="s">
        <v>2055</v>
      </c>
      <c r="G1079" s="453">
        <v>6</v>
      </c>
      <c r="H1079" s="453" t="s">
        <v>865</v>
      </c>
      <c r="I1079" s="453" t="s">
        <v>16</v>
      </c>
    </row>
    <row r="1080" spans="1:8" ht="13.5">
      <c r="A1080" s="452" t="str">
        <f t="shared" si="16"/>
        <v>挾間ＪＦＣ_2</v>
      </c>
      <c r="B1080" s="453" t="s">
        <v>3037</v>
      </c>
      <c r="C1080" s="453" t="str">
        <f>("2")</f>
        <v>2</v>
      </c>
      <c r="D1080" s="453" t="s">
        <v>862</v>
      </c>
      <c r="E1080" s="453" t="s">
        <v>3039</v>
      </c>
      <c r="F1080" s="453" t="s">
        <v>3040</v>
      </c>
      <c r="G1080" s="453">
        <v>4</v>
      </c>
      <c r="H1080" s="453" t="s">
        <v>865</v>
      </c>
    </row>
    <row r="1081" spans="1:8" ht="13.5">
      <c r="A1081" s="452" t="str">
        <f t="shared" si="16"/>
        <v>挾間ＪＦＣ_3</v>
      </c>
      <c r="B1081" s="453" t="s">
        <v>3037</v>
      </c>
      <c r="C1081" s="453" t="str">
        <f>("3")</f>
        <v>3</v>
      </c>
      <c r="D1081" s="453" t="s">
        <v>866</v>
      </c>
      <c r="E1081" s="453" t="s">
        <v>3041</v>
      </c>
      <c r="F1081" s="453" t="s">
        <v>3042</v>
      </c>
      <c r="G1081" s="453">
        <v>3</v>
      </c>
      <c r="H1081" s="453" t="s">
        <v>865</v>
      </c>
    </row>
    <row r="1082" spans="1:8" ht="13.5">
      <c r="A1082" s="452" t="str">
        <f t="shared" si="16"/>
        <v>挾間ＪＦＣ_4</v>
      </c>
      <c r="B1082" s="453" t="s">
        <v>3037</v>
      </c>
      <c r="C1082" s="453" t="str">
        <f>("4")</f>
        <v>4</v>
      </c>
      <c r="D1082" s="453" t="s">
        <v>862</v>
      </c>
      <c r="E1082" s="453" t="s">
        <v>3043</v>
      </c>
      <c r="F1082" s="453" t="s">
        <v>3044</v>
      </c>
      <c r="G1082" s="453">
        <v>4</v>
      </c>
      <c r="H1082" s="453" t="s">
        <v>865</v>
      </c>
    </row>
    <row r="1083" spans="1:8" ht="13.5">
      <c r="A1083" s="452" t="str">
        <f t="shared" si="16"/>
        <v>挾間ＪＦＣ_5</v>
      </c>
      <c r="B1083" s="453" t="s">
        <v>3037</v>
      </c>
      <c r="C1083" s="453" t="str">
        <f>("5")</f>
        <v>5</v>
      </c>
      <c r="D1083" s="453" t="s">
        <v>862</v>
      </c>
      <c r="E1083" s="453" t="s">
        <v>3045</v>
      </c>
      <c r="F1083" s="453" t="s">
        <v>3046</v>
      </c>
      <c r="G1083" s="453">
        <v>4</v>
      </c>
      <c r="H1083" s="453" t="s">
        <v>865</v>
      </c>
    </row>
    <row r="1084" spans="1:8" ht="13.5">
      <c r="A1084" s="452" t="str">
        <f t="shared" si="16"/>
        <v>挾間ＪＦＣ_6</v>
      </c>
      <c r="B1084" s="453" t="s">
        <v>3037</v>
      </c>
      <c r="C1084" s="453" t="str">
        <f>("6")</f>
        <v>6</v>
      </c>
      <c r="D1084" s="453" t="s">
        <v>866</v>
      </c>
      <c r="E1084" s="453" t="s">
        <v>3047</v>
      </c>
      <c r="F1084" s="453" t="s">
        <v>3048</v>
      </c>
      <c r="G1084" s="453">
        <v>6</v>
      </c>
      <c r="H1084" s="453" t="s">
        <v>865</v>
      </c>
    </row>
    <row r="1085" spans="1:8" ht="13.5">
      <c r="A1085" s="452" t="str">
        <f t="shared" si="16"/>
        <v>挾間ＪＦＣ_7</v>
      </c>
      <c r="B1085" s="453" t="s">
        <v>3037</v>
      </c>
      <c r="C1085" s="453" t="str">
        <f>("7")</f>
        <v>7</v>
      </c>
      <c r="D1085" s="453" t="s">
        <v>872</v>
      </c>
      <c r="E1085" s="453" t="s">
        <v>3049</v>
      </c>
      <c r="F1085" s="453" t="s">
        <v>3050</v>
      </c>
      <c r="G1085" s="453">
        <v>5</v>
      </c>
      <c r="H1085" s="453" t="s">
        <v>865</v>
      </c>
    </row>
    <row r="1086" spans="1:8" ht="13.5">
      <c r="A1086" s="452" t="str">
        <f t="shared" si="16"/>
        <v>挾間ＪＦＣ_8</v>
      </c>
      <c r="B1086" s="453" t="s">
        <v>3037</v>
      </c>
      <c r="C1086" s="453" t="str">
        <f>("8")</f>
        <v>8</v>
      </c>
      <c r="D1086" s="453" t="s">
        <v>866</v>
      </c>
      <c r="E1086" s="453" t="s">
        <v>3051</v>
      </c>
      <c r="F1086" s="453" t="s">
        <v>3052</v>
      </c>
      <c r="G1086" s="453">
        <v>6</v>
      </c>
      <c r="H1086" s="453" t="s">
        <v>865</v>
      </c>
    </row>
    <row r="1087" spans="1:8" ht="13.5">
      <c r="A1087" s="452" t="str">
        <f t="shared" si="16"/>
        <v>挾間ＪＦＣ_9</v>
      </c>
      <c r="B1087" s="453" t="s">
        <v>3037</v>
      </c>
      <c r="C1087" s="453" t="str">
        <f>("9")</f>
        <v>9</v>
      </c>
      <c r="D1087" s="453" t="s">
        <v>872</v>
      </c>
      <c r="E1087" s="453" t="s">
        <v>3053</v>
      </c>
      <c r="F1087" s="453" t="s">
        <v>3054</v>
      </c>
      <c r="G1087" s="453">
        <v>4</v>
      </c>
      <c r="H1087" s="453" t="s">
        <v>865</v>
      </c>
    </row>
    <row r="1088" spans="1:8" ht="13.5">
      <c r="A1088" s="452" t="str">
        <f t="shared" si="16"/>
        <v>挾間ＪＦＣ_10</v>
      </c>
      <c r="B1088" s="453" t="s">
        <v>3037</v>
      </c>
      <c r="C1088" s="453" t="str">
        <f>("10")</f>
        <v>10</v>
      </c>
      <c r="D1088" s="453" t="s">
        <v>866</v>
      </c>
      <c r="E1088" s="453" t="s">
        <v>3055</v>
      </c>
      <c r="F1088" s="453" t="s">
        <v>3056</v>
      </c>
      <c r="G1088" s="453">
        <v>5</v>
      </c>
      <c r="H1088" s="453" t="s">
        <v>865</v>
      </c>
    </row>
    <row r="1089" spans="1:8" ht="13.5">
      <c r="A1089" s="452" t="str">
        <f aca="true" t="shared" si="17" ref="A1089:A1152">CONCATENATE(B1089,"_",C1089)</f>
        <v>挾間ＪＦＣ_11</v>
      </c>
      <c r="B1089" s="453" t="s">
        <v>3037</v>
      </c>
      <c r="C1089" s="453" t="str">
        <f>("11")</f>
        <v>11</v>
      </c>
      <c r="D1089" s="453" t="s">
        <v>866</v>
      </c>
      <c r="E1089" s="453" t="s">
        <v>3057</v>
      </c>
      <c r="F1089" s="453" t="s">
        <v>3058</v>
      </c>
      <c r="G1089" s="453">
        <v>6</v>
      </c>
      <c r="H1089" s="453" t="s">
        <v>865</v>
      </c>
    </row>
    <row r="1090" spans="1:8" ht="13.5">
      <c r="A1090" s="452" t="str">
        <f t="shared" si="17"/>
        <v>挾間ＪＦＣ_12</v>
      </c>
      <c r="B1090" s="453" t="s">
        <v>3037</v>
      </c>
      <c r="C1090" s="453" t="str">
        <f>("12")</f>
        <v>12</v>
      </c>
      <c r="D1090" s="453" t="s">
        <v>866</v>
      </c>
      <c r="E1090" s="453" t="s">
        <v>3059</v>
      </c>
      <c r="F1090" s="453" t="s">
        <v>3060</v>
      </c>
      <c r="G1090" s="453">
        <v>3</v>
      </c>
      <c r="H1090" s="453" t="s">
        <v>865</v>
      </c>
    </row>
    <row r="1091" spans="1:8" ht="13.5">
      <c r="A1091" s="452" t="str">
        <f t="shared" si="17"/>
        <v>挾間ＪＦＣ_13</v>
      </c>
      <c r="B1091" s="453" t="s">
        <v>3037</v>
      </c>
      <c r="C1091" s="453" t="str">
        <f>("13")</f>
        <v>13</v>
      </c>
      <c r="D1091" s="453" t="s">
        <v>866</v>
      </c>
      <c r="E1091" s="453" t="s">
        <v>3061</v>
      </c>
      <c r="F1091" s="453" t="s">
        <v>3062</v>
      </c>
      <c r="G1091" s="453">
        <v>3</v>
      </c>
      <c r="H1091" s="453" t="s">
        <v>865</v>
      </c>
    </row>
    <row r="1092" spans="1:8" ht="13.5">
      <c r="A1092" s="452" t="str">
        <f t="shared" si="17"/>
        <v>挾間ＪＦＣ_15</v>
      </c>
      <c r="B1092" s="453" t="s">
        <v>3037</v>
      </c>
      <c r="C1092" s="453" t="str">
        <f>("15")</f>
        <v>15</v>
      </c>
      <c r="D1092" s="453" t="s">
        <v>866</v>
      </c>
      <c r="E1092" s="453" t="s">
        <v>3063</v>
      </c>
      <c r="F1092" s="453" t="s">
        <v>3064</v>
      </c>
      <c r="G1092" s="453">
        <v>4</v>
      </c>
      <c r="H1092" s="453" t="s">
        <v>865</v>
      </c>
    </row>
    <row r="1093" spans="1:8" ht="13.5">
      <c r="A1093" s="452" t="str">
        <f t="shared" si="17"/>
        <v>挾間ＪＦＣ_16</v>
      </c>
      <c r="B1093" s="453" t="s">
        <v>3037</v>
      </c>
      <c r="C1093" s="453" t="str">
        <f>("16")</f>
        <v>16</v>
      </c>
      <c r="D1093" s="453" t="s">
        <v>872</v>
      </c>
      <c r="E1093" s="453" t="s">
        <v>3065</v>
      </c>
      <c r="F1093" s="453" t="s">
        <v>3066</v>
      </c>
      <c r="G1093" s="453">
        <v>4</v>
      </c>
      <c r="H1093" s="453" t="s">
        <v>865</v>
      </c>
    </row>
    <row r="1094" spans="1:8" ht="13.5">
      <c r="A1094" s="452" t="str">
        <f t="shared" si="17"/>
        <v>ＦＣ安岐_1</v>
      </c>
      <c r="B1094" s="453" t="s">
        <v>3067</v>
      </c>
      <c r="C1094" s="453" t="str">
        <f>("1")</f>
        <v>1</v>
      </c>
      <c r="D1094" s="453" t="s">
        <v>894</v>
      </c>
      <c r="E1094" s="453" t="s">
        <v>3068</v>
      </c>
      <c r="F1094" s="453" t="s">
        <v>3069</v>
      </c>
      <c r="G1094" s="453">
        <v>5</v>
      </c>
      <c r="H1094" s="453" t="s">
        <v>865</v>
      </c>
    </row>
    <row r="1095" spans="1:8" ht="13.5">
      <c r="A1095" s="452" t="str">
        <f t="shared" si="17"/>
        <v>ＦＣ安岐_2</v>
      </c>
      <c r="B1095" s="453" t="s">
        <v>3067</v>
      </c>
      <c r="C1095" s="453" t="str">
        <f>("2")</f>
        <v>2</v>
      </c>
      <c r="D1095" s="453" t="s">
        <v>862</v>
      </c>
      <c r="E1095" s="453" t="s">
        <v>3070</v>
      </c>
      <c r="F1095" s="453" t="s">
        <v>3071</v>
      </c>
      <c r="G1095" s="453">
        <v>6</v>
      </c>
      <c r="H1095" s="453" t="s">
        <v>869</v>
      </c>
    </row>
    <row r="1096" spans="1:8" ht="13.5">
      <c r="A1096" s="452" t="str">
        <f t="shared" si="17"/>
        <v>ＦＣ安岐_3</v>
      </c>
      <c r="B1096" s="453" t="s">
        <v>3067</v>
      </c>
      <c r="C1096" s="453" t="str">
        <f>("3")</f>
        <v>3</v>
      </c>
      <c r="D1096" s="453" t="s">
        <v>862</v>
      </c>
      <c r="E1096" s="453" t="s">
        <v>3072</v>
      </c>
      <c r="F1096" s="453" t="s">
        <v>3073</v>
      </c>
      <c r="G1096" s="453">
        <v>5</v>
      </c>
      <c r="H1096" s="453" t="s">
        <v>865</v>
      </c>
    </row>
    <row r="1097" spans="1:8" ht="13.5">
      <c r="A1097" s="452" t="str">
        <f t="shared" si="17"/>
        <v>ＦＣ安岐_4</v>
      </c>
      <c r="B1097" s="453" t="s">
        <v>3067</v>
      </c>
      <c r="C1097" s="453" t="str">
        <f>("4")</f>
        <v>4</v>
      </c>
      <c r="D1097" s="453" t="s">
        <v>862</v>
      </c>
      <c r="E1097" s="453" t="s">
        <v>3074</v>
      </c>
      <c r="F1097" s="453" t="s">
        <v>3075</v>
      </c>
      <c r="G1097" s="453">
        <v>6</v>
      </c>
      <c r="H1097" s="453" t="s">
        <v>865</v>
      </c>
    </row>
    <row r="1098" spans="1:8" ht="13.5">
      <c r="A1098" s="452" t="str">
        <f t="shared" si="17"/>
        <v>ＦＣ安岐_5</v>
      </c>
      <c r="B1098" s="453" t="s">
        <v>3067</v>
      </c>
      <c r="C1098" s="453" t="str">
        <f>("5")</f>
        <v>5</v>
      </c>
      <c r="D1098" s="453" t="s">
        <v>872</v>
      </c>
      <c r="E1098" s="453" t="s">
        <v>3076</v>
      </c>
      <c r="F1098" s="453" t="s">
        <v>3077</v>
      </c>
      <c r="G1098" s="453">
        <v>6</v>
      </c>
      <c r="H1098" s="453" t="s">
        <v>869</v>
      </c>
    </row>
    <row r="1099" spans="1:9" ht="13.5">
      <c r="A1099" s="452" t="str">
        <f t="shared" si="17"/>
        <v>ＦＣ安岐_6</v>
      </c>
      <c r="B1099" s="453" t="s">
        <v>3067</v>
      </c>
      <c r="C1099" s="453" t="str">
        <f>("6")</f>
        <v>6</v>
      </c>
      <c r="D1099" s="453" t="s">
        <v>862</v>
      </c>
      <c r="E1099" s="453" t="s">
        <v>3078</v>
      </c>
      <c r="F1099" s="453" t="s">
        <v>3079</v>
      </c>
      <c r="G1099" s="453">
        <v>6</v>
      </c>
      <c r="H1099" s="453" t="s">
        <v>865</v>
      </c>
      <c r="I1099" s="453" t="s">
        <v>16</v>
      </c>
    </row>
    <row r="1100" spans="1:8" ht="13.5">
      <c r="A1100" s="452" t="str">
        <f t="shared" si="17"/>
        <v>ＦＣ安岐_7</v>
      </c>
      <c r="B1100" s="453" t="s">
        <v>3067</v>
      </c>
      <c r="C1100" s="453" t="str">
        <f>("7")</f>
        <v>7</v>
      </c>
      <c r="D1100" s="453" t="s">
        <v>866</v>
      </c>
      <c r="E1100" s="453" t="s">
        <v>3080</v>
      </c>
      <c r="F1100" s="453" t="s">
        <v>3081</v>
      </c>
      <c r="G1100" s="453">
        <v>6</v>
      </c>
      <c r="H1100" s="453" t="s">
        <v>865</v>
      </c>
    </row>
    <row r="1101" spans="1:8" ht="13.5">
      <c r="A1101" s="452" t="str">
        <f t="shared" si="17"/>
        <v>ＦＣ安岐_8</v>
      </c>
      <c r="B1101" s="453" t="s">
        <v>3067</v>
      </c>
      <c r="C1101" s="453" t="str">
        <f>("8")</f>
        <v>8</v>
      </c>
      <c r="D1101" s="453" t="s">
        <v>862</v>
      </c>
      <c r="E1101" s="453" t="s">
        <v>3082</v>
      </c>
      <c r="F1101" s="453" t="s">
        <v>3083</v>
      </c>
      <c r="G1101" s="453">
        <v>5</v>
      </c>
      <c r="H1101" s="453" t="s">
        <v>865</v>
      </c>
    </row>
    <row r="1102" spans="1:8" ht="13.5">
      <c r="A1102" s="452" t="str">
        <f t="shared" si="17"/>
        <v>ＦＣ安岐_9</v>
      </c>
      <c r="B1102" s="453" t="s">
        <v>3067</v>
      </c>
      <c r="C1102" s="453" t="str">
        <f>("9")</f>
        <v>9</v>
      </c>
      <c r="D1102" s="453" t="s">
        <v>866</v>
      </c>
      <c r="E1102" s="453" t="s">
        <v>3084</v>
      </c>
      <c r="F1102" s="453" t="s">
        <v>3085</v>
      </c>
      <c r="G1102" s="453">
        <v>5</v>
      </c>
      <c r="H1102" s="453" t="s">
        <v>865</v>
      </c>
    </row>
    <row r="1103" spans="1:8" ht="13.5">
      <c r="A1103" s="452" t="str">
        <f t="shared" si="17"/>
        <v>ＦＣ安岐_10</v>
      </c>
      <c r="B1103" s="453" t="s">
        <v>3067</v>
      </c>
      <c r="C1103" s="453" t="str">
        <f>("10")</f>
        <v>10</v>
      </c>
      <c r="D1103" s="453" t="s">
        <v>866</v>
      </c>
      <c r="E1103" s="453" t="s">
        <v>3086</v>
      </c>
      <c r="F1103" s="453" t="s">
        <v>3087</v>
      </c>
      <c r="G1103" s="453">
        <v>6</v>
      </c>
      <c r="H1103" s="453" t="s">
        <v>865</v>
      </c>
    </row>
    <row r="1104" spans="1:8" ht="13.5">
      <c r="A1104" s="452" t="str">
        <f t="shared" si="17"/>
        <v>ＦＣ安岐_11</v>
      </c>
      <c r="B1104" s="453" t="s">
        <v>3067</v>
      </c>
      <c r="C1104" s="453" t="str">
        <f>("11")</f>
        <v>11</v>
      </c>
      <c r="D1104" s="453" t="s">
        <v>872</v>
      </c>
      <c r="E1104" s="453" t="s">
        <v>3088</v>
      </c>
      <c r="F1104" s="453" t="s">
        <v>3089</v>
      </c>
      <c r="G1104" s="453">
        <v>6</v>
      </c>
      <c r="H1104" s="453" t="s">
        <v>865</v>
      </c>
    </row>
    <row r="1105" spans="1:8" ht="13.5">
      <c r="A1105" s="452" t="str">
        <f t="shared" si="17"/>
        <v>ＦＣ安岐_12</v>
      </c>
      <c r="B1105" s="453" t="s">
        <v>3067</v>
      </c>
      <c r="C1105" s="453" t="str">
        <f>("12")</f>
        <v>12</v>
      </c>
      <c r="D1105" s="453" t="s">
        <v>866</v>
      </c>
      <c r="E1105" s="453" t="s">
        <v>3090</v>
      </c>
      <c r="F1105" s="453" t="s">
        <v>3091</v>
      </c>
      <c r="G1105" s="453">
        <v>4</v>
      </c>
      <c r="H1105" s="453" t="s">
        <v>865</v>
      </c>
    </row>
    <row r="1106" spans="1:8" ht="13.5">
      <c r="A1106" s="452" t="str">
        <f t="shared" si="17"/>
        <v>ＦＣ安岐_13</v>
      </c>
      <c r="B1106" s="453" t="s">
        <v>3067</v>
      </c>
      <c r="C1106" s="453" t="str">
        <f>("13")</f>
        <v>13</v>
      </c>
      <c r="D1106" s="453" t="s">
        <v>872</v>
      </c>
      <c r="E1106" s="453" t="s">
        <v>3092</v>
      </c>
      <c r="F1106" s="453" t="s">
        <v>3093</v>
      </c>
      <c r="G1106" s="453">
        <v>3</v>
      </c>
      <c r="H1106" s="453" t="s">
        <v>865</v>
      </c>
    </row>
    <row r="1107" spans="1:8" ht="13.5">
      <c r="A1107" s="452" t="str">
        <f t="shared" si="17"/>
        <v>ＦＣ安岐_14</v>
      </c>
      <c r="B1107" s="453" t="s">
        <v>3067</v>
      </c>
      <c r="C1107" s="453" t="str">
        <f>("14")</f>
        <v>14</v>
      </c>
      <c r="D1107" s="453" t="s">
        <v>862</v>
      </c>
      <c r="E1107" s="453" t="s">
        <v>3094</v>
      </c>
      <c r="F1107" s="453" t="s">
        <v>3095</v>
      </c>
      <c r="G1107" s="453">
        <v>4</v>
      </c>
      <c r="H1107" s="453" t="s">
        <v>865</v>
      </c>
    </row>
    <row r="1108" spans="1:8" ht="13.5">
      <c r="A1108" s="452" t="str">
        <f t="shared" si="17"/>
        <v>ＦＣ安岐_16</v>
      </c>
      <c r="B1108" s="453" t="s">
        <v>3067</v>
      </c>
      <c r="C1108" s="453" t="str">
        <f>("16")</f>
        <v>16</v>
      </c>
      <c r="D1108" s="453" t="s">
        <v>894</v>
      </c>
      <c r="E1108" s="453" t="s">
        <v>3096</v>
      </c>
      <c r="F1108" s="453" t="s">
        <v>3097</v>
      </c>
      <c r="G1108" s="453">
        <v>6</v>
      </c>
      <c r="H1108" s="453" t="s">
        <v>865</v>
      </c>
    </row>
    <row r="1109" spans="1:8" ht="13.5">
      <c r="A1109" s="452" t="str">
        <f t="shared" si="17"/>
        <v>スマイス・セレソン_1</v>
      </c>
      <c r="B1109" s="453" t="s">
        <v>34</v>
      </c>
      <c r="C1109" s="453" t="str">
        <f>("1")</f>
        <v>1</v>
      </c>
      <c r="D1109" s="453" t="s">
        <v>894</v>
      </c>
      <c r="E1109" s="453" t="s">
        <v>3098</v>
      </c>
      <c r="F1109" s="453" t="s">
        <v>3099</v>
      </c>
      <c r="G1109" s="453">
        <v>6</v>
      </c>
      <c r="H1109" s="453" t="s">
        <v>865</v>
      </c>
    </row>
    <row r="1110" spans="1:8" ht="13.5">
      <c r="A1110" s="452" t="str">
        <f t="shared" si="17"/>
        <v>スマイス・セレソン_2</v>
      </c>
      <c r="B1110" s="453" t="s">
        <v>34</v>
      </c>
      <c r="C1110" s="453" t="str">
        <f>("2")</f>
        <v>2</v>
      </c>
      <c r="D1110" s="453" t="s">
        <v>862</v>
      </c>
      <c r="E1110" s="453" t="s">
        <v>3100</v>
      </c>
      <c r="F1110" s="453" t="s">
        <v>3101</v>
      </c>
      <c r="G1110" s="453">
        <v>6</v>
      </c>
      <c r="H1110" s="453" t="s">
        <v>865</v>
      </c>
    </row>
    <row r="1111" spans="1:8" ht="13.5">
      <c r="A1111" s="452" t="str">
        <f t="shared" si="17"/>
        <v>スマイス・セレソン_3</v>
      </c>
      <c r="B1111" s="453" t="s">
        <v>34</v>
      </c>
      <c r="C1111" s="453" t="str">
        <f>("3")</f>
        <v>3</v>
      </c>
      <c r="D1111" s="453" t="s">
        <v>862</v>
      </c>
      <c r="E1111" s="453" t="s">
        <v>3102</v>
      </c>
      <c r="F1111" s="453" t="s">
        <v>3103</v>
      </c>
      <c r="G1111" s="453">
        <v>6</v>
      </c>
      <c r="H1111" s="453" t="s">
        <v>865</v>
      </c>
    </row>
    <row r="1112" spans="1:8" ht="13.5">
      <c r="A1112" s="452" t="str">
        <f t="shared" si="17"/>
        <v>スマイス・セレソン_4</v>
      </c>
      <c r="B1112" s="453" t="s">
        <v>34</v>
      </c>
      <c r="C1112" s="453" t="str">
        <f>("4")</f>
        <v>4</v>
      </c>
      <c r="D1112" s="453" t="s">
        <v>862</v>
      </c>
      <c r="E1112" s="453" t="s">
        <v>3104</v>
      </c>
      <c r="F1112" s="453" t="s">
        <v>3105</v>
      </c>
      <c r="G1112" s="453">
        <v>6</v>
      </c>
      <c r="H1112" s="453" t="s">
        <v>865</v>
      </c>
    </row>
    <row r="1113" spans="1:8" ht="13.5">
      <c r="A1113" s="452" t="str">
        <f t="shared" si="17"/>
        <v>スマイス・セレソン_5</v>
      </c>
      <c r="B1113" s="453" t="s">
        <v>34</v>
      </c>
      <c r="C1113" s="453" t="str">
        <f>("5")</f>
        <v>5</v>
      </c>
      <c r="D1113" s="453" t="s">
        <v>862</v>
      </c>
      <c r="E1113" s="453" t="s">
        <v>3106</v>
      </c>
      <c r="F1113" s="453" t="s">
        <v>3107</v>
      </c>
      <c r="G1113" s="453">
        <v>6</v>
      </c>
      <c r="H1113" s="453" t="s">
        <v>865</v>
      </c>
    </row>
    <row r="1114" spans="1:8" ht="13.5">
      <c r="A1114" s="452" t="str">
        <f t="shared" si="17"/>
        <v>スマイス・セレソン_6</v>
      </c>
      <c r="B1114" s="453" t="s">
        <v>34</v>
      </c>
      <c r="C1114" s="453" t="str">
        <f>("6")</f>
        <v>6</v>
      </c>
      <c r="D1114" s="453" t="s">
        <v>872</v>
      </c>
      <c r="E1114" s="453" t="s">
        <v>3108</v>
      </c>
      <c r="F1114" s="453" t="s">
        <v>3109</v>
      </c>
      <c r="G1114" s="453">
        <v>6</v>
      </c>
      <c r="H1114" s="453" t="s">
        <v>865</v>
      </c>
    </row>
    <row r="1115" spans="1:8" ht="13.5">
      <c r="A1115" s="452" t="str">
        <f t="shared" si="17"/>
        <v>スマイス・セレソン_7</v>
      </c>
      <c r="B1115" s="453" t="s">
        <v>34</v>
      </c>
      <c r="C1115" s="453" t="str">
        <f>("7")</f>
        <v>7</v>
      </c>
      <c r="D1115" s="453" t="s">
        <v>866</v>
      </c>
      <c r="E1115" s="453" t="s">
        <v>3110</v>
      </c>
      <c r="F1115" s="453" t="s">
        <v>3111</v>
      </c>
      <c r="G1115" s="453">
        <v>6</v>
      </c>
      <c r="H1115" s="453" t="s">
        <v>865</v>
      </c>
    </row>
    <row r="1116" spans="1:8" ht="13.5">
      <c r="A1116" s="452" t="str">
        <f t="shared" si="17"/>
        <v>スマイス・セレソン_8</v>
      </c>
      <c r="B1116" s="453" t="s">
        <v>34</v>
      </c>
      <c r="C1116" s="453" t="str">
        <f>("8")</f>
        <v>8</v>
      </c>
      <c r="D1116" s="453" t="s">
        <v>866</v>
      </c>
      <c r="E1116" s="453" t="s">
        <v>3112</v>
      </c>
      <c r="F1116" s="453" t="s">
        <v>3113</v>
      </c>
      <c r="G1116" s="453">
        <v>6</v>
      </c>
      <c r="H1116" s="453" t="s">
        <v>865</v>
      </c>
    </row>
    <row r="1117" spans="1:8" ht="13.5">
      <c r="A1117" s="452" t="str">
        <f t="shared" si="17"/>
        <v>スマイス・セレソン_9</v>
      </c>
      <c r="B1117" s="453" t="s">
        <v>34</v>
      </c>
      <c r="C1117" s="453" t="str">
        <f>("9")</f>
        <v>9</v>
      </c>
      <c r="D1117" s="453" t="s">
        <v>872</v>
      </c>
      <c r="E1117" s="453" t="s">
        <v>3114</v>
      </c>
      <c r="F1117" s="453" t="s">
        <v>3115</v>
      </c>
      <c r="G1117" s="453">
        <v>6</v>
      </c>
      <c r="H1117" s="453" t="s">
        <v>865</v>
      </c>
    </row>
    <row r="1118" spans="1:9" ht="13.5">
      <c r="A1118" s="452" t="str">
        <f t="shared" si="17"/>
        <v>スマイス・セレソン_10</v>
      </c>
      <c r="B1118" s="453" t="s">
        <v>34</v>
      </c>
      <c r="C1118" s="453" t="str">
        <f>("10")</f>
        <v>10</v>
      </c>
      <c r="D1118" s="453" t="s">
        <v>866</v>
      </c>
      <c r="E1118" s="453" t="s">
        <v>3116</v>
      </c>
      <c r="F1118" s="453" t="s">
        <v>3117</v>
      </c>
      <c r="G1118" s="453">
        <v>6</v>
      </c>
      <c r="H1118" s="453" t="s">
        <v>865</v>
      </c>
      <c r="I1118" s="453" t="s">
        <v>16</v>
      </c>
    </row>
    <row r="1119" spans="1:8" ht="13.5">
      <c r="A1119" s="452" t="str">
        <f t="shared" si="17"/>
        <v>スマイス・セレソン_11</v>
      </c>
      <c r="B1119" s="453" t="s">
        <v>34</v>
      </c>
      <c r="C1119" s="453" t="str">
        <f>("11")</f>
        <v>11</v>
      </c>
      <c r="D1119" s="453" t="s">
        <v>862</v>
      </c>
      <c r="E1119" s="453" t="s">
        <v>3118</v>
      </c>
      <c r="F1119" s="453" t="s">
        <v>3119</v>
      </c>
      <c r="G1119" s="453">
        <v>5</v>
      </c>
      <c r="H1119" s="453" t="s">
        <v>865</v>
      </c>
    </row>
    <row r="1120" spans="1:8" ht="13.5">
      <c r="A1120" s="452" t="str">
        <f t="shared" si="17"/>
        <v>スマイス・セレソン_12</v>
      </c>
      <c r="B1120" s="453" t="s">
        <v>34</v>
      </c>
      <c r="C1120" s="453" t="str">
        <f>("12")</f>
        <v>12</v>
      </c>
      <c r="D1120" s="453" t="s">
        <v>866</v>
      </c>
      <c r="E1120" s="453" t="s">
        <v>3120</v>
      </c>
      <c r="F1120" s="453" t="s">
        <v>3121</v>
      </c>
      <c r="G1120" s="453">
        <v>5</v>
      </c>
      <c r="H1120" s="453" t="s">
        <v>865</v>
      </c>
    </row>
    <row r="1121" spans="1:8" ht="13.5">
      <c r="A1121" s="452" t="str">
        <f t="shared" si="17"/>
        <v>スマイス・セレソン_13</v>
      </c>
      <c r="B1121" s="453" t="s">
        <v>34</v>
      </c>
      <c r="C1121" s="453" t="str">
        <f>("13")</f>
        <v>13</v>
      </c>
      <c r="D1121" s="453" t="s">
        <v>872</v>
      </c>
      <c r="E1121" s="453" t="s">
        <v>3122</v>
      </c>
      <c r="F1121" s="453" t="s">
        <v>3123</v>
      </c>
      <c r="G1121" s="453">
        <v>6</v>
      </c>
      <c r="H1121" s="453" t="s">
        <v>865</v>
      </c>
    </row>
    <row r="1122" spans="1:8" ht="13.5">
      <c r="A1122" s="452" t="str">
        <f t="shared" si="17"/>
        <v>スマイス・セレソン_14</v>
      </c>
      <c r="B1122" s="453" t="s">
        <v>34</v>
      </c>
      <c r="C1122" s="453" t="str">
        <f>("14")</f>
        <v>14</v>
      </c>
      <c r="D1122" s="453" t="s">
        <v>866</v>
      </c>
      <c r="E1122" s="453" t="s">
        <v>3124</v>
      </c>
      <c r="F1122" s="453" t="s">
        <v>3125</v>
      </c>
      <c r="G1122" s="453">
        <v>6</v>
      </c>
      <c r="H1122" s="453" t="s">
        <v>869</v>
      </c>
    </row>
    <row r="1123" spans="1:8" ht="13.5">
      <c r="A1123" s="452" t="str">
        <f t="shared" si="17"/>
        <v>スマイス・セレソン_15</v>
      </c>
      <c r="B1123" s="453" t="s">
        <v>34</v>
      </c>
      <c r="C1123" s="453" t="str">
        <f>("15")</f>
        <v>15</v>
      </c>
      <c r="D1123" s="453" t="s">
        <v>862</v>
      </c>
      <c r="E1123" s="453" t="s">
        <v>3126</v>
      </c>
      <c r="F1123" s="453" t="s">
        <v>3127</v>
      </c>
      <c r="G1123" s="453">
        <v>6</v>
      </c>
      <c r="H1123" s="453" t="s">
        <v>865</v>
      </c>
    </row>
    <row r="1124" spans="1:8" ht="13.5">
      <c r="A1124" s="452" t="str">
        <f t="shared" si="17"/>
        <v>スマイス・セレソン_16</v>
      </c>
      <c r="B1124" s="453" t="s">
        <v>34</v>
      </c>
      <c r="C1124" s="453" t="str">
        <f>("16")</f>
        <v>16</v>
      </c>
      <c r="D1124" s="453" t="s">
        <v>894</v>
      </c>
      <c r="E1124" s="453" t="s">
        <v>3128</v>
      </c>
      <c r="F1124" s="453" t="s">
        <v>3129</v>
      </c>
      <c r="G1124" s="453">
        <v>6</v>
      </c>
      <c r="H1124" s="453" t="s">
        <v>865</v>
      </c>
    </row>
    <row r="1125" spans="1:8" ht="13.5">
      <c r="A1125" s="452" t="str">
        <f t="shared" si="17"/>
        <v>スマイス・セレソン_17</v>
      </c>
      <c r="B1125" s="453" t="s">
        <v>34</v>
      </c>
      <c r="C1125" s="453" t="str">
        <f>("17")</f>
        <v>17</v>
      </c>
      <c r="D1125" s="453" t="s">
        <v>862</v>
      </c>
      <c r="E1125" s="453" t="s">
        <v>3130</v>
      </c>
      <c r="F1125" s="453" t="s">
        <v>3131</v>
      </c>
      <c r="G1125" s="453">
        <v>5</v>
      </c>
      <c r="H1125" s="453" t="s">
        <v>865</v>
      </c>
    </row>
    <row r="1126" spans="1:8" ht="13.5">
      <c r="A1126" s="452" t="str">
        <f t="shared" si="17"/>
        <v>スマイス・セレソン_18</v>
      </c>
      <c r="B1126" s="453" t="s">
        <v>34</v>
      </c>
      <c r="C1126" s="453" t="str">
        <f>("18")</f>
        <v>18</v>
      </c>
      <c r="D1126" s="453" t="s">
        <v>866</v>
      </c>
      <c r="E1126" s="453" t="s">
        <v>3132</v>
      </c>
      <c r="F1126" s="453" t="s">
        <v>3133</v>
      </c>
      <c r="G1126" s="453">
        <v>5</v>
      </c>
      <c r="H1126" s="453" t="s">
        <v>865</v>
      </c>
    </row>
    <row r="1127" spans="1:8" ht="13.5">
      <c r="A1127" s="452" t="str">
        <f t="shared" si="17"/>
        <v>カティオーラフットボールクラブＵ－１２_1</v>
      </c>
      <c r="B1127" s="453" t="s">
        <v>463</v>
      </c>
      <c r="C1127" s="453" t="str">
        <f>("1")</f>
        <v>1</v>
      </c>
      <c r="D1127" s="453" t="s">
        <v>894</v>
      </c>
      <c r="E1127" s="453" t="s">
        <v>3134</v>
      </c>
      <c r="F1127" s="453" t="s">
        <v>3135</v>
      </c>
      <c r="G1127" s="453">
        <v>6</v>
      </c>
      <c r="H1127" s="453" t="s">
        <v>865</v>
      </c>
    </row>
    <row r="1128" spans="1:8" ht="13.5">
      <c r="A1128" s="452" t="str">
        <f t="shared" si="17"/>
        <v>カティオーラフットボールクラブＵ－１２_2</v>
      </c>
      <c r="B1128" s="453" t="s">
        <v>463</v>
      </c>
      <c r="C1128" s="453" t="str">
        <f>("2")</f>
        <v>2</v>
      </c>
      <c r="D1128" s="453" t="s">
        <v>862</v>
      </c>
      <c r="E1128" s="453" t="s">
        <v>3136</v>
      </c>
      <c r="F1128" s="453" t="s">
        <v>3137</v>
      </c>
      <c r="G1128" s="453">
        <v>6</v>
      </c>
      <c r="H1128" s="453" t="s">
        <v>865</v>
      </c>
    </row>
    <row r="1129" spans="1:8" ht="13.5">
      <c r="A1129" s="452" t="str">
        <f t="shared" si="17"/>
        <v>カティオーラフットボールクラブＵ－１２_3</v>
      </c>
      <c r="B1129" s="453" t="s">
        <v>463</v>
      </c>
      <c r="C1129" s="453" t="str">
        <f>("3")</f>
        <v>3</v>
      </c>
      <c r="D1129" s="453" t="s">
        <v>862</v>
      </c>
      <c r="E1129" s="453" t="s">
        <v>3138</v>
      </c>
      <c r="F1129" s="453" t="s">
        <v>3139</v>
      </c>
      <c r="G1129" s="453">
        <v>6</v>
      </c>
      <c r="H1129" s="453" t="s">
        <v>865</v>
      </c>
    </row>
    <row r="1130" spans="1:8" ht="13.5">
      <c r="A1130" s="452" t="str">
        <f t="shared" si="17"/>
        <v>カティオーラフットボールクラブＵ－１２_4</v>
      </c>
      <c r="B1130" s="453" t="s">
        <v>463</v>
      </c>
      <c r="C1130" s="453" t="str">
        <f>("4")</f>
        <v>4</v>
      </c>
      <c r="D1130" s="453" t="s">
        <v>866</v>
      </c>
      <c r="E1130" s="453" t="s">
        <v>3140</v>
      </c>
      <c r="F1130" s="453" t="s">
        <v>3141</v>
      </c>
      <c r="G1130" s="453">
        <v>6</v>
      </c>
      <c r="H1130" s="453" t="s">
        <v>865</v>
      </c>
    </row>
    <row r="1131" spans="1:9" ht="13.5">
      <c r="A1131" s="452" t="str">
        <f t="shared" si="17"/>
        <v>カティオーラフットボールクラブＵ－１２_5</v>
      </c>
      <c r="B1131" s="453" t="s">
        <v>463</v>
      </c>
      <c r="C1131" s="453" t="str">
        <f>("5")</f>
        <v>5</v>
      </c>
      <c r="D1131" s="453" t="s">
        <v>866</v>
      </c>
      <c r="E1131" s="453" t="s">
        <v>3142</v>
      </c>
      <c r="F1131" s="453" t="s">
        <v>3143</v>
      </c>
      <c r="G1131" s="453">
        <v>6</v>
      </c>
      <c r="H1131" s="453" t="s">
        <v>865</v>
      </c>
      <c r="I1131" s="453" t="s">
        <v>16</v>
      </c>
    </row>
    <row r="1132" spans="1:8" ht="13.5">
      <c r="A1132" s="452" t="str">
        <f t="shared" si="17"/>
        <v>カティオーラフットボールクラブＵ－１２_6</v>
      </c>
      <c r="B1132" s="453" t="s">
        <v>463</v>
      </c>
      <c r="C1132" s="453" t="str">
        <f>("6")</f>
        <v>6</v>
      </c>
      <c r="D1132" s="453" t="s">
        <v>866</v>
      </c>
      <c r="E1132" s="453" t="s">
        <v>3144</v>
      </c>
      <c r="F1132" s="453" t="s">
        <v>3145</v>
      </c>
      <c r="G1132" s="453">
        <v>6</v>
      </c>
      <c r="H1132" s="453" t="s">
        <v>865</v>
      </c>
    </row>
    <row r="1133" spans="1:8" ht="13.5">
      <c r="A1133" s="452" t="str">
        <f t="shared" si="17"/>
        <v>カティオーラフットボールクラブＵ－１２_7</v>
      </c>
      <c r="B1133" s="453" t="s">
        <v>463</v>
      </c>
      <c r="C1133" s="453" t="str">
        <f>("7")</f>
        <v>7</v>
      </c>
      <c r="D1133" s="453" t="s">
        <v>866</v>
      </c>
      <c r="E1133" s="453" t="s">
        <v>3146</v>
      </c>
      <c r="F1133" s="453" t="s">
        <v>3147</v>
      </c>
      <c r="G1133" s="453">
        <v>6</v>
      </c>
      <c r="H1133" s="453" t="s">
        <v>865</v>
      </c>
    </row>
    <row r="1134" spans="1:8" ht="13.5">
      <c r="A1134" s="452" t="str">
        <f t="shared" si="17"/>
        <v>カティオーラフットボールクラブＵ－１２_8</v>
      </c>
      <c r="B1134" s="453" t="s">
        <v>463</v>
      </c>
      <c r="C1134" s="453" t="str">
        <f>("8")</f>
        <v>8</v>
      </c>
      <c r="D1134" s="453" t="s">
        <v>872</v>
      </c>
      <c r="E1134" s="453" t="s">
        <v>3148</v>
      </c>
      <c r="F1134" s="453" t="s">
        <v>3149</v>
      </c>
      <c r="G1134" s="453">
        <v>6</v>
      </c>
      <c r="H1134" s="453" t="s">
        <v>865</v>
      </c>
    </row>
    <row r="1135" spans="1:8" ht="13.5">
      <c r="A1135" s="452" t="str">
        <f t="shared" si="17"/>
        <v>カティオーラフットボールクラブＵ－１２_9</v>
      </c>
      <c r="B1135" s="453" t="s">
        <v>463</v>
      </c>
      <c r="C1135" s="453" t="str">
        <f>("9")</f>
        <v>9</v>
      </c>
      <c r="D1135" s="453" t="s">
        <v>872</v>
      </c>
      <c r="E1135" s="453" t="s">
        <v>3150</v>
      </c>
      <c r="F1135" s="453" t="s">
        <v>3151</v>
      </c>
      <c r="G1135" s="453">
        <v>5</v>
      </c>
      <c r="H1135" s="453" t="s">
        <v>865</v>
      </c>
    </row>
    <row r="1136" spans="1:8" ht="13.5">
      <c r="A1136" s="452" t="str">
        <f t="shared" si="17"/>
        <v>カティオーラフットボールクラブＵ－１２_10</v>
      </c>
      <c r="B1136" s="453" t="s">
        <v>463</v>
      </c>
      <c r="C1136" s="453" t="str">
        <f>("10")</f>
        <v>10</v>
      </c>
      <c r="D1136" s="453" t="s">
        <v>866</v>
      </c>
      <c r="E1136" s="453" t="s">
        <v>3152</v>
      </c>
      <c r="F1136" s="453" t="s">
        <v>3153</v>
      </c>
      <c r="G1136" s="453">
        <v>5</v>
      </c>
      <c r="H1136" s="453" t="s">
        <v>865</v>
      </c>
    </row>
    <row r="1137" spans="1:8" ht="13.5">
      <c r="A1137" s="452" t="str">
        <f t="shared" si="17"/>
        <v>カティオーラフットボールクラブＵ－１２_11</v>
      </c>
      <c r="B1137" s="453" t="s">
        <v>463</v>
      </c>
      <c r="C1137" s="453" t="str">
        <f>("11")</f>
        <v>11</v>
      </c>
      <c r="D1137" s="453" t="s">
        <v>866</v>
      </c>
      <c r="E1137" s="453" t="s">
        <v>3154</v>
      </c>
      <c r="F1137" s="453" t="s">
        <v>3155</v>
      </c>
      <c r="G1137" s="453">
        <v>6</v>
      </c>
      <c r="H1137" s="453" t="s">
        <v>865</v>
      </c>
    </row>
    <row r="1138" spans="1:8" ht="13.5">
      <c r="A1138" s="452" t="str">
        <f t="shared" si="17"/>
        <v>カティオーラフットボールクラブＵ－１２_12</v>
      </c>
      <c r="B1138" s="453" t="s">
        <v>463</v>
      </c>
      <c r="C1138" s="453" t="str">
        <f>("12")</f>
        <v>12</v>
      </c>
      <c r="D1138" s="453" t="s">
        <v>894</v>
      </c>
      <c r="E1138" s="453" t="s">
        <v>3156</v>
      </c>
      <c r="F1138" s="453" t="s">
        <v>3157</v>
      </c>
      <c r="G1138" s="453">
        <v>6</v>
      </c>
      <c r="H1138" s="453" t="s">
        <v>865</v>
      </c>
    </row>
    <row r="1139" spans="1:8" ht="13.5">
      <c r="A1139" s="452" t="str">
        <f t="shared" si="17"/>
        <v>カティオーラフットボールクラブＵ－１２_13</v>
      </c>
      <c r="B1139" s="453" t="s">
        <v>463</v>
      </c>
      <c r="C1139" s="453" t="str">
        <f>("13")</f>
        <v>13</v>
      </c>
      <c r="D1139" s="453" t="s">
        <v>866</v>
      </c>
      <c r="E1139" s="453" t="s">
        <v>3158</v>
      </c>
      <c r="F1139" s="453" t="s">
        <v>3159</v>
      </c>
      <c r="G1139" s="453">
        <v>6</v>
      </c>
      <c r="H1139" s="453" t="s">
        <v>865</v>
      </c>
    </row>
    <row r="1140" spans="1:8" ht="13.5">
      <c r="A1140" s="452" t="str">
        <f t="shared" si="17"/>
        <v>カティオーラフットボールクラブＵ－１２_14</v>
      </c>
      <c r="B1140" s="453" t="s">
        <v>463</v>
      </c>
      <c r="C1140" s="453" t="str">
        <f>("14")</f>
        <v>14</v>
      </c>
      <c r="D1140" s="453" t="s">
        <v>862</v>
      </c>
      <c r="E1140" s="453" t="s">
        <v>3160</v>
      </c>
      <c r="F1140" s="453" t="s">
        <v>3161</v>
      </c>
      <c r="G1140" s="453">
        <v>5</v>
      </c>
      <c r="H1140" s="453" t="s">
        <v>865</v>
      </c>
    </row>
    <row r="1141" spans="1:8" ht="13.5">
      <c r="A1141" s="452" t="str">
        <f t="shared" si="17"/>
        <v>カティオーラフットボールクラブＵ－１２_15</v>
      </c>
      <c r="B1141" s="453" t="s">
        <v>463</v>
      </c>
      <c r="C1141" s="453" t="str">
        <f>("15")</f>
        <v>15</v>
      </c>
      <c r="D1141" s="453" t="s">
        <v>872</v>
      </c>
      <c r="E1141" s="453" t="s">
        <v>3162</v>
      </c>
      <c r="F1141" s="453" t="s">
        <v>3163</v>
      </c>
      <c r="G1141" s="453">
        <v>6</v>
      </c>
      <c r="H1141" s="453" t="s">
        <v>865</v>
      </c>
    </row>
    <row r="1142" spans="1:8" ht="13.5">
      <c r="A1142" s="452" t="str">
        <f t="shared" si="17"/>
        <v>カティオーラフットボールクラブＵ－１２　Ｎｅｘｔ_1</v>
      </c>
      <c r="B1142" s="453" t="s">
        <v>3164</v>
      </c>
      <c r="C1142" s="453" t="str">
        <f>("1")</f>
        <v>1</v>
      </c>
      <c r="D1142" s="453" t="s">
        <v>894</v>
      </c>
      <c r="E1142" s="453" t="s">
        <v>3165</v>
      </c>
      <c r="F1142" s="453" t="s">
        <v>3166</v>
      </c>
      <c r="G1142" s="453">
        <v>6</v>
      </c>
      <c r="H1142" s="453" t="s">
        <v>865</v>
      </c>
    </row>
    <row r="1143" spans="1:8" ht="13.5">
      <c r="A1143" s="452" t="str">
        <f t="shared" si="17"/>
        <v>カティオーラフットボールクラブＵ－１２　Ｎｅｘｔ_2</v>
      </c>
      <c r="B1143" s="453" t="s">
        <v>3164</v>
      </c>
      <c r="C1143" s="453" t="str">
        <f>("2")</f>
        <v>2</v>
      </c>
      <c r="D1143" s="453" t="s">
        <v>866</v>
      </c>
      <c r="E1143" s="453" t="s">
        <v>3167</v>
      </c>
      <c r="F1143" s="453" t="s">
        <v>3168</v>
      </c>
      <c r="G1143" s="453">
        <v>5</v>
      </c>
      <c r="H1143" s="453" t="s">
        <v>865</v>
      </c>
    </row>
    <row r="1144" spans="1:8" ht="13.5">
      <c r="A1144" s="452" t="str">
        <f t="shared" si="17"/>
        <v>カティオーラフットボールクラブＵ－１２　Ｎｅｘｔ_3</v>
      </c>
      <c r="B1144" s="453" t="s">
        <v>3164</v>
      </c>
      <c r="C1144" s="453" t="str">
        <f>("3")</f>
        <v>3</v>
      </c>
      <c r="D1144" s="453" t="s">
        <v>866</v>
      </c>
      <c r="E1144" s="453" t="s">
        <v>3169</v>
      </c>
      <c r="F1144" s="453" t="s">
        <v>3170</v>
      </c>
      <c r="G1144" s="453">
        <v>5</v>
      </c>
      <c r="H1144" s="453" t="s">
        <v>865</v>
      </c>
    </row>
    <row r="1145" spans="1:8" ht="13.5">
      <c r="A1145" s="452" t="str">
        <f t="shared" si="17"/>
        <v>カティオーラフットボールクラブＵ－１２　Ｎｅｘｔ_4</v>
      </c>
      <c r="B1145" s="453" t="s">
        <v>3164</v>
      </c>
      <c r="C1145" s="453" t="str">
        <f>("4")</f>
        <v>4</v>
      </c>
      <c r="D1145" s="453" t="s">
        <v>866</v>
      </c>
      <c r="E1145" s="453" t="s">
        <v>3171</v>
      </c>
      <c r="F1145" s="453" t="s">
        <v>3172</v>
      </c>
      <c r="G1145" s="453">
        <v>5</v>
      </c>
      <c r="H1145" s="453" t="s">
        <v>865</v>
      </c>
    </row>
    <row r="1146" spans="1:8" ht="13.5">
      <c r="A1146" s="452" t="str">
        <f t="shared" si="17"/>
        <v>カティオーラフットボールクラブＵ－１２　Ｎｅｘｔ_5</v>
      </c>
      <c r="B1146" s="453" t="s">
        <v>3164</v>
      </c>
      <c r="C1146" s="453" t="str">
        <f>("5")</f>
        <v>5</v>
      </c>
      <c r="D1146" s="453" t="s">
        <v>872</v>
      </c>
      <c r="E1146" s="453" t="s">
        <v>3173</v>
      </c>
      <c r="F1146" s="453" t="s">
        <v>3174</v>
      </c>
      <c r="G1146" s="453">
        <v>5</v>
      </c>
      <c r="H1146" s="453" t="s">
        <v>865</v>
      </c>
    </row>
    <row r="1147" spans="1:8" ht="13.5">
      <c r="A1147" s="452" t="str">
        <f t="shared" si="17"/>
        <v>カティオーラフットボールクラブＵ－１２　Ｎｅｘｔ_6</v>
      </c>
      <c r="B1147" s="453" t="s">
        <v>3164</v>
      </c>
      <c r="C1147" s="453" t="str">
        <f>("6")</f>
        <v>6</v>
      </c>
      <c r="D1147" s="453" t="s">
        <v>866</v>
      </c>
      <c r="E1147" s="453" t="s">
        <v>3175</v>
      </c>
      <c r="F1147" s="453" t="s">
        <v>3176</v>
      </c>
      <c r="G1147" s="453">
        <v>6</v>
      </c>
      <c r="H1147" s="453" t="s">
        <v>865</v>
      </c>
    </row>
    <row r="1148" spans="1:8" ht="13.5">
      <c r="A1148" s="452" t="str">
        <f t="shared" si="17"/>
        <v>カティオーラフットボールクラブＵ－１２　Ｎｅｘｔ_7</v>
      </c>
      <c r="B1148" s="453" t="s">
        <v>3164</v>
      </c>
      <c r="C1148" s="453" t="str">
        <f>("7")</f>
        <v>7</v>
      </c>
      <c r="D1148" s="453" t="s">
        <v>866</v>
      </c>
      <c r="E1148" s="453" t="s">
        <v>3177</v>
      </c>
      <c r="F1148" s="453" t="s">
        <v>3178</v>
      </c>
      <c r="G1148" s="453">
        <v>6</v>
      </c>
      <c r="H1148" s="453" t="s">
        <v>869</v>
      </c>
    </row>
    <row r="1149" spans="1:8" ht="13.5">
      <c r="A1149" s="452" t="str">
        <f t="shared" si="17"/>
        <v>カティオーラフットボールクラブＵ－１２　Ｎｅｘｔ_8</v>
      </c>
      <c r="B1149" s="453" t="s">
        <v>3164</v>
      </c>
      <c r="C1149" s="453" t="str">
        <f>("8")</f>
        <v>8</v>
      </c>
      <c r="D1149" s="453" t="s">
        <v>862</v>
      </c>
      <c r="E1149" s="453" t="s">
        <v>3179</v>
      </c>
      <c r="F1149" s="453" t="s">
        <v>3180</v>
      </c>
      <c r="G1149" s="453">
        <v>6</v>
      </c>
      <c r="H1149" s="453" t="s">
        <v>865</v>
      </c>
    </row>
    <row r="1150" spans="1:8" ht="13.5">
      <c r="A1150" s="452" t="str">
        <f t="shared" si="17"/>
        <v>カティオーラフットボールクラブＵ－１２　Ｎｅｘｔ_9</v>
      </c>
      <c r="B1150" s="453" t="s">
        <v>3164</v>
      </c>
      <c r="C1150" s="453" t="str">
        <f>("9")</f>
        <v>9</v>
      </c>
      <c r="D1150" s="453" t="s">
        <v>866</v>
      </c>
      <c r="E1150" s="453" t="s">
        <v>3181</v>
      </c>
      <c r="F1150" s="453" t="s">
        <v>3182</v>
      </c>
      <c r="G1150" s="453">
        <v>6</v>
      </c>
      <c r="H1150" s="453" t="s">
        <v>865</v>
      </c>
    </row>
    <row r="1151" spans="1:9" ht="13.5">
      <c r="A1151" s="452" t="str">
        <f t="shared" si="17"/>
        <v>カティオーラフットボールクラブＵ－１２　Ｎｅｘｔ_10</v>
      </c>
      <c r="B1151" s="453" t="s">
        <v>3164</v>
      </c>
      <c r="C1151" s="453" t="str">
        <f>("10")</f>
        <v>10</v>
      </c>
      <c r="D1151" s="453" t="s">
        <v>862</v>
      </c>
      <c r="E1151" s="453" t="s">
        <v>3183</v>
      </c>
      <c r="F1151" s="453" t="s">
        <v>3184</v>
      </c>
      <c r="G1151" s="453">
        <v>6</v>
      </c>
      <c r="H1151" s="453" t="s">
        <v>865</v>
      </c>
      <c r="I1151" s="453" t="s">
        <v>16</v>
      </c>
    </row>
    <row r="1152" spans="1:8" ht="13.5">
      <c r="A1152" s="452" t="str">
        <f t="shared" si="17"/>
        <v>カティオーラフットボールクラブＵ－１２　Ｎｅｘｔ_11</v>
      </c>
      <c r="B1152" s="453" t="s">
        <v>3164</v>
      </c>
      <c r="C1152" s="453" t="str">
        <f>("11")</f>
        <v>11</v>
      </c>
      <c r="D1152" s="453" t="s">
        <v>866</v>
      </c>
      <c r="E1152" s="453" t="s">
        <v>461</v>
      </c>
      <c r="F1152" s="453" t="s">
        <v>3185</v>
      </c>
      <c r="G1152" s="453">
        <v>6</v>
      </c>
      <c r="H1152" s="453" t="s">
        <v>869</v>
      </c>
    </row>
    <row r="1153" spans="1:8" ht="13.5">
      <c r="A1153" s="452" t="str">
        <f aca="true" t="shared" si="18" ref="A1153:A1216">CONCATENATE(B1153,"_",C1153)</f>
        <v>カティオーラフットボールクラブＵ－１２　Ｎｅｘｔ_12</v>
      </c>
      <c r="B1153" s="453" t="s">
        <v>3164</v>
      </c>
      <c r="C1153" s="453" t="str">
        <f>("12")</f>
        <v>12</v>
      </c>
      <c r="D1153" s="453" t="s">
        <v>872</v>
      </c>
      <c r="E1153" s="453" t="s">
        <v>3186</v>
      </c>
      <c r="F1153" s="453" t="s">
        <v>3187</v>
      </c>
      <c r="G1153" s="453">
        <v>6</v>
      </c>
      <c r="H1153" s="453" t="s">
        <v>865</v>
      </c>
    </row>
    <row r="1154" spans="1:8" ht="13.5">
      <c r="A1154" s="452" t="str">
        <f t="shared" si="18"/>
        <v>カティオーラフットボールクラブＵ－１２　Ｎｅｘｔ_13</v>
      </c>
      <c r="B1154" s="453" t="s">
        <v>3164</v>
      </c>
      <c r="C1154" s="453" t="str">
        <f>("13")</f>
        <v>13</v>
      </c>
      <c r="D1154" s="453" t="s">
        <v>862</v>
      </c>
      <c r="E1154" s="453" t="s">
        <v>3188</v>
      </c>
      <c r="F1154" s="453" t="s">
        <v>3189</v>
      </c>
      <c r="G1154" s="453">
        <v>6</v>
      </c>
      <c r="H1154" s="453" t="s">
        <v>865</v>
      </c>
    </row>
    <row r="1155" spans="1:8" ht="13.5">
      <c r="A1155" s="452" t="str">
        <f t="shared" si="18"/>
        <v>カティオーラフットボールクラブＵ－１２　Ｆｕｔｕｒｅ_1</v>
      </c>
      <c r="B1155" s="453" t="s">
        <v>3190</v>
      </c>
      <c r="C1155" s="453" t="str">
        <f>("1")</f>
        <v>1</v>
      </c>
      <c r="D1155" s="453" t="s">
        <v>894</v>
      </c>
      <c r="E1155" s="453" t="s">
        <v>3191</v>
      </c>
      <c r="F1155" s="453" t="s">
        <v>3192</v>
      </c>
      <c r="G1155" s="453">
        <v>5</v>
      </c>
      <c r="H1155" s="453" t="s">
        <v>865</v>
      </c>
    </row>
    <row r="1156" spans="1:9" ht="13.5">
      <c r="A1156" s="452" t="str">
        <f t="shared" si="18"/>
        <v>カティオーラフットボールクラブＵ－１２　Ｆｕｔｕｒｅ_2</v>
      </c>
      <c r="B1156" s="453" t="s">
        <v>3190</v>
      </c>
      <c r="C1156" s="453" t="str">
        <f>("2")</f>
        <v>2</v>
      </c>
      <c r="D1156" s="453" t="s">
        <v>862</v>
      </c>
      <c r="E1156" s="453" t="s">
        <v>3193</v>
      </c>
      <c r="F1156" s="453" t="s">
        <v>3194</v>
      </c>
      <c r="G1156" s="453">
        <v>6</v>
      </c>
      <c r="H1156" s="453" t="s">
        <v>865</v>
      </c>
      <c r="I1156" s="453" t="s">
        <v>16</v>
      </c>
    </row>
    <row r="1157" spans="1:8" ht="13.5">
      <c r="A1157" s="452" t="str">
        <f t="shared" si="18"/>
        <v>カティオーラフットボールクラブＵ－１２　Ｆｕｔｕｒｅ_3</v>
      </c>
      <c r="B1157" s="453" t="s">
        <v>3190</v>
      </c>
      <c r="C1157" s="453" t="str">
        <f>("3")</f>
        <v>3</v>
      </c>
      <c r="D1157" s="453" t="s">
        <v>862</v>
      </c>
      <c r="E1157" s="453" t="s">
        <v>3195</v>
      </c>
      <c r="F1157" s="453" t="s">
        <v>3196</v>
      </c>
      <c r="G1157" s="453">
        <v>6</v>
      </c>
      <c r="H1157" s="453" t="s">
        <v>865</v>
      </c>
    </row>
    <row r="1158" spans="1:8" ht="13.5">
      <c r="A1158" s="452" t="str">
        <f t="shared" si="18"/>
        <v>カティオーラフットボールクラブＵ－１２　Ｆｕｔｕｒｅ_4</v>
      </c>
      <c r="B1158" s="453" t="s">
        <v>3190</v>
      </c>
      <c r="C1158" s="453" t="str">
        <f>("4")</f>
        <v>4</v>
      </c>
      <c r="D1158" s="453" t="s">
        <v>872</v>
      </c>
      <c r="E1158" s="453" t="s">
        <v>3197</v>
      </c>
      <c r="F1158" s="453" t="s">
        <v>3198</v>
      </c>
      <c r="G1158" s="453">
        <v>6</v>
      </c>
      <c r="H1158" s="453" t="s">
        <v>865</v>
      </c>
    </row>
    <row r="1159" spans="1:8" ht="13.5">
      <c r="A1159" s="452" t="str">
        <f t="shared" si="18"/>
        <v>カティオーラフットボールクラブＵ－１２　Ｆｕｔｕｒｅ_5</v>
      </c>
      <c r="B1159" s="453" t="s">
        <v>3190</v>
      </c>
      <c r="C1159" s="453" t="str">
        <f>("5")</f>
        <v>5</v>
      </c>
      <c r="D1159" s="453" t="s">
        <v>866</v>
      </c>
      <c r="E1159" s="453" t="s">
        <v>3199</v>
      </c>
      <c r="F1159" s="453" t="s">
        <v>3200</v>
      </c>
      <c r="G1159" s="453">
        <v>6</v>
      </c>
      <c r="H1159" s="453" t="s">
        <v>865</v>
      </c>
    </row>
    <row r="1160" spans="1:8" ht="13.5">
      <c r="A1160" s="452" t="str">
        <f t="shared" si="18"/>
        <v>カティオーラフットボールクラブＵ－１２　Ｆｕｔｕｒｅ_6</v>
      </c>
      <c r="B1160" s="453" t="s">
        <v>3190</v>
      </c>
      <c r="C1160" s="453" t="str">
        <f>("6")</f>
        <v>6</v>
      </c>
      <c r="D1160" s="453" t="s">
        <v>866</v>
      </c>
      <c r="E1160" s="453" t="s">
        <v>3201</v>
      </c>
      <c r="F1160" s="453" t="s">
        <v>3202</v>
      </c>
      <c r="G1160" s="453">
        <v>6</v>
      </c>
      <c r="H1160" s="453" t="s">
        <v>865</v>
      </c>
    </row>
    <row r="1161" spans="1:8" ht="13.5">
      <c r="A1161" s="452" t="str">
        <f t="shared" si="18"/>
        <v>カティオーラフットボールクラブＵ－１２　Ｆｕｔｕｒｅ_7</v>
      </c>
      <c r="B1161" s="453" t="s">
        <v>3190</v>
      </c>
      <c r="C1161" s="453" t="str">
        <f>("7")</f>
        <v>7</v>
      </c>
      <c r="D1161" s="453" t="s">
        <v>862</v>
      </c>
      <c r="E1161" s="453" t="s">
        <v>3203</v>
      </c>
      <c r="F1161" s="453" t="s">
        <v>3204</v>
      </c>
      <c r="G1161" s="453">
        <v>6</v>
      </c>
      <c r="H1161" s="453" t="s">
        <v>865</v>
      </c>
    </row>
    <row r="1162" spans="1:8" ht="13.5">
      <c r="A1162" s="452" t="str">
        <f t="shared" si="18"/>
        <v>カティオーラフットボールクラブＵ－１２　Ｆｕｔｕｒｅ_8</v>
      </c>
      <c r="B1162" s="453" t="s">
        <v>3190</v>
      </c>
      <c r="C1162" s="453" t="str">
        <f>("8")</f>
        <v>8</v>
      </c>
      <c r="D1162" s="453" t="s">
        <v>866</v>
      </c>
      <c r="E1162" s="453" t="s">
        <v>3205</v>
      </c>
      <c r="F1162" s="453" t="s">
        <v>3206</v>
      </c>
      <c r="G1162" s="453">
        <v>6</v>
      </c>
      <c r="H1162" s="453" t="s">
        <v>865</v>
      </c>
    </row>
    <row r="1163" spans="1:8" ht="13.5">
      <c r="A1163" s="452" t="str">
        <f t="shared" si="18"/>
        <v>カティオーラフットボールクラブＵ－１２　Ｆｕｔｕｒｅ_9</v>
      </c>
      <c r="B1163" s="453" t="s">
        <v>3190</v>
      </c>
      <c r="C1163" s="453" t="str">
        <f>("9")</f>
        <v>9</v>
      </c>
      <c r="D1163" s="453" t="s">
        <v>866</v>
      </c>
      <c r="E1163" s="453" t="s">
        <v>3207</v>
      </c>
      <c r="F1163" s="453" t="s">
        <v>3208</v>
      </c>
      <c r="G1163" s="453">
        <v>5</v>
      </c>
      <c r="H1163" s="453" t="s">
        <v>865</v>
      </c>
    </row>
    <row r="1164" spans="1:8" ht="13.5">
      <c r="A1164" s="452" t="str">
        <f t="shared" si="18"/>
        <v>カティオーラフットボールクラブＵ－１２　Ｆｕｔｕｒｅ_10</v>
      </c>
      <c r="B1164" s="453" t="s">
        <v>3190</v>
      </c>
      <c r="C1164" s="453" t="str">
        <f>("10")</f>
        <v>10</v>
      </c>
      <c r="D1164" s="453" t="s">
        <v>872</v>
      </c>
      <c r="E1164" s="453" t="s">
        <v>3209</v>
      </c>
      <c r="F1164" s="453" t="s">
        <v>3210</v>
      </c>
      <c r="G1164" s="453">
        <v>6</v>
      </c>
      <c r="H1164" s="453" t="s">
        <v>865</v>
      </c>
    </row>
    <row r="1165" spans="1:8" ht="13.5">
      <c r="A1165" s="452" t="str">
        <f t="shared" si="18"/>
        <v>カティオーラフットボールクラブＵ－１２　Ｆｕｔｕｒｅ_11</v>
      </c>
      <c r="B1165" s="453" t="s">
        <v>3190</v>
      </c>
      <c r="C1165" s="453" t="str">
        <f>("11")</f>
        <v>11</v>
      </c>
      <c r="D1165" s="453" t="s">
        <v>862</v>
      </c>
      <c r="E1165" s="453" t="s">
        <v>3211</v>
      </c>
      <c r="F1165" s="453" t="s">
        <v>3212</v>
      </c>
      <c r="G1165" s="453">
        <v>5</v>
      </c>
      <c r="H1165" s="453" t="s">
        <v>865</v>
      </c>
    </row>
    <row r="1166" spans="1:8" ht="13.5">
      <c r="A1166" s="452" t="str">
        <f t="shared" si="18"/>
        <v>カティオーラフットボールクラブＵ－１２　Ｆｕｔｕｒｅ_12</v>
      </c>
      <c r="B1166" s="453" t="s">
        <v>3190</v>
      </c>
      <c r="C1166" s="453" t="str">
        <f>("12")</f>
        <v>12</v>
      </c>
      <c r="D1166" s="453" t="s">
        <v>862</v>
      </c>
      <c r="E1166" s="453" t="s">
        <v>3213</v>
      </c>
      <c r="F1166" s="453" t="s">
        <v>3214</v>
      </c>
      <c r="G1166" s="453">
        <v>5</v>
      </c>
      <c r="H1166" s="453" t="s">
        <v>865</v>
      </c>
    </row>
    <row r="1167" spans="1:8" ht="13.5">
      <c r="A1167" s="452" t="str">
        <f t="shared" si="18"/>
        <v>カティオーラフットボールクラブＵ－１２　Ｆｕｔｕｒｅ_13</v>
      </c>
      <c r="B1167" s="453" t="s">
        <v>3190</v>
      </c>
      <c r="C1167" s="453" t="str">
        <f>("13")</f>
        <v>13</v>
      </c>
      <c r="D1167" s="453" t="s">
        <v>866</v>
      </c>
      <c r="E1167" s="453" t="s">
        <v>3215</v>
      </c>
      <c r="F1167" s="453" t="s">
        <v>3216</v>
      </c>
      <c r="G1167" s="453">
        <v>6</v>
      </c>
      <c r="H1167" s="453" t="s">
        <v>865</v>
      </c>
    </row>
    <row r="1168" spans="1:8" ht="13.5">
      <c r="A1168" s="452" t="str">
        <f t="shared" si="18"/>
        <v>カティオーラフットボールクラブＵ－１２　Ｆｕｔｕｒｅ_14</v>
      </c>
      <c r="B1168" s="453" t="s">
        <v>3190</v>
      </c>
      <c r="C1168" s="453" t="str">
        <f>("14")</f>
        <v>14</v>
      </c>
      <c r="D1168" s="453" t="s">
        <v>866</v>
      </c>
      <c r="E1168" s="453" t="s">
        <v>3217</v>
      </c>
      <c r="F1168" s="453" t="s">
        <v>3218</v>
      </c>
      <c r="G1168" s="453">
        <v>5</v>
      </c>
      <c r="H1168" s="453" t="s">
        <v>865</v>
      </c>
    </row>
    <row r="1169" spans="1:8" ht="13.5">
      <c r="A1169" s="452" t="str">
        <f t="shared" si="18"/>
        <v>カティオーラフットボールクラブＵ－１２　Ｆｕｔｕｒｅ_15</v>
      </c>
      <c r="B1169" s="453" t="s">
        <v>3190</v>
      </c>
      <c r="C1169" s="453" t="str">
        <f>("15")</f>
        <v>15</v>
      </c>
      <c r="D1169" s="453" t="s">
        <v>866</v>
      </c>
      <c r="E1169" s="453" t="s">
        <v>3219</v>
      </c>
      <c r="F1169" s="453" t="s">
        <v>3220</v>
      </c>
      <c r="G1169" s="453">
        <v>6</v>
      </c>
      <c r="H1169" s="453" t="s">
        <v>865</v>
      </c>
    </row>
    <row r="1170" spans="1:8" ht="13.5">
      <c r="A1170" s="452" t="str">
        <f t="shared" si="18"/>
        <v>森岡サッカースポーツ少年団_1</v>
      </c>
      <c r="B1170" s="453" t="s">
        <v>3221</v>
      </c>
      <c r="C1170" s="453" t="str">
        <f>("1")</f>
        <v>1</v>
      </c>
      <c r="D1170" s="453" t="s">
        <v>894</v>
      </c>
      <c r="E1170" s="453" t="s">
        <v>3222</v>
      </c>
      <c r="F1170" s="453" t="s">
        <v>3223</v>
      </c>
      <c r="G1170" s="453">
        <v>6</v>
      </c>
      <c r="H1170" s="453" t="s">
        <v>865</v>
      </c>
    </row>
    <row r="1171" spans="1:8" ht="13.5">
      <c r="A1171" s="452" t="str">
        <f t="shared" si="18"/>
        <v>森岡サッカースポーツ少年団_2</v>
      </c>
      <c r="B1171" s="453" t="s">
        <v>3221</v>
      </c>
      <c r="C1171" s="453" t="str">
        <f>("2")</f>
        <v>2</v>
      </c>
      <c r="D1171" s="453" t="s">
        <v>872</v>
      </c>
      <c r="E1171" s="453" t="s">
        <v>3224</v>
      </c>
      <c r="F1171" s="453" t="s">
        <v>3225</v>
      </c>
      <c r="G1171" s="453">
        <v>6</v>
      </c>
      <c r="H1171" s="453" t="s">
        <v>865</v>
      </c>
    </row>
    <row r="1172" spans="1:8" ht="13.5">
      <c r="A1172" s="452" t="str">
        <f t="shared" si="18"/>
        <v>森岡サッカースポーツ少年団_3</v>
      </c>
      <c r="B1172" s="453" t="s">
        <v>3221</v>
      </c>
      <c r="C1172" s="453" t="str">
        <f>("3")</f>
        <v>3</v>
      </c>
      <c r="D1172" s="453" t="s">
        <v>862</v>
      </c>
      <c r="E1172" s="453" t="s">
        <v>3226</v>
      </c>
      <c r="F1172" s="453" t="s">
        <v>3227</v>
      </c>
      <c r="G1172" s="453">
        <v>6</v>
      </c>
      <c r="H1172" s="453" t="s">
        <v>865</v>
      </c>
    </row>
    <row r="1173" spans="1:8" ht="13.5">
      <c r="A1173" s="452" t="str">
        <f t="shared" si="18"/>
        <v>森岡サッカースポーツ少年団_4</v>
      </c>
      <c r="B1173" s="453" t="s">
        <v>3221</v>
      </c>
      <c r="C1173" s="453" t="str">
        <f>("4")</f>
        <v>4</v>
      </c>
      <c r="D1173" s="453" t="s">
        <v>862</v>
      </c>
      <c r="E1173" s="453" t="s">
        <v>3228</v>
      </c>
      <c r="F1173" s="453" t="s">
        <v>3229</v>
      </c>
      <c r="G1173" s="453">
        <v>6</v>
      </c>
      <c r="H1173" s="453" t="s">
        <v>865</v>
      </c>
    </row>
    <row r="1174" spans="1:9" ht="13.5">
      <c r="A1174" s="452" t="str">
        <f t="shared" si="18"/>
        <v>森岡サッカースポーツ少年団_5</v>
      </c>
      <c r="B1174" s="453" t="s">
        <v>3221</v>
      </c>
      <c r="C1174" s="453" t="str">
        <f>("5")</f>
        <v>5</v>
      </c>
      <c r="D1174" s="453" t="s">
        <v>866</v>
      </c>
      <c r="E1174" s="453" t="s">
        <v>3230</v>
      </c>
      <c r="F1174" s="453" t="s">
        <v>3231</v>
      </c>
      <c r="G1174" s="453">
        <v>6</v>
      </c>
      <c r="H1174" s="453" t="s">
        <v>865</v>
      </c>
      <c r="I1174" s="453" t="s">
        <v>16</v>
      </c>
    </row>
    <row r="1175" spans="1:8" ht="13.5">
      <c r="A1175" s="452" t="str">
        <f t="shared" si="18"/>
        <v>森岡サッカースポーツ少年団_6</v>
      </c>
      <c r="B1175" s="453" t="s">
        <v>3221</v>
      </c>
      <c r="C1175" s="453" t="str">
        <f>("6")</f>
        <v>6</v>
      </c>
      <c r="D1175" s="453" t="s">
        <v>866</v>
      </c>
      <c r="E1175" s="453" t="s">
        <v>3232</v>
      </c>
      <c r="F1175" s="453" t="s">
        <v>3233</v>
      </c>
      <c r="G1175" s="453">
        <v>5</v>
      </c>
      <c r="H1175" s="453" t="s">
        <v>865</v>
      </c>
    </row>
    <row r="1176" spans="1:8" ht="13.5">
      <c r="A1176" s="452" t="str">
        <f t="shared" si="18"/>
        <v>森岡サッカースポーツ少年団_7</v>
      </c>
      <c r="B1176" s="453" t="s">
        <v>3221</v>
      </c>
      <c r="C1176" s="453" t="str">
        <f>("7")</f>
        <v>7</v>
      </c>
      <c r="D1176" s="453" t="s">
        <v>866</v>
      </c>
      <c r="E1176" s="453" t="s">
        <v>3234</v>
      </c>
      <c r="F1176" s="453" t="s">
        <v>3235</v>
      </c>
      <c r="G1176" s="453">
        <v>5</v>
      </c>
      <c r="H1176" s="453" t="s">
        <v>865</v>
      </c>
    </row>
    <row r="1177" spans="1:8" ht="13.5">
      <c r="A1177" s="452" t="str">
        <f t="shared" si="18"/>
        <v>森岡サッカースポーツ少年団_8</v>
      </c>
      <c r="B1177" s="453" t="s">
        <v>3221</v>
      </c>
      <c r="C1177" s="453" t="str">
        <f>("8")</f>
        <v>8</v>
      </c>
      <c r="D1177" s="453" t="s">
        <v>862</v>
      </c>
      <c r="E1177" s="453" t="s">
        <v>3236</v>
      </c>
      <c r="F1177" s="453" t="s">
        <v>3237</v>
      </c>
      <c r="G1177" s="453">
        <v>6</v>
      </c>
      <c r="H1177" s="453" t="s">
        <v>865</v>
      </c>
    </row>
    <row r="1178" spans="1:8" ht="13.5">
      <c r="A1178" s="452" t="str">
        <f t="shared" si="18"/>
        <v>森岡サッカースポーツ少年団_9</v>
      </c>
      <c r="B1178" s="453" t="s">
        <v>3221</v>
      </c>
      <c r="C1178" s="453" t="str">
        <f>("9")</f>
        <v>9</v>
      </c>
      <c r="D1178" s="453" t="s">
        <v>872</v>
      </c>
      <c r="E1178" s="453" t="s">
        <v>3238</v>
      </c>
      <c r="F1178" s="453" t="s">
        <v>3239</v>
      </c>
      <c r="G1178" s="453">
        <v>5</v>
      </c>
      <c r="H1178" s="453" t="s">
        <v>865</v>
      </c>
    </row>
    <row r="1179" spans="1:8" ht="13.5">
      <c r="A1179" s="452" t="str">
        <f t="shared" si="18"/>
        <v>森岡サッカースポーツ少年団_10</v>
      </c>
      <c r="B1179" s="453" t="s">
        <v>3221</v>
      </c>
      <c r="C1179" s="453" t="str">
        <f>("10")</f>
        <v>10</v>
      </c>
      <c r="D1179" s="453" t="s">
        <v>866</v>
      </c>
      <c r="E1179" s="453" t="s">
        <v>3240</v>
      </c>
      <c r="F1179" s="453" t="s">
        <v>3241</v>
      </c>
      <c r="G1179" s="453">
        <v>6</v>
      </c>
      <c r="H1179" s="453" t="s">
        <v>865</v>
      </c>
    </row>
    <row r="1180" spans="1:8" ht="13.5">
      <c r="A1180" s="452" t="str">
        <f t="shared" si="18"/>
        <v>森岡サッカースポーツ少年団_11</v>
      </c>
      <c r="B1180" s="453" t="s">
        <v>3221</v>
      </c>
      <c r="C1180" s="453" t="str">
        <f>("11")</f>
        <v>11</v>
      </c>
      <c r="D1180" s="453" t="s">
        <v>872</v>
      </c>
      <c r="E1180" s="453" t="s">
        <v>3242</v>
      </c>
      <c r="F1180" s="453" t="s">
        <v>3243</v>
      </c>
      <c r="G1180" s="453">
        <v>5</v>
      </c>
      <c r="H1180" s="453" t="s">
        <v>865</v>
      </c>
    </row>
    <row r="1181" spans="1:8" ht="13.5">
      <c r="A1181" s="452" t="str">
        <f t="shared" si="18"/>
        <v>由布川サッカースポーツ少年団_1</v>
      </c>
      <c r="B1181" s="453" t="s">
        <v>3244</v>
      </c>
      <c r="C1181" s="453" t="str">
        <f>("1")</f>
        <v>1</v>
      </c>
      <c r="D1181" s="453" t="s">
        <v>894</v>
      </c>
      <c r="E1181" s="453" t="s">
        <v>3245</v>
      </c>
      <c r="F1181" s="453" t="s">
        <v>3246</v>
      </c>
      <c r="G1181" s="453">
        <v>6</v>
      </c>
      <c r="H1181" s="453" t="s">
        <v>865</v>
      </c>
    </row>
    <row r="1182" spans="1:8" ht="13.5">
      <c r="A1182" s="452" t="str">
        <f t="shared" si="18"/>
        <v>由布川サッカースポーツ少年団_3</v>
      </c>
      <c r="B1182" s="453" t="s">
        <v>3244</v>
      </c>
      <c r="C1182" s="453" t="str">
        <f>("3")</f>
        <v>3</v>
      </c>
      <c r="D1182" s="453" t="s">
        <v>866</v>
      </c>
      <c r="E1182" s="453" t="s">
        <v>3247</v>
      </c>
      <c r="F1182" s="453" t="s">
        <v>3248</v>
      </c>
      <c r="G1182" s="453">
        <v>5</v>
      </c>
      <c r="H1182" s="453" t="s">
        <v>865</v>
      </c>
    </row>
    <row r="1183" spans="1:8" ht="13.5">
      <c r="A1183" s="452" t="str">
        <f t="shared" si="18"/>
        <v>由布川サッカースポーツ少年団_5</v>
      </c>
      <c r="B1183" s="453" t="s">
        <v>3244</v>
      </c>
      <c r="C1183" s="453" t="str">
        <f>("5")</f>
        <v>5</v>
      </c>
      <c r="D1183" s="453" t="s">
        <v>866</v>
      </c>
      <c r="E1183" s="453" t="s">
        <v>3249</v>
      </c>
      <c r="F1183" s="453" t="s">
        <v>3250</v>
      </c>
      <c r="G1183" s="453">
        <v>5</v>
      </c>
      <c r="H1183" s="453" t="s">
        <v>865</v>
      </c>
    </row>
    <row r="1184" spans="1:8" ht="13.5">
      <c r="A1184" s="452" t="str">
        <f t="shared" si="18"/>
        <v>由布川サッカースポーツ少年団_6</v>
      </c>
      <c r="B1184" s="453" t="s">
        <v>3244</v>
      </c>
      <c r="C1184" s="453" t="str">
        <f>("6")</f>
        <v>6</v>
      </c>
      <c r="D1184" s="453" t="s">
        <v>866</v>
      </c>
      <c r="E1184" s="453" t="s">
        <v>3251</v>
      </c>
      <c r="F1184" s="453" t="s">
        <v>3252</v>
      </c>
      <c r="G1184" s="453">
        <v>5</v>
      </c>
      <c r="H1184" s="453" t="s">
        <v>865</v>
      </c>
    </row>
    <row r="1185" spans="1:8" ht="13.5">
      <c r="A1185" s="452" t="str">
        <f t="shared" si="18"/>
        <v>由布川サッカースポーツ少年団_7</v>
      </c>
      <c r="B1185" s="453" t="s">
        <v>3244</v>
      </c>
      <c r="C1185" s="453" t="str">
        <f>("7")</f>
        <v>7</v>
      </c>
      <c r="D1185" s="453" t="s">
        <v>862</v>
      </c>
      <c r="E1185" s="453" t="s">
        <v>3253</v>
      </c>
      <c r="F1185" s="453" t="s">
        <v>3254</v>
      </c>
      <c r="G1185" s="453">
        <v>5</v>
      </c>
      <c r="H1185" s="453" t="s">
        <v>865</v>
      </c>
    </row>
    <row r="1186" spans="1:8" ht="13.5">
      <c r="A1186" s="452" t="str">
        <f t="shared" si="18"/>
        <v>由布川サッカースポーツ少年団_8</v>
      </c>
      <c r="B1186" s="453" t="s">
        <v>3244</v>
      </c>
      <c r="C1186" s="453" t="str">
        <f>("8")</f>
        <v>8</v>
      </c>
      <c r="D1186" s="453" t="s">
        <v>862</v>
      </c>
      <c r="E1186" s="453" t="s">
        <v>3255</v>
      </c>
      <c r="F1186" s="453" t="s">
        <v>3256</v>
      </c>
      <c r="G1186" s="453">
        <v>5</v>
      </c>
      <c r="H1186" s="453" t="s">
        <v>865</v>
      </c>
    </row>
    <row r="1187" spans="1:9" ht="13.5">
      <c r="A1187" s="452" t="str">
        <f t="shared" si="18"/>
        <v>由布川サッカースポーツ少年団_9</v>
      </c>
      <c r="B1187" s="453" t="s">
        <v>3244</v>
      </c>
      <c r="C1187" s="453" t="str">
        <f>("9")</f>
        <v>9</v>
      </c>
      <c r="D1187" s="453" t="s">
        <v>872</v>
      </c>
      <c r="E1187" s="453" t="s">
        <v>3257</v>
      </c>
      <c r="F1187" s="453" t="s">
        <v>3258</v>
      </c>
      <c r="G1187" s="453">
        <v>6</v>
      </c>
      <c r="H1187" s="453" t="s">
        <v>865</v>
      </c>
      <c r="I1187" s="453" t="s">
        <v>16</v>
      </c>
    </row>
    <row r="1188" spans="1:8" ht="13.5">
      <c r="A1188" s="452" t="str">
        <f t="shared" si="18"/>
        <v>由布川サッカースポーツ少年団_10</v>
      </c>
      <c r="B1188" s="453" t="s">
        <v>3244</v>
      </c>
      <c r="C1188" s="453" t="str">
        <f>("10")</f>
        <v>10</v>
      </c>
      <c r="D1188" s="453" t="s">
        <v>872</v>
      </c>
      <c r="E1188" s="453" t="s">
        <v>3259</v>
      </c>
      <c r="F1188" s="453" t="s">
        <v>3260</v>
      </c>
      <c r="G1188" s="453">
        <v>5</v>
      </c>
      <c r="H1188" s="453" t="s">
        <v>865</v>
      </c>
    </row>
    <row r="1189" spans="1:8" ht="13.5">
      <c r="A1189" s="452" t="str">
        <f t="shared" si="18"/>
        <v>由布川サッカースポーツ少年団_11</v>
      </c>
      <c r="B1189" s="453" t="s">
        <v>3244</v>
      </c>
      <c r="C1189" s="453" t="str">
        <f>("11")</f>
        <v>11</v>
      </c>
      <c r="D1189" s="453" t="s">
        <v>872</v>
      </c>
      <c r="E1189" s="453" t="s">
        <v>3261</v>
      </c>
      <c r="F1189" s="453" t="s">
        <v>3262</v>
      </c>
      <c r="G1189" s="453">
        <v>5</v>
      </c>
      <c r="H1189" s="453" t="s">
        <v>865</v>
      </c>
    </row>
    <row r="1190" spans="1:8" ht="13.5">
      <c r="A1190" s="452" t="str">
        <f t="shared" si="18"/>
        <v>由布川サッカースポーツ少年団_12</v>
      </c>
      <c r="B1190" s="453" t="s">
        <v>3244</v>
      </c>
      <c r="C1190" s="453" t="str">
        <f>("12")</f>
        <v>12</v>
      </c>
      <c r="D1190" s="453" t="s">
        <v>862</v>
      </c>
      <c r="E1190" s="453" t="s">
        <v>3263</v>
      </c>
      <c r="F1190" s="453" t="s">
        <v>3264</v>
      </c>
      <c r="G1190" s="453">
        <v>5</v>
      </c>
      <c r="H1190" s="453" t="s">
        <v>865</v>
      </c>
    </row>
    <row r="1191" spans="1:8" ht="13.5">
      <c r="A1191" s="452" t="str">
        <f t="shared" si="18"/>
        <v>由布川サッカースポーツ少年団_13</v>
      </c>
      <c r="B1191" s="453" t="s">
        <v>3244</v>
      </c>
      <c r="C1191" s="453" t="str">
        <f>("13")</f>
        <v>13</v>
      </c>
      <c r="D1191" s="453" t="s">
        <v>866</v>
      </c>
      <c r="E1191" s="453" t="s">
        <v>3265</v>
      </c>
      <c r="F1191" s="453" t="s">
        <v>3266</v>
      </c>
      <c r="G1191" s="453">
        <v>4</v>
      </c>
      <c r="H1191" s="453" t="s">
        <v>865</v>
      </c>
    </row>
    <row r="1192" spans="1:8" ht="13.5">
      <c r="A1192" s="452" t="str">
        <f t="shared" si="18"/>
        <v>由布川サッカースポーツ少年団_14</v>
      </c>
      <c r="B1192" s="453" t="s">
        <v>3244</v>
      </c>
      <c r="C1192" s="453" t="str">
        <f>("14")</f>
        <v>14</v>
      </c>
      <c r="D1192" s="453" t="s">
        <v>872</v>
      </c>
      <c r="E1192" s="453" t="s">
        <v>3267</v>
      </c>
      <c r="F1192" s="453" t="s">
        <v>3268</v>
      </c>
      <c r="G1192" s="453">
        <v>4</v>
      </c>
      <c r="H1192" s="453" t="s">
        <v>865</v>
      </c>
    </row>
    <row r="1193" spans="1:8" ht="13.5">
      <c r="A1193" s="452" t="str">
        <f t="shared" si="18"/>
        <v>由布川サッカースポーツ少年団_15</v>
      </c>
      <c r="B1193" s="453" t="s">
        <v>3244</v>
      </c>
      <c r="C1193" s="453" t="str">
        <f>("15")</f>
        <v>15</v>
      </c>
      <c r="D1193" s="453" t="s">
        <v>862</v>
      </c>
      <c r="E1193" s="453" t="s">
        <v>3269</v>
      </c>
      <c r="F1193" s="453" t="s">
        <v>3270</v>
      </c>
      <c r="G1193" s="453">
        <v>4</v>
      </c>
      <c r="H1193" s="453" t="s">
        <v>865</v>
      </c>
    </row>
    <row r="1194" spans="1:8" ht="13.5">
      <c r="A1194" s="452" t="str">
        <f t="shared" si="18"/>
        <v>由布川サッカースポーツ少年団_16</v>
      </c>
      <c r="B1194" s="453" t="s">
        <v>3244</v>
      </c>
      <c r="C1194" s="453" t="str">
        <f>("16")</f>
        <v>16</v>
      </c>
      <c r="D1194" s="453" t="s">
        <v>866</v>
      </c>
      <c r="E1194" s="453" t="s">
        <v>3271</v>
      </c>
      <c r="F1194" s="453" t="s">
        <v>3272</v>
      </c>
      <c r="G1194" s="453">
        <v>5</v>
      </c>
      <c r="H1194" s="453" t="s">
        <v>865</v>
      </c>
    </row>
    <row r="1195" spans="1:8" ht="13.5">
      <c r="A1195" s="452" t="str">
        <f t="shared" si="18"/>
        <v>由布川サッカースポーツ少年団_17</v>
      </c>
      <c r="B1195" s="453" t="s">
        <v>3244</v>
      </c>
      <c r="C1195" s="453" t="str">
        <f>("17")</f>
        <v>17</v>
      </c>
      <c r="D1195" s="453" t="s">
        <v>894</v>
      </c>
      <c r="E1195" s="453" t="s">
        <v>3273</v>
      </c>
      <c r="F1195" s="453" t="s">
        <v>3274</v>
      </c>
      <c r="G1195" s="453">
        <v>4</v>
      </c>
      <c r="H1195" s="453" t="s">
        <v>865</v>
      </c>
    </row>
    <row r="1196" spans="1:8" ht="13.5">
      <c r="A1196" s="452" t="str">
        <f t="shared" si="18"/>
        <v>ＫＩＮＧＳ　ＦＯＯＴＢＡＬＬＣＬＵＢ　Ｕ－１２_1</v>
      </c>
      <c r="B1196" s="453" t="s">
        <v>21</v>
      </c>
      <c r="C1196" s="453" t="str">
        <f>("1")</f>
        <v>1</v>
      </c>
      <c r="D1196" s="453" t="s">
        <v>894</v>
      </c>
      <c r="E1196" s="453" t="s">
        <v>3275</v>
      </c>
      <c r="F1196" s="453" t="s">
        <v>3276</v>
      </c>
      <c r="G1196" s="453">
        <v>6</v>
      </c>
      <c r="H1196" s="453" t="s">
        <v>865</v>
      </c>
    </row>
    <row r="1197" spans="1:8" ht="13.5">
      <c r="A1197" s="452" t="str">
        <f t="shared" si="18"/>
        <v>ＫＩＮＧＳ　ＦＯＯＴＢＡＬＬＣＬＵＢ　Ｕ－１２_2</v>
      </c>
      <c r="B1197" s="453" t="s">
        <v>21</v>
      </c>
      <c r="C1197" s="453" t="str">
        <f>("2")</f>
        <v>2</v>
      </c>
      <c r="D1197" s="453" t="s">
        <v>866</v>
      </c>
      <c r="E1197" s="453" t="s">
        <v>3277</v>
      </c>
      <c r="F1197" s="453" t="s">
        <v>3278</v>
      </c>
      <c r="G1197" s="453">
        <v>5</v>
      </c>
      <c r="H1197" s="453" t="s">
        <v>865</v>
      </c>
    </row>
    <row r="1198" spans="1:8" ht="13.5">
      <c r="A1198" s="452" t="str">
        <f t="shared" si="18"/>
        <v>ＫＩＮＧＳ　ＦＯＯＴＢＡＬＬＣＬＵＢ　Ｕ－１２_3</v>
      </c>
      <c r="B1198" s="453" t="s">
        <v>21</v>
      </c>
      <c r="C1198" s="453" t="str">
        <f>("3")</f>
        <v>3</v>
      </c>
      <c r="D1198" s="453" t="s">
        <v>866</v>
      </c>
      <c r="E1198" s="453" t="s">
        <v>3279</v>
      </c>
      <c r="F1198" s="453" t="s">
        <v>3280</v>
      </c>
      <c r="G1198" s="453">
        <v>5</v>
      </c>
      <c r="H1198" s="453" t="s">
        <v>865</v>
      </c>
    </row>
    <row r="1199" spans="1:8" ht="13.5">
      <c r="A1199" s="452" t="str">
        <f t="shared" si="18"/>
        <v>ＫＩＮＧＳ　ＦＯＯＴＢＡＬＬＣＬＵＢ　Ｕ－１２_4</v>
      </c>
      <c r="B1199" s="453" t="s">
        <v>21</v>
      </c>
      <c r="C1199" s="453" t="str">
        <f>("4")</f>
        <v>4</v>
      </c>
      <c r="D1199" s="453" t="s">
        <v>862</v>
      </c>
      <c r="E1199" s="453" t="s">
        <v>3281</v>
      </c>
      <c r="F1199" s="453" t="s">
        <v>3282</v>
      </c>
      <c r="G1199" s="453">
        <v>6</v>
      </c>
      <c r="H1199" s="453" t="s">
        <v>865</v>
      </c>
    </row>
    <row r="1200" spans="1:8" ht="13.5">
      <c r="A1200" s="452" t="str">
        <f t="shared" si="18"/>
        <v>ＫＩＮＧＳ　ＦＯＯＴＢＡＬＬＣＬＵＢ　Ｕ－１２_5</v>
      </c>
      <c r="B1200" s="453" t="s">
        <v>21</v>
      </c>
      <c r="C1200" s="453" t="str">
        <f>("5")</f>
        <v>5</v>
      </c>
      <c r="D1200" s="453" t="s">
        <v>866</v>
      </c>
      <c r="E1200" s="453" t="s">
        <v>3283</v>
      </c>
      <c r="F1200" s="453" t="s">
        <v>3284</v>
      </c>
      <c r="G1200" s="453">
        <v>6</v>
      </c>
      <c r="H1200" s="453" t="s">
        <v>865</v>
      </c>
    </row>
    <row r="1201" spans="1:8" ht="13.5">
      <c r="A1201" s="452" t="str">
        <f t="shared" si="18"/>
        <v>ＫＩＮＧＳ　ＦＯＯＴＢＡＬＬＣＬＵＢ　Ｕ－１２_6</v>
      </c>
      <c r="B1201" s="453" t="s">
        <v>21</v>
      </c>
      <c r="C1201" s="453" t="str">
        <f>("6")</f>
        <v>6</v>
      </c>
      <c r="D1201" s="453" t="s">
        <v>866</v>
      </c>
      <c r="E1201" s="453" t="s">
        <v>3285</v>
      </c>
      <c r="F1201" s="453" t="s">
        <v>3286</v>
      </c>
      <c r="G1201" s="453">
        <v>6</v>
      </c>
      <c r="H1201" s="453" t="s">
        <v>865</v>
      </c>
    </row>
    <row r="1202" spans="1:9" ht="13.5">
      <c r="A1202" s="452" t="str">
        <f t="shared" si="18"/>
        <v>ＫＩＮＧＳ　ＦＯＯＴＢＡＬＬＣＬＵＢ　Ｕ－１２_7</v>
      </c>
      <c r="B1202" s="453" t="s">
        <v>21</v>
      </c>
      <c r="C1202" s="453" t="str">
        <f>("7")</f>
        <v>7</v>
      </c>
      <c r="D1202" s="453" t="s">
        <v>866</v>
      </c>
      <c r="E1202" s="453" t="s">
        <v>3287</v>
      </c>
      <c r="F1202" s="453" t="s">
        <v>3288</v>
      </c>
      <c r="G1202" s="453">
        <v>6</v>
      </c>
      <c r="H1202" s="453" t="s">
        <v>865</v>
      </c>
      <c r="I1202" s="453" t="s">
        <v>16</v>
      </c>
    </row>
    <row r="1203" spans="1:8" ht="13.5">
      <c r="A1203" s="452" t="str">
        <f t="shared" si="18"/>
        <v>ＫＩＮＧＳ　ＦＯＯＴＢＡＬＬＣＬＵＢ　Ｕ－１２_8</v>
      </c>
      <c r="B1203" s="453" t="s">
        <v>21</v>
      </c>
      <c r="C1203" s="453" t="str">
        <f>("8")</f>
        <v>8</v>
      </c>
      <c r="D1203" s="453" t="s">
        <v>866</v>
      </c>
      <c r="E1203" s="453" t="s">
        <v>3289</v>
      </c>
      <c r="F1203" s="453" t="s">
        <v>3290</v>
      </c>
      <c r="G1203" s="453">
        <v>6</v>
      </c>
      <c r="H1203" s="453" t="s">
        <v>865</v>
      </c>
    </row>
    <row r="1204" spans="1:8" ht="13.5">
      <c r="A1204" s="452" t="str">
        <f t="shared" si="18"/>
        <v>ＫＩＮＧＳ　ＦＯＯＴＢＡＬＬＣＬＵＢ　Ｕ－１２_9</v>
      </c>
      <c r="B1204" s="453" t="s">
        <v>21</v>
      </c>
      <c r="C1204" s="453" t="str">
        <f>("9")</f>
        <v>9</v>
      </c>
      <c r="D1204" s="453" t="s">
        <v>872</v>
      </c>
      <c r="E1204" s="453" t="s">
        <v>3291</v>
      </c>
      <c r="F1204" s="453" t="s">
        <v>3292</v>
      </c>
      <c r="G1204" s="453">
        <v>6</v>
      </c>
      <c r="H1204" s="453" t="s">
        <v>865</v>
      </c>
    </row>
    <row r="1205" spans="1:8" ht="13.5">
      <c r="A1205" s="452" t="str">
        <f t="shared" si="18"/>
        <v>ＫＩＮＧＳ　ＦＯＯＴＢＡＬＬＣＬＵＢ　Ｕ－１２_10</v>
      </c>
      <c r="B1205" s="453" t="s">
        <v>21</v>
      </c>
      <c r="C1205" s="453" t="str">
        <f>("10")</f>
        <v>10</v>
      </c>
      <c r="D1205" s="453" t="s">
        <v>866</v>
      </c>
      <c r="E1205" s="453" t="s">
        <v>3293</v>
      </c>
      <c r="F1205" s="453" t="s">
        <v>3294</v>
      </c>
      <c r="G1205" s="453">
        <v>6</v>
      </c>
      <c r="H1205" s="453" t="s">
        <v>865</v>
      </c>
    </row>
    <row r="1206" spans="1:8" ht="13.5">
      <c r="A1206" s="452" t="str">
        <f t="shared" si="18"/>
        <v>ＫＩＮＧＳ　ＦＯＯＴＢＡＬＬＣＬＵＢ　Ｕ－１２_11</v>
      </c>
      <c r="B1206" s="453" t="s">
        <v>21</v>
      </c>
      <c r="C1206" s="453" t="str">
        <f>("11")</f>
        <v>11</v>
      </c>
      <c r="D1206" s="453" t="s">
        <v>872</v>
      </c>
      <c r="E1206" s="453" t="s">
        <v>3295</v>
      </c>
      <c r="F1206" s="453" t="s">
        <v>3296</v>
      </c>
      <c r="G1206" s="453">
        <v>5</v>
      </c>
      <c r="H1206" s="453" t="s">
        <v>865</v>
      </c>
    </row>
    <row r="1207" spans="1:8" ht="13.5">
      <c r="A1207" s="452" t="str">
        <f t="shared" si="18"/>
        <v>ＫＩＮＧＳ　ＦＯＯＴＢＡＬＬＣＬＵＢ　Ｕ－１２_12</v>
      </c>
      <c r="B1207" s="453" t="s">
        <v>21</v>
      </c>
      <c r="C1207" s="453" t="str">
        <f>("12")</f>
        <v>12</v>
      </c>
      <c r="D1207" s="453" t="s">
        <v>894</v>
      </c>
      <c r="E1207" s="453" t="s">
        <v>3297</v>
      </c>
      <c r="F1207" s="453" t="s">
        <v>3298</v>
      </c>
      <c r="G1207" s="453">
        <v>6</v>
      </c>
      <c r="H1207" s="453" t="s">
        <v>865</v>
      </c>
    </row>
    <row r="1208" spans="1:8" ht="13.5">
      <c r="A1208" s="452" t="str">
        <f t="shared" si="18"/>
        <v>ＫＩＮＧＳ　ＦＯＯＴＢＡＬＬＣＬＵＢ　Ｕ－１２_13</v>
      </c>
      <c r="B1208" s="453" t="s">
        <v>21</v>
      </c>
      <c r="C1208" s="453" t="str">
        <f>("13")</f>
        <v>13</v>
      </c>
      <c r="D1208" s="453" t="s">
        <v>872</v>
      </c>
      <c r="E1208" s="453" t="s">
        <v>3299</v>
      </c>
      <c r="F1208" s="453" t="s">
        <v>3300</v>
      </c>
      <c r="G1208" s="453">
        <v>5</v>
      </c>
      <c r="H1208" s="453" t="s">
        <v>865</v>
      </c>
    </row>
    <row r="1209" spans="1:8" ht="13.5">
      <c r="A1209" s="452" t="str">
        <f t="shared" si="18"/>
        <v>ＫＩＮＧＳ　ＦＯＯＴＢＡＬＬＣＬＵＢ　Ｕ－１２_14</v>
      </c>
      <c r="B1209" s="453" t="s">
        <v>21</v>
      </c>
      <c r="C1209" s="453" t="str">
        <f>("14")</f>
        <v>14</v>
      </c>
      <c r="D1209" s="453" t="s">
        <v>866</v>
      </c>
      <c r="E1209" s="453" t="s">
        <v>3301</v>
      </c>
      <c r="F1209" s="453" t="s">
        <v>3302</v>
      </c>
      <c r="G1209" s="453">
        <v>5</v>
      </c>
      <c r="H1209" s="453" t="s">
        <v>865</v>
      </c>
    </row>
    <row r="1210" spans="1:8" ht="13.5">
      <c r="A1210" s="452" t="str">
        <f t="shared" si="18"/>
        <v>ＫＩＮＧＳ　ＦＯＯＴＢＡＬＬＣＬＵＢ　Ｕ－１２_15</v>
      </c>
      <c r="B1210" s="453" t="s">
        <v>21</v>
      </c>
      <c r="C1210" s="453" t="str">
        <f>("15")</f>
        <v>15</v>
      </c>
      <c r="D1210" s="453" t="s">
        <v>866</v>
      </c>
      <c r="E1210" s="453" t="s">
        <v>3303</v>
      </c>
      <c r="F1210" s="453" t="s">
        <v>3304</v>
      </c>
      <c r="G1210" s="453">
        <v>5</v>
      </c>
      <c r="H1210" s="453" t="s">
        <v>865</v>
      </c>
    </row>
    <row r="1211" spans="1:8" ht="13.5">
      <c r="A1211" s="452" t="str">
        <f t="shared" si="18"/>
        <v>ＫＩＮＧＳ　ＦＯＯＴＢＡＬＬＣＬＵＢ　Ｕ－１２_16</v>
      </c>
      <c r="B1211" s="453" t="s">
        <v>21</v>
      </c>
      <c r="C1211" s="453" t="str">
        <f>("16")</f>
        <v>16</v>
      </c>
      <c r="D1211" s="453" t="s">
        <v>862</v>
      </c>
      <c r="E1211" s="453" t="s">
        <v>3305</v>
      </c>
      <c r="F1211" s="453" t="s">
        <v>3306</v>
      </c>
      <c r="G1211" s="453">
        <v>5</v>
      </c>
      <c r="H1211" s="453" t="s">
        <v>865</v>
      </c>
    </row>
    <row r="1212" spans="1:8" ht="13.5">
      <c r="A1212" s="452" t="str">
        <f t="shared" si="18"/>
        <v>ＫＩＮＧＳ　ＦＯＯＴＢＡＬＬＣＬＵＢ　Ｕ－１２_17</v>
      </c>
      <c r="B1212" s="453" t="s">
        <v>21</v>
      </c>
      <c r="C1212" s="453" t="str">
        <f>("17")</f>
        <v>17</v>
      </c>
      <c r="D1212" s="453" t="s">
        <v>866</v>
      </c>
      <c r="E1212" s="453" t="s">
        <v>3307</v>
      </c>
      <c r="F1212" s="453" t="s">
        <v>3308</v>
      </c>
      <c r="G1212" s="453">
        <v>4</v>
      </c>
      <c r="H1212" s="453" t="s">
        <v>865</v>
      </c>
    </row>
    <row r="1213" spans="1:8" ht="13.5">
      <c r="A1213" s="452" t="str">
        <f t="shared" si="18"/>
        <v>ＫＩＮＧＳ　ＦＯＯＴＢＡＬＬＣＬＵＢ　Ｕ－１２_18</v>
      </c>
      <c r="B1213" s="453" t="s">
        <v>21</v>
      </c>
      <c r="C1213" s="453" t="str">
        <f>("18")</f>
        <v>18</v>
      </c>
      <c r="D1213" s="453" t="s">
        <v>3309</v>
      </c>
      <c r="E1213" s="453" t="s">
        <v>3310</v>
      </c>
      <c r="F1213" s="453" t="s">
        <v>3311</v>
      </c>
      <c r="G1213" s="453">
        <v>4</v>
      </c>
      <c r="H1213" s="453" t="s">
        <v>865</v>
      </c>
    </row>
    <row r="1214" spans="1:8" ht="13.5">
      <c r="A1214" s="452" t="str">
        <f t="shared" si="18"/>
        <v>スマイスＦＣ_1</v>
      </c>
      <c r="B1214" s="453" t="s">
        <v>3312</v>
      </c>
      <c r="C1214" s="453" t="str">
        <f>("1")</f>
        <v>1</v>
      </c>
      <c r="D1214" s="453" t="s">
        <v>894</v>
      </c>
      <c r="E1214" s="453" t="s">
        <v>3313</v>
      </c>
      <c r="F1214" s="453" t="s">
        <v>3314</v>
      </c>
      <c r="G1214" s="453">
        <v>5</v>
      </c>
      <c r="H1214" s="453" t="s">
        <v>865</v>
      </c>
    </row>
    <row r="1215" spans="1:8" ht="13.5">
      <c r="A1215" s="452" t="str">
        <f t="shared" si="18"/>
        <v>スマイスＦＣ_2</v>
      </c>
      <c r="B1215" s="453" t="s">
        <v>3312</v>
      </c>
      <c r="C1215" s="453" t="str">
        <f>("2")</f>
        <v>2</v>
      </c>
      <c r="D1215" s="453" t="s">
        <v>866</v>
      </c>
      <c r="E1215" s="453" t="s">
        <v>3315</v>
      </c>
      <c r="F1215" s="453" t="s">
        <v>3316</v>
      </c>
      <c r="G1215" s="453">
        <v>6</v>
      </c>
      <c r="H1215" s="453" t="s">
        <v>865</v>
      </c>
    </row>
    <row r="1216" spans="1:8" ht="13.5">
      <c r="A1216" s="452" t="str">
        <f t="shared" si="18"/>
        <v>スマイスＦＣ_3</v>
      </c>
      <c r="B1216" s="453" t="s">
        <v>3312</v>
      </c>
      <c r="C1216" s="453" t="str">
        <f>("3")</f>
        <v>3</v>
      </c>
      <c r="D1216" s="453" t="s">
        <v>866</v>
      </c>
      <c r="E1216" s="453" t="s">
        <v>3317</v>
      </c>
      <c r="F1216" s="453" t="s">
        <v>3318</v>
      </c>
      <c r="G1216" s="453">
        <v>6</v>
      </c>
      <c r="H1216" s="453" t="s">
        <v>865</v>
      </c>
    </row>
    <row r="1217" spans="1:8" ht="13.5">
      <c r="A1217" s="452" t="str">
        <f aca="true" t="shared" si="19" ref="A1217:A1280">CONCATENATE(B1217,"_",C1217)</f>
        <v>スマイスＦＣ_4</v>
      </c>
      <c r="B1217" s="453" t="s">
        <v>3312</v>
      </c>
      <c r="C1217" s="453" t="str">
        <f>("4")</f>
        <v>4</v>
      </c>
      <c r="D1217" s="453" t="s">
        <v>862</v>
      </c>
      <c r="E1217" s="453" t="s">
        <v>3319</v>
      </c>
      <c r="F1217" s="453" t="s">
        <v>3320</v>
      </c>
      <c r="G1217" s="453">
        <v>6</v>
      </c>
      <c r="H1217" s="453" t="s">
        <v>865</v>
      </c>
    </row>
    <row r="1218" spans="1:8" ht="13.5">
      <c r="A1218" s="452" t="str">
        <f t="shared" si="19"/>
        <v>スマイスＦＣ_5</v>
      </c>
      <c r="B1218" s="453" t="s">
        <v>3312</v>
      </c>
      <c r="C1218" s="453" t="str">
        <f>("5")</f>
        <v>5</v>
      </c>
      <c r="D1218" s="453" t="s">
        <v>872</v>
      </c>
      <c r="E1218" s="453" t="s">
        <v>3321</v>
      </c>
      <c r="F1218" s="453" t="s">
        <v>3322</v>
      </c>
      <c r="G1218" s="453">
        <v>5</v>
      </c>
      <c r="H1218" s="453" t="s">
        <v>865</v>
      </c>
    </row>
    <row r="1219" spans="1:8" ht="13.5">
      <c r="A1219" s="452" t="str">
        <f t="shared" si="19"/>
        <v>スマイスＦＣ_6</v>
      </c>
      <c r="B1219" s="453" t="s">
        <v>3312</v>
      </c>
      <c r="C1219" s="453" t="str">
        <f>("6")</f>
        <v>6</v>
      </c>
      <c r="D1219" s="453" t="s">
        <v>872</v>
      </c>
      <c r="E1219" s="453" t="s">
        <v>3323</v>
      </c>
      <c r="F1219" s="453" t="s">
        <v>3324</v>
      </c>
      <c r="G1219" s="453">
        <v>5</v>
      </c>
      <c r="H1219" s="453" t="s">
        <v>865</v>
      </c>
    </row>
    <row r="1220" spans="1:8" ht="13.5">
      <c r="A1220" s="452" t="str">
        <f t="shared" si="19"/>
        <v>スマイスＦＣ_7</v>
      </c>
      <c r="B1220" s="453" t="s">
        <v>3312</v>
      </c>
      <c r="C1220" s="453" t="str">
        <f>("7")</f>
        <v>7</v>
      </c>
      <c r="D1220" s="453" t="s">
        <v>872</v>
      </c>
      <c r="E1220" s="453" t="s">
        <v>3325</v>
      </c>
      <c r="F1220" s="453" t="s">
        <v>3326</v>
      </c>
      <c r="G1220" s="453">
        <v>5</v>
      </c>
      <c r="H1220" s="453" t="s">
        <v>865</v>
      </c>
    </row>
    <row r="1221" spans="1:8" ht="13.5">
      <c r="A1221" s="452" t="str">
        <f t="shared" si="19"/>
        <v>スマイスＦＣ_8</v>
      </c>
      <c r="B1221" s="453" t="s">
        <v>3312</v>
      </c>
      <c r="C1221" s="453" t="str">
        <f>("8")</f>
        <v>8</v>
      </c>
      <c r="D1221" s="453" t="s">
        <v>866</v>
      </c>
      <c r="E1221" s="453" t="s">
        <v>3327</v>
      </c>
      <c r="F1221" s="453" t="s">
        <v>3328</v>
      </c>
      <c r="G1221" s="453">
        <v>6</v>
      </c>
      <c r="H1221" s="453" t="s">
        <v>865</v>
      </c>
    </row>
    <row r="1222" spans="1:8" ht="13.5">
      <c r="A1222" s="452" t="str">
        <f t="shared" si="19"/>
        <v>スマイスＦＣ_9</v>
      </c>
      <c r="B1222" s="453" t="s">
        <v>3312</v>
      </c>
      <c r="C1222" s="453" t="str">
        <f>("9")</f>
        <v>9</v>
      </c>
      <c r="D1222" s="453" t="s">
        <v>862</v>
      </c>
      <c r="E1222" s="453" t="s">
        <v>3329</v>
      </c>
      <c r="F1222" s="453" t="s">
        <v>3330</v>
      </c>
      <c r="G1222" s="453">
        <v>6</v>
      </c>
      <c r="H1222" s="453" t="s">
        <v>865</v>
      </c>
    </row>
    <row r="1223" spans="1:9" ht="13.5">
      <c r="A1223" s="452" t="str">
        <f t="shared" si="19"/>
        <v>スマイスＦＣ_10</v>
      </c>
      <c r="B1223" s="453" t="s">
        <v>3312</v>
      </c>
      <c r="C1223" s="453" t="str">
        <f>("10")</f>
        <v>10</v>
      </c>
      <c r="D1223" s="453" t="s">
        <v>862</v>
      </c>
      <c r="E1223" s="453" t="s">
        <v>3331</v>
      </c>
      <c r="F1223" s="453" t="s">
        <v>3332</v>
      </c>
      <c r="G1223" s="453">
        <v>6</v>
      </c>
      <c r="H1223" s="453" t="s">
        <v>865</v>
      </c>
      <c r="I1223" s="453" t="s">
        <v>16</v>
      </c>
    </row>
    <row r="1224" spans="1:8" ht="13.5">
      <c r="A1224" s="452" t="str">
        <f t="shared" si="19"/>
        <v>スマイスＦＣ_12</v>
      </c>
      <c r="B1224" s="453" t="s">
        <v>3312</v>
      </c>
      <c r="C1224" s="453" t="str">
        <f>("12")</f>
        <v>12</v>
      </c>
      <c r="D1224" s="453" t="s">
        <v>866</v>
      </c>
      <c r="E1224" s="453" t="s">
        <v>3333</v>
      </c>
      <c r="F1224" s="453" t="s">
        <v>3334</v>
      </c>
      <c r="G1224" s="453">
        <v>5</v>
      </c>
      <c r="H1224" s="453" t="s">
        <v>865</v>
      </c>
    </row>
    <row r="1225" spans="1:8" ht="13.5">
      <c r="A1225" s="452" t="str">
        <f t="shared" si="19"/>
        <v>スマイスＦＣ_13</v>
      </c>
      <c r="B1225" s="453" t="s">
        <v>3312</v>
      </c>
      <c r="C1225" s="453" t="str">
        <f>("13")</f>
        <v>13</v>
      </c>
      <c r="D1225" s="453" t="s">
        <v>862</v>
      </c>
      <c r="E1225" s="453" t="s">
        <v>3335</v>
      </c>
      <c r="F1225" s="453" t="s">
        <v>3336</v>
      </c>
      <c r="G1225" s="453">
        <v>5</v>
      </c>
      <c r="H1225" s="453" t="s">
        <v>865</v>
      </c>
    </row>
    <row r="1226" spans="1:8" ht="13.5">
      <c r="A1226" s="452" t="str">
        <f t="shared" si="19"/>
        <v>スマイスＦＣ_14</v>
      </c>
      <c r="B1226" s="453" t="s">
        <v>3312</v>
      </c>
      <c r="C1226" s="453" t="str">
        <f>("14")</f>
        <v>14</v>
      </c>
      <c r="D1226" s="453" t="s">
        <v>866</v>
      </c>
      <c r="E1226" s="453" t="s">
        <v>3337</v>
      </c>
      <c r="F1226" s="453" t="s">
        <v>3338</v>
      </c>
      <c r="G1226" s="453">
        <v>5</v>
      </c>
      <c r="H1226" s="453" t="s">
        <v>865</v>
      </c>
    </row>
    <row r="1227" spans="1:8" ht="13.5">
      <c r="A1227" s="452" t="str">
        <f t="shared" si="19"/>
        <v>スマイスＦＣ_15</v>
      </c>
      <c r="B1227" s="453" t="s">
        <v>3312</v>
      </c>
      <c r="C1227" s="453" t="str">
        <f>("15")</f>
        <v>15</v>
      </c>
      <c r="D1227" s="453" t="s">
        <v>866</v>
      </c>
      <c r="E1227" s="453" t="s">
        <v>3339</v>
      </c>
      <c r="F1227" s="453" t="s">
        <v>3340</v>
      </c>
      <c r="G1227" s="453">
        <v>4</v>
      </c>
      <c r="H1227" s="453" t="s">
        <v>865</v>
      </c>
    </row>
    <row r="1228" spans="1:8" ht="13.5">
      <c r="A1228" s="452" t="str">
        <f t="shared" si="19"/>
        <v>スマイスＦＣ_17</v>
      </c>
      <c r="B1228" s="453" t="s">
        <v>3312</v>
      </c>
      <c r="C1228" s="453" t="str">
        <f>("17")</f>
        <v>17</v>
      </c>
      <c r="D1228" s="453" t="s">
        <v>866</v>
      </c>
      <c r="E1228" s="453" t="s">
        <v>3341</v>
      </c>
      <c r="F1228" s="453" t="s">
        <v>3342</v>
      </c>
      <c r="G1228" s="453">
        <v>4</v>
      </c>
      <c r="H1228" s="453" t="s">
        <v>865</v>
      </c>
    </row>
    <row r="1229" spans="1:8" ht="13.5">
      <c r="A1229" s="452" t="str">
        <f t="shared" si="19"/>
        <v>市浜レッドソックス_1</v>
      </c>
      <c r="B1229" s="453" t="s">
        <v>494</v>
      </c>
      <c r="C1229" s="453" t="str">
        <f>("1")</f>
        <v>1</v>
      </c>
      <c r="D1229" s="453" t="s">
        <v>894</v>
      </c>
      <c r="E1229" s="453" t="s">
        <v>3343</v>
      </c>
      <c r="F1229" s="453" t="s">
        <v>3344</v>
      </c>
      <c r="G1229" s="453">
        <v>4</v>
      </c>
      <c r="H1229" s="453" t="s">
        <v>865</v>
      </c>
    </row>
    <row r="1230" spans="1:8" ht="13.5">
      <c r="A1230" s="452" t="str">
        <f t="shared" si="19"/>
        <v>市浜レッドソックス_2</v>
      </c>
      <c r="B1230" s="453" t="s">
        <v>494</v>
      </c>
      <c r="C1230" s="453" t="str">
        <f>("2")</f>
        <v>2</v>
      </c>
      <c r="D1230" s="453" t="s">
        <v>866</v>
      </c>
      <c r="E1230" s="453" t="s">
        <v>3345</v>
      </c>
      <c r="F1230" s="453" t="s">
        <v>3346</v>
      </c>
      <c r="G1230" s="453">
        <v>4</v>
      </c>
      <c r="H1230" s="453" t="s">
        <v>865</v>
      </c>
    </row>
    <row r="1231" spans="1:8" ht="13.5">
      <c r="A1231" s="452" t="str">
        <f t="shared" si="19"/>
        <v>市浜レッドソックス_3</v>
      </c>
      <c r="B1231" s="453" t="s">
        <v>494</v>
      </c>
      <c r="C1231" s="453" t="str">
        <f>("3")</f>
        <v>3</v>
      </c>
      <c r="D1231" s="453" t="s">
        <v>862</v>
      </c>
      <c r="E1231" s="453" t="s">
        <v>3347</v>
      </c>
      <c r="F1231" s="453" t="s">
        <v>3348</v>
      </c>
      <c r="G1231" s="453">
        <v>4</v>
      </c>
      <c r="H1231" s="453" t="s">
        <v>865</v>
      </c>
    </row>
    <row r="1232" spans="1:8" ht="13.5">
      <c r="A1232" s="452" t="str">
        <f t="shared" si="19"/>
        <v>市浜レッドソックス_4</v>
      </c>
      <c r="B1232" s="453" t="s">
        <v>494</v>
      </c>
      <c r="C1232" s="453" t="str">
        <f>("4")</f>
        <v>4</v>
      </c>
      <c r="D1232" s="453" t="s">
        <v>866</v>
      </c>
      <c r="E1232" s="453" t="s">
        <v>3349</v>
      </c>
      <c r="F1232" s="453" t="s">
        <v>3350</v>
      </c>
      <c r="G1232" s="453">
        <v>4</v>
      </c>
      <c r="H1232" s="453" t="s">
        <v>865</v>
      </c>
    </row>
    <row r="1233" spans="1:8" ht="13.5">
      <c r="A1233" s="452" t="str">
        <f t="shared" si="19"/>
        <v>市浜レッドソックス_5</v>
      </c>
      <c r="B1233" s="453" t="s">
        <v>494</v>
      </c>
      <c r="C1233" s="453" t="str">
        <f>("5")</f>
        <v>5</v>
      </c>
      <c r="D1233" s="453" t="s">
        <v>866</v>
      </c>
      <c r="E1233" s="453" t="s">
        <v>3351</v>
      </c>
      <c r="F1233" s="453" t="s">
        <v>3352</v>
      </c>
      <c r="G1233" s="453">
        <v>5</v>
      </c>
      <c r="H1233" s="453" t="s">
        <v>865</v>
      </c>
    </row>
    <row r="1234" spans="1:8" ht="13.5">
      <c r="A1234" s="452" t="str">
        <f t="shared" si="19"/>
        <v>市浜レッドソックス_6</v>
      </c>
      <c r="B1234" s="453" t="s">
        <v>494</v>
      </c>
      <c r="C1234" s="453" t="str">
        <f>("6")</f>
        <v>6</v>
      </c>
      <c r="D1234" s="453" t="s">
        <v>866</v>
      </c>
      <c r="E1234" s="453" t="s">
        <v>492</v>
      </c>
      <c r="F1234" s="453" t="s">
        <v>3353</v>
      </c>
      <c r="G1234" s="453">
        <v>6</v>
      </c>
      <c r="H1234" s="453" t="s">
        <v>869</v>
      </c>
    </row>
    <row r="1235" spans="1:8" ht="13.5">
      <c r="A1235" s="452" t="str">
        <f t="shared" si="19"/>
        <v>市浜レッドソックス_7</v>
      </c>
      <c r="B1235" s="453" t="s">
        <v>494</v>
      </c>
      <c r="C1235" s="453" t="str">
        <f>("7")</f>
        <v>7</v>
      </c>
      <c r="D1235" s="453" t="s">
        <v>866</v>
      </c>
      <c r="E1235" s="453" t="s">
        <v>3354</v>
      </c>
      <c r="F1235" s="453" t="s">
        <v>3355</v>
      </c>
      <c r="G1235" s="453">
        <v>5</v>
      </c>
      <c r="H1235" s="453" t="s">
        <v>865</v>
      </c>
    </row>
    <row r="1236" spans="1:8" ht="13.5">
      <c r="A1236" s="452" t="str">
        <f t="shared" si="19"/>
        <v>市浜レッドソックス_8</v>
      </c>
      <c r="B1236" s="453" t="s">
        <v>494</v>
      </c>
      <c r="C1236" s="453" t="str">
        <f>("8")</f>
        <v>8</v>
      </c>
      <c r="D1236" s="453" t="s">
        <v>862</v>
      </c>
      <c r="E1236" s="453" t="s">
        <v>3356</v>
      </c>
      <c r="F1236" s="453" t="s">
        <v>3357</v>
      </c>
      <c r="G1236" s="453">
        <v>6</v>
      </c>
      <c r="H1236" s="453" t="s">
        <v>869</v>
      </c>
    </row>
    <row r="1237" spans="1:8" ht="13.5">
      <c r="A1237" s="452" t="str">
        <f t="shared" si="19"/>
        <v>市浜レッドソックス_9</v>
      </c>
      <c r="B1237" s="453" t="s">
        <v>494</v>
      </c>
      <c r="C1237" s="453" t="str">
        <f>("9")</f>
        <v>9</v>
      </c>
      <c r="D1237" s="453" t="s">
        <v>866</v>
      </c>
      <c r="E1237" s="453" t="s">
        <v>3358</v>
      </c>
      <c r="F1237" s="453" t="s">
        <v>3359</v>
      </c>
      <c r="G1237" s="453">
        <v>5</v>
      </c>
      <c r="H1237" s="453" t="s">
        <v>865</v>
      </c>
    </row>
    <row r="1238" spans="1:9" ht="13.5">
      <c r="A1238" s="452" t="str">
        <f t="shared" si="19"/>
        <v>市浜レッドソックス_10</v>
      </c>
      <c r="B1238" s="453" t="s">
        <v>494</v>
      </c>
      <c r="C1238" s="453" t="str">
        <f>("10")</f>
        <v>10</v>
      </c>
      <c r="D1238" s="453" t="s">
        <v>862</v>
      </c>
      <c r="E1238" s="453" t="s">
        <v>3360</v>
      </c>
      <c r="F1238" s="453" t="s">
        <v>3361</v>
      </c>
      <c r="G1238" s="453">
        <v>6</v>
      </c>
      <c r="H1238" s="453" t="s">
        <v>869</v>
      </c>
      <c r="I1238" s="453" t="s">
        <v>16</v>
      </c>
    </row>
    <row r="1239" spans="1:8" ht="13.5">
      <c r="A1239" s="452" t="str">
        <f t="shared" si="19"/>
        <v>市浜レッドソックス_11</v>
      </c>
      <c r="B1239" s="453" t="s">
        <v>494</v>
      </c>
      <c r="C1239" s="453" t="str">
        <f>("11")</f>
        <v>11</v>
      </c>
      <c r="D1239" s="453" t="s">
        <v>866</v>
      </c>
      <c r="E1239" s="453" t="s">
        <v>3362</v>
      </c>
      <c r="F1239" s="453" t="s">
        <v>3363</v>
      </c>
      <c r="G1239" s="453">
        <v>6</v>
      </c>
      <c r="H1239" s="453" t="s">
        <v>865</v>
      </c>
    </row>
    <row r="1240" spans="1:8" ht="13.5">
      <c r="A1240" s="452" t="str">
        <f t="shared" si="19"/>
        <v>市浜レッドソックス_12</v>
      </c>
      <c r="B1240" s="453" t="s">
        <v>494</v>
      </c>
      <c r="C1240" s="453" t="str">
        <f>("12")</f>
        <v>12</v>
      </c>
      <c r="D1240" s="453" t="s">
        <v>862</v>
      </c>
      <c r="E1240" s="453" t="s">
        <v>3364</v>
      </c>
      <c r="F1240" s="453" t="s">
        <v>3365</v>
      </c>
      <c r="G1240" s="453">
        <v>5</v>
      </c>
      <c r="H1240" s="453" t="s">
        <v>869</v>
      </c>
    </row>
    <row r="1241" spans="1:8" ht="13.5">
      <c r="A1241" s="452" t="str">
        <f t="shared" si="19"/>
        <v>市浜レッドソックス_14</v>
      </c>
      <c r="B1241" s="453" t="s">
        <v>494</v>
      </c>
      <c r="C1241" s="453" t="str">
        <f>("14")</f>
        <v>14</v>
      </c>
      <c r="D1241" s="453" t="s">
        <v>872</v>
      </c>
      <c r="E1241" s="453" t="s">
        <v>3366</v>
      </c>
      <c r="F1241" s="453" t="s">
        <v>3367</v>
      </c>
      <c r="G1241" s="453">
        <v>5</v>
      </c>
      <c r="H1241" s="453" t="s">
        <v>865</v>
      </c>
    </row>
    <row r="1242" spans="1:8" ht="13.5">
      <c r="A1242" s="452" t="str">
        <f t="shared" si="19"/>
        <v>市浜レッドソックス_15</v>
      </c>
      <c r="B1242" s="453" t="s">
        <v>494</v>
      </c>
      <c r="C1242" s="453" t="str">
        <f>("15")</f>
        <v>15</v>
      </c>
      <c r="D1242" s="453" t="s">
        <v>866</v>
      </c>
      <c r="E1242" s="453" t="s">
        <v>3368</v>
      </c>
      <c r="F1242" s="453" t="s">
        <v>3369</v>
      </c>
      <c r="G1242" s="453">
        <v>4</v>
      </c>
      <c r="H1242" s="453" t="s">
        <v>865</v>
      </c>
    </row>
    <row r="1243" spans="1:8" ht="13.5">
      <c r="A1243" s="452" t="str">
        <f t="shared" si="19"/>
        <v>市浜レッドソックス_16</v>
      </c>
      <c r="B1243" s="453" t="s">
        <v>494</v>
      </c>
      <c r="C1243" s="453" t="str">
        <f>("16")</f>
        <v>16</v>
      </c>
      <c r="D1243" s="453" t="s">
        <v>894</v>
      </c>
      <c r="E1243" s="453" t="s">
        <v>3370</v>
      </c>
      <c r="F1243" s="453" t="s">
        <v>3371</v>
      </c>
      <c r="G1243" s="453">
        <v>5</v>
      </c>
      <c r="H1243" s="453" t="s">
        <v>865</v>
      </c>
    </row>
    <row r="1244" spans="1:8" ht="13.5">
      <c r="A1244" s="452" t="str">
        <f t="shared" si="19"/>
        <v>ブルーウイングフットボールクラブ_1</v>
      </c>
      <c r="B1244" s="453" t="s">
        <v>39</v>
      </c>
      <c r="C1244" s="453" t="str">
        <f>("1")</f>
        <v>1</v>
      </c>
      <c r="D1244" s="453" t="s">
        <v>894</v>
      </c>
      <c r="E1244" s="453" t="s">
        <v>3372</v>
      </c>
      <c r="F1244" s="453" t="s">
        <v>3373</v>
      </c>
      <c r="G1244" s="453">
        <v>6</v>
      </c>
      <c r="H1244" s="453" t="s">
        <v>865</v>
      </c>
    </row>
    <row r="1245" spans="1:8" ht="13.5">
      <c r="A1245" s="452" t="str">
        <f t="shared" si="19"/>
        <v>ブルーウイングフットボールクラブ_2</v>
      </c>
      <c r="B1245" s="453" t="s">
        <v>39</v>
      </c>
      <c r="C1245" s="453" t="str">
        <f>("2")</f>
        <v>2</v>
      </c>
      <c r="D1245" s="453" t="s">
        <v>862</v>
      </c>
      <c r="E1245" s="453" t="s">
        <v>3374</v>
      </c>
      <c r="F1245" s="453" t="s">
        <v>3375</v>
      </c>
      <c r="G1245" s="453">
        <v>6</v>
      </c>
      <c r="H1245" s="453" t="s">
        <v>865</v>
      </c>
    </row>
    <row r="1246" spans="1:8" ht="13.5">
      <c r="A1246" s="452" t="str">
        <f t="shared" si="19"/>
        <v>ブルーウイングフットボールクラブ_3</v>
      </c>
      <c r="B1246" s="453" t="s">
        <v>39</v>
      </c>
      <c r="C1246" s="453" t="str">
        <f>("3")</f>
        <v>3</v>
      </c>
      <c r="D1246" s="453" t="s">
        <v>862</v>
      </c>
      <c r="E1246" s="453" t="s">
        <v>3376</v>
      </c>
      <c r="F1246" s="453" t="s">
        <v>3377</v>
      </c>
      <c r="G1246" s="453">
        <v>6</v>
      </c>
      <c r="H1246" s="453" t="s">
        <v>865</v>
      </c>
    </row>
    <row r="1247" spans="1:9" ht="13.5">
      <c r="A1247" s="452" t="str">
        <f t="shared" si="19"/>
        <v>ブルーウイングフットボールクラブ_4</v>
      </c>
      <c r="B1247" s="453" t="s">
        <v>39</v>
      </c>
      <c r="C1247" s="453" t="str">
        <f>("4")</f>
        <v>4</v>
      </c>
      <c r="D1247" s="453" t="s">
        <v>862</v>
      </c>
      <c r="E1247" s="453" t="s">
        <v>3378</v>
      </c>
      <c r="F1247" s="453" t="s">
        <v>3379</v>
      </c>
      <c r="G1247" s="453">
        <v>6</v>
      </c>
      <c r="H1247" s="453" t="s">
        <v>865</v>
      </c>
      <c r="I1247" s="453" t="s">
        <v>16</v>
      </c>
    </row>
    <row r="1248" spans="1:8" ht="13.5">
      <c r="A1248" s="452" t="str">
        <f t="shared" si="19"/>
        <v>ブルーウイングフットボールクラブ_5</v>
      </c>
      <c r="B1248" s="453" t="s">
        <v>39</v>
      </c>
      <c r="C1248" s="453" t="str">
        <f>("5")</f>
        <v>5</v>
      </c>
      <c r="D1248" s="453" t="s">
        <v>872</v>
      </c>
      <c r="E1248" s="453" t="s">
        <v>3380</v>
      </c>
      <c r="F1248" s="453" t="s">
        <v>3381</v>
      </c>
      <c r="G1248" s="453">
        <v>6</v>
      </c>
      <c r="H1248" s="453" t="s">
        <v>865</v>
      </c>
    </row>
    <row r="1249" spans="1:8" ht="13.5">
      <c r="A1249" s="452" t="str">
        <f t="shared" si="19"/>
        <v>ブルーウイングフットボールクラブ_6</v>
      </c>
      <c r="B1249" s="453" t="s">
        <v>39</v>
      </c>
      <c r="C1249" s="453" t="str">
        <f>("6")</f>
        <v>6</v>
      </c>
      <c r="D1249" s="453" t="s">
        <v>862</v>
      </c>
      <c r="E1249" s="453" t="s">
        <v>3382</v>
      </c>
      <c r="F1249" s="453" t="s">
        <v>3383</v>
      </c>
      <c r="G1249" s="453">
        <v>6</v>
      </c>
      <c r="H1249" s="453" t="s">
        <v>865</v>
      </c>
    </row>
    <row r="1250" spans="1:8" ht="13.5">
      <c r="A1250" s="452" t="str">
        <f t="shared" si="19"/>
        <v>ブルーウイングフットボールクラブ_7</v>
      </c>
      <c r="B1250" s="453" t="s">
        <v>39</v>
      </c>
      <c r="C1250" s="453" t="str">
        <f>("7")</f>
        <v>7</v>
      </c>
      <c r="D1250" s="453" t="s">
        <v>866</v>
      </c>
      <c r="E1250" s="453" t="s">
        <v>3384</v>
      </c>
      <c r="F1250" s="453" t="s">
        <v>3385</v>
      </c>
      <c r="G1250" s="453">
        <v>5</v>
      </c>
      <c r="H1250" s="453" t="s">
        <v>865</v>
      </c>
    </row>
    <row r="1251" spans="1:8" ht="13.5">
      <c r="A1251" s="452" t="str">
        <f t="shared" si="19"/>
        <v>ブルーウイングフットボールクラブ_8</v>
      </c>
      <c r="B1251" s="453" t="s">
        <v>39</v>
      </c>
      <c r="C1251" s="453" t="str">
        <f>("8")</f>
        <v>8</v>
      </c>
      <c r="D1251" s="453" t="s">
        <v>866</v>
      </c>
      <c r="E1251" s="453" t="s">
        <v>3386</v>
      </c>
      <c r="F1251" s="453" t="s">
        <v>3387</v>
      </c>
      <c r="G1251" s="453">
        <v>5</v>
      </c>
      <c r="H1251" s="453" t="s">
        <v>865</v>
      </c>
    </row>
    <row r="1252" spans="1:8" ht="13.5">
      <c r="A1252" s="452" t="str">
        <f t="shared" si="19"/>
        <v>ブルーウイングフットボールクラブ_9</v>
      </c>
      <c r="B1252" s="453" t="s">
        <v>39</v>
      </c>
      <c r="C1252" s="453" t="str">
        <f>("9")</f>
        <v>9</v>
      </c>
      <c r="D1252" s="453" t="s">
        <v>866</v>
      </c>
      <c r="E1252" s="453" t="s">
        <v>3388</v>
      </c>
      <c r="F1252" s="453" t="s">
        <v>3389</v>
      </c>
      <c r="G1252" s="453">
        <v>6</v>
      </c>
      <c r="H1252" s="453" t="s">
        <v>865</v>
      </c>
    </row>
    <row r="1253" spans="1:8" ht="13.5">
      <c r="A1253" s="452" t="str">
        <f t="shared" si="19"/>
        <v>ブルーウイングフットボールクラブ_10</v>
      </c>
      <c r="B1253" s="453" t="s">
        <v>39</v>
      </c>
      <c r="C1253" s="453" t="str">
        <f>("10")</f>
        <v>10</v>
      </c>
      <c r="D1253" s="453" t="s">
        <v>872</v>
      </c>
      <c r="E1253" s="453" t="s">
        <v>3390</v>
      </c>
      <c r="F1253" s="453" t="s">
        <v>3391</v>
      </c>
      <c r="G1253" s="453">
        <v>6</v>
      </c>
      <c r="H1253" s="453" t="s">
        <v>865</v>
      </c>
    </row>
    <row r="1254" spans="1:8" ht="13.5">
      <c r="A1254" s="452" t="str">
        <f t="shared" si="19"/>
        <v>ブルーウイングフットボールクラブ_11</v>
      </c>
      <c r="B1254" s="453" t="s">
        <v>39</v>
      </c>
      <c r="C1254" s="453" t="str">
        <f>("11")</f>
        <v>11</v>
      </c>
      <c r="D1254" s="453" t="s">
        <v>866</v>
      </c>
      <c r="E1254" s="453" t="s">
        <v>459</v>
      </c>
      <c r="F1254" s="453" t="s">
        <v>3392</v>
      </c>
      <c r="G1254" s="453">
        <v>6</v>
      </c>
      <c r="H1254" s="453" t="s">
        <v>865</v>
      </c>
    </row>
    <row r="1255" spans="1:8" ht="13.5">
      <c r="A1255" s="452" t="str">
        <f t="shared" si="19"/>
        <v>ブルーウイングフットボールクラブ_12</v>
      </c>
      <c r="B1255" s="453" t="s">
        <v>39</v>
      </c>
      <c r="C1255" s="453" t="str">
        <f>("12")</f>
        <v>12</v>
      </c>
      <c r="D1255" s="453" t="s">
        <v>862</v>
      </c>
      <c r="E1255" s="453" t="s">
        <v>3393</v>
      </c>
      <c r="F1255" s="453" t="s">
        <v>3394</v>
      </c>
      <c r="G1255" s="453">
        <v>6</v>
      </c>
      <c r="H1255" s="453" t="s">
        <v>865</v>
      </c>
    </row>
    <row r="1256" spans="1:8" ht="13.5">
      <c r="A1256" s="452" t="str">
        <f t="shared" si="19"/>
        <v>ブルーウイングフットボールクラブ_13</v>
      </c>
      <c r="B1256" s="453" t="s">
        <v>39</v>
      </c>
      <c r="C1256" s="453" t="str">
        <f>("13")</f>
        <v>13</v>
      </c>
      <c r="D1256" s="453" t="s">
        <v>872</v>
      </c>
      <c r="E1256" s="453" t="s">
        <v>3395</v>
      </c>
      <c r="F1256" s="453" t="s">
        <v>3396</v>
      </c>
      <c r="G1256" s="453">
        <v>6</v>
      </c>
      <c r="H1256" s="453" t="s">
        <v>865</v>
      </c>
    </row>
    <row r="1257" spans="1:8" ht="13.5">
      <c r="A1257" s="452" t="str">
        <f t="shared" si="19"/>
        <v>ブルーウイングフットボールクラブ_14</v>
      </c>
      <c r="B1257" s="453" t="s">
        <v>39</v>
      </c>
      <c r="C1257" s="453" t="str">
        <f>("14")</f>
        <v>14</v>
      </c>
      <c r="D1257" s="453" t="s">
        <v>866</v>
      </c>
      <c r="E1257" s="453" t="s">
        <v>3397</v>
      </c>
      <c r="F1257" s="453" t="s">
        <v>3398</v>
      </c>
      <c r="G1257" s="453">
        <v>6</v>
      </c>
      <c r="H1257" s="453" t="s">
        <v>865</v>
      </c>
    </row>
    <row r="1258" spans="1:8" ht="13.5">
      <c r="A1258" s="452" t="str">
        <f t="shared" si="19"/>
        <v>ブルーウイングフットボールクラブ_15</v>
      </c>
      <c r="B1258" s="453" t="s">
        <v>39</v>
      </c>
      <c r="C1258" s="453" t="str">
        <f>("15")</f>
        <v>15</v>
      </c>
      <c r="D1258" s="453" t="s">
        <v>866</v>
      </c>
      <c r="E1258" s="453" t="s">
        <v>3399</v>
      </c>
      <c r="F1258" s="453" t="s">
        <v>3400</v>
      </c>
      <c r="G1258" s="453">
        <v>6</v>
      </c>
      <c r="H1258" s="453" t="s">
        <v>865</v>
      </c>
    </row>
    <row r="1259" spans="1:8" ht="13.5">
      <c r="A1259" s="452" t="str">
        <f t="shared" si="19"/>
        <v>ブルーウイングフットボールクラブ_16</v>
      </c>
      <c r="B1259" s="453" t="s">
        <v>39</v>
      </c>
      <c r="C1259" s="453" t="str">
        <f>("16")</f>
        <v>16</v>
      </c>
      <c r="D1259" s="453" t="s">
        <v>872</v>
      </c>
      <c r="E1259" s="453" t="s">
        <v>3401</v>
      </c>
      <c r="F1259" s="453" t="s">
        <v>3402</v>
      </c>
      <c r="G1259" s="453">
        <v>6</v>
      </c>
      <c r="H1259" s="453" t="s">
        <v>865</v>
      </c>
    </row>
    <row r="1260" spans="1:8" ht="13.5">
      <c r="A1260" s="452" t="str">
        <f t="shared" si="19"/>
        <v>ようこくバンビーレＦＣ_1</v>
      </c>
      <c r="B1260" s="453" t="s">
        <v>3403</v>
      </c>
      <c r="C1260" s="453" t="str">
        <f>("1")</f>
        <v>1</v>
      </c>
      <c r="D1260" s="453" t="s">
        <v>894</v>
      </c>
      <c r="E1260" s="453" t="s">
        <v>3404</v>
      </c>
      <c r="F1260" s="453" t="s">
        <v>3405</v>
      </c>
      <c r="G1260" s="453">
        <v>4</v>
      </c>
      <c r="H1260" s="453" t="s">
        <v>865</v>
      </c>
    </row>
    <row r="1261" spans="1:8" ht="13.5">
      <c r="A1261" s="452" t="str">
        <f t="shared" si="19"/>
        <v>ようこくバンビーレＦＣ_2</v>
      </c>
      <c r="B1261" s="453" t="s">
        <v>3403</v>
      </c>
      <c r="C1261" s="453" t="str">
        <f>("2")</f>
        <v>2</v>
      </c>
      <c r="D1261" s="453" t="s">
        <v>866</v>
      </c>
      <c r="E1261" s="453" t="s">
        <v>3406</v>
      </c>
      <c r="F1261" s="453" t="s">
        <v>3407</v>
      </c>
      <c r="G1261" s="453">
        <v>2</v>
      </c>
      <c r="H1261" s="453" t="s">
        <v>865</v>
      </c>
    </row>
    <row r="1262" spans="1:8" ht="13.5">
      <c r="A1262" s="452" t="str">
        <f t="shared" si="19"/>
        <v>ようこくバンビーレＦＣ_3</v>
      </c>
      <c r="B1262" s="453" t="s">
        <v>3403</v>
      </c>
      <c r="C1262" s="453" t="str">
        <f>("3")</f>
        <v>3</v>
      </c>
      <c r="D1262" s="453" t="s">
        <v>866</v>
      </c>
      <c r="E1262" s="453" t="s">
        <v>3408</v>
      </c>
      <c r="F1262" s="453" t="s">
        <v>3409</v>
      </c>
      <c r="G1262" s="453">
        <v>2</v>
      </c>
      <c r="H1262" s="453" t="s">
        <v>865</v>
      </c>
    </row>
    <row r="1263" spans="1:8" ht="13.5">
      <c r="A1263" s="452" t="str">
        <f t="shared" si="19"/>
        <v>ようこくバンビーレＦＣ_4</v>
      </c>
      <c r="B1263" s="453" t="s">
        <v>3403</v>
      </c>
      <c r="C1263" s="453" t="str">
        <f>("4")</f>
        <v>4</v>
      </c>
      <c r="D1263" s="453" t="s">
        <v>862</v>
      </c>
      <c r="E1263" s="453" t="s">
        <v>3410</v>
      </c>
      <c r="F1263" s="453" t="s">
        <v>3411</v>
      </c>
      <c r="G1263" s="453">
        <v>4</v>
      </c>
      <c r="H1263" s="453" t="s">
        <v>865</v>
      </c>
    </row>
    <row r="1264" spans="1:8" ht="13.5">
      <c r="A1264" s="452" t="str">
        <f t="shared" si="19"/>
        <v>ようこくバンビーレＦＣ_5</v>
      </c>
      <c r="B1264" s="453" t="s">
        <v>3403</v>
      </c>
      <c r="C1264" s="453" t="str">
        <f>("5")</f>
        <v>5</v>
      </c>
      <c r="D1264" s="453" t="s">
        <v>862</v>
      </c>
      <c r="E1264" s="453" t="s">
        <v>3412</v>
      </c>
      <c r="F1264" s="453" t="s">
        <v>3413</v>
      </c>
      <c r="G1264" s="453">
        <v>4</v>
      </c>
      <c r="H1264" s="453" t="s">
        <v>869</v>
      </c>
    </row>
    <row r="1265" spans="1:8" ht="13.5">
      <c r="A1265" s="452" t="str">
        <f t="shared" si="19"/>
        <v>ようこくバンビーレＦＣ_6</v>
      </c>
      <c r="B1265" s="453" t="s">
        <v>3403</v>
      </c>
      <c r="C1265" s="453" t="str">
        <f>("6")</f>
        <v>6</v>
      </c>
      <c r="D1265" s="453" t="s">
        <v>862</v>
      </c>
      <c r="E1265" s="453" t="s">
        <v>3414</v>
      </c>
      <c r="F1265" s="453" t="s">
        <v>3415</v>
      </c>
      <c r="G1265" s="453">
        <v>4</v>
      </c>
      <c r="H1265" s="453" t="s">
        <v>869</v>
      </c>
    </row>
    <row r="1266" spans="1:8" ht="13.5">
      <c r="A1266" s="452" t="str">
        <f t="shared" si="19"/>
        <v>ようこくバンビーレＦＣ_7</v>
      </c>
      <c r="B1266" s="453" t="s">
        <v>3403</v>
      </c>
      <c r="C1266" s="453" t="str">
        <f>("7")</f>
        <v>7</v>
      </c>
      <c r="D1266" s="453" t="s">
        <v>872</v>
      </c>
      <c r="E1266" s="453" t="s">
        <v>3416</v>
      </c>
      <c r="F1266" s="453" t="s">
        <v>3417</v>
      </c>
      <c r="G1266" s="453">
        <v>5</v>
      </c>
      <c r="H1266" s="453" t="s">
        <v>865</v>
      </c>
    </row>
    <row r="1267" spans="1:8" ht="13.5">
      <c r="A1267" s="452" t="str">
        <f t="shared" si="19"/>
        <v>ようこくバンビーレＦＣ_8</v>
      </c>
      <c r="B1267" s="453" t="s">
        <v>3403</v>
      </c>
      <c r="C1267" s="453" t="str">
        <f>("8")</f>
        <v>8</v>
      </c>
      <c r="D1267" s="453" t="s">
        <v>862</v>
      </c>
      <c r="E1267" s="453" t="s">
        <v>3418</v>
      </c>
      <c r="F1267" s="453" t="s">
        <v>3419</v>
      </c>
      <c r="G1267" s="453">
        <v>5</v>
      </c>
      <c r="H1267" s="453" t="s">
        <v>865</v>
      </c>
    </row>
    <row r="1268" spans="1:8" ht="13.5">
      <c r="A1268" s="452" t="str">
        <f t="shared" si="19"/>
        <v>ようこくバンビーレＦＣ_9</v>
      </c>
      <c r="B1268" s="453" t="s">
        <v>3403</v>
      </c>
      <c r="C1268" s="453" t="str">
        <f>("9")</f>
        <v>9</v>
      </c>
      <c r="D1268" s="453" t="s">
        <v>872</v>
      </c>
      <c r="E1268" s="453" t="s">
        <v>3420</v>
      </c>
      <c r="F1268" s="453" t="s">
        <v>3421</v>
      </c>
      <c r="G1268" s="453">
        <v>4</v>
      </c>
      <c r="H1268" s="453" t="s">
        <v>869</v>
      </c>
    </row>
    <row r="1269" spans="1:8" ht="13.5">
      <c r="A1269" s="452" t="str">
        <f t="shared" si="19"/>
        <v>ようこくバンビーレＦＣ_10</v>
      </c>
      <c r="B1269" s="453" t="s">
        <v>3403</v>
      </c>
      <c r="C1269" s="453" t="str">
        <f>("10")</f>
        <v>10</v>
      </c>
      <c r="D1269" s="453" t="s">
        <v>866</v>
      </c>
      <c r="E1269" s="453" t="s">
        <v>3422</v>
      </c>
      <c r="F1269" s="453" t="s">
        <v>3423</v>
      </c>
      <c r="G1269" s="453">
        <v>5</v>
      </c>
      <c r="H1269" s="453" t="s">
        <v>865</v>
      </c>
    </row>
    <row r="1270" spans="1:8" ht="13.5">
      <c r="A1270" s="452" t="str">
        <f t="shared" si="19"/>
        <v>ようこくバンビーレＦＣ_11</v>
      </c>
      <c r="B1270" s="453" t="s">
        <v>3403</v>
      </c>
      <c r="C1270" s="453" t="str">
        <f>("11")</f>
        <v>11</v>
      </c>
      <c r="D1270" s="453" t="s">
        <v>862</v>
      </c>
      <c r="E1270" s="453" t="s">
        <v>3424</v>
      </c>
      <c r="F1270" s="453" t="s">
        <v>3425</v>
      </c>
      <c r="G1270" s="453">
        <v>5</v>
      </c>
      <c r="H1270" s="453" t="s">
        <v>869</v>
      </c>
    </row>
    <row r="1271" spans="1:8" ht="13.5">
      <c r="A1271" s="452" t="str">
        <f t="shared" si="19"/>
        <v>ようこくバンビーレＦＣ_12</v>
      </c>
      <c r="B1271" s="453" t="s">
        <v>3403</v>
      </c>
      <c r="C1271" s="453" t="str">
        <f>("12")</f>
        <v>12</v>
      </c>
      <c r="D1271" s="453" t="s">
        <v>866</v>
      </c>
      <c r="E1271" s="453" t="s">
        <v>3426</v>
      </c>
      <c r="F1271" s="453" t="s">
        <v>3427</v>
      </c>
      <c r="G1271" s="453">
        <v>1</v>
      </c>
      <c r="H1271" s="453" t="s">
        <v>865</v>
      </c>
    </row>
    <row r="1272" spans="1:9" ht="13.5">
      <c r="A1272" s="452" t="str">
        <f t="shared" si="19"/>
        <v>ようこくバンビーレＦＣ_13</v>
      </c>
      <c r="B1272" s="453" t="s">
        <v>3403</v>
      </c>
      <c r="C1272" s="453" t="str">
        <f>("13")</f>
        <v>13</v>
      </c>
      <c r="D1272" s="453" t="s">
        <v>894</v>
      </c>
      <c r="E1272" s="453" t="s">
        <v>3428</v>
      </c>
      <c r="F1272" s="453" t="s">
        <v>3429</v>
      </c>
      <c r="G1272" s="453">
        <v>6</v>
      </c>
      <c r="H1272" s="453" t="s">
        <v>865</v>
      </c>
      <c r="I1272" s="453" t="s">
        <v>16</v>
      </c>
    </row>
    <row r="1273" spans="1:8" ht="13.5">
      <c r="A1273" s="452" t="str">
        <f t="shared" si="19"/>
        <v>ようこくバンビーレＦＣ_14</v>
      </c>
      <c r="B1273" s="453" t="s">
        <v>3403</v>
      </c>
      <c r="C1273" s="453" t="str">
        <f>("14")</f>
        <v>14</v>
      </c>
      <c r="D1273" s="453" t="s">
        <v>862</v>
      </c>
      <c r="E1273" s="453" t="s">
        <v>3430</v>
      </c>
      <c r="F1273" s="453" t="s">
        <v>3431</v>
      </c>
      <c r="G1273" s="453">
        <v>4</v>
      </c>
      <c r="H1273" s="453" t="s">
        <v>869</v>
      </c>
    </row>
    <row r="1274" spans="1:8" ht="13.5">
      <c r="A1274" s="452" t="str">
        <f t="shared" si="19"/>
        <v>ようこくバンビーレＦＣ_15</v>
      </c>
      <c r="B1274" s="453" t="s">
        <v>3403</v>
      </c>
      <c r="C1274" s="453" t="str">
        <f>("15")</f>
        <v>15</v>
      </c>
      <c r="D1274" s="453" t="s">
        <v>866</v>
      </c>
      <c r="E1274" s="453" t="s">
        <v>3432</v>
      </c>
      <c r="F1274" s="453" t="s">
        <v>3433</v>
      </c>
      <c r="G1274" s="453">
        <v>1</v>
      </c>
      <c r="H1274" s="453" t="s">
        <v>865</v>
      </c>
    </row>
    <row r="1275" spans="1:8" ht="13.5">
      <c r="A1275" s="452" t="str">
        <f t="shared" si="19"/>
        <v>ようこくバンビーレＦＣ_16</v>
      </c>
      <c r="B1275" s="453" t="s">
        <v>3403</v>
      </c>
      <c r="C1275" s="453" t="str">
        <f>("16")</f>
        <v>16</v>
      </c>
      <c r="D1275" s="453" t="s">
        <v>866</v>
      </c>
      <c r="E1275" s="453" t="s">
        <v>3434</v>
      </c>
      <c r="F1275" s="453" t="s">
        <v>3435</v>
      </c>
      <c r="G1275" s="453">
        <v>4</v>
      </c>
      <c r="H1275" s="453" t="s">
        <v>869</v>
      </c>
    </row>
    <row r="1276" spans="1:8" ht="13.5">
      <c r="A1276" s="452" t="str">
        <f t="shared" si="19"/>
        <v>野津ＦＣ_1</v>
      </c>
      <c r="B1276" s="453" t="s">
        <v>3436</v>
      </c>
      <c r="C1276" s="453" t="str">
        <f>("1")</f>
        <v>1</v>
      </c>
      <c r="D1276" s="453" t="s">
        <v>894</v>
      </c>
      <c r="E1276" s="453" t="s">
        <v>3437</v>
      </c>
      <c r="F1276" s="453" t="s">
        <v>3438</v>
      </c>
      <c r="G1276" s="453">
        <v>5</v>
      </c>
      <c r="H1276" s="453" t="s">
        <v>865</v>
      </c>
    </row>
    <row r="1277" spans="1:8" ht="13.5">
      <c r="A1277" s="452" t="str">
        <f t="shared" si="19"/>
        <v>野津ＦＣ_3</v>
      </c>
      <c r="B1277" s="453" t="s">
        <v>3436</v>
      </c>
      <c r="C1277" s="453" t="str">
        <f>("3")</f>
        <v>3</v>
      </c>
      <c r="D1277" s="453" t="s">
        <v>862</v>
      </c>
      <c r="E1277" s="453" t="s">
        <v>3439</v>
      </c>
      <c r="F1277" s="453" t="s">
        <v>3440</v>
      </c>
      <c r="G1277" s="453">
        <v>5</v>
      </c>
      <c r="H1277" s="453" t="s">
        <v>865</v>
      </c>
    </row>
    <row r="1278" spans="1:8" ht="13.5">
      <c r="A1278" s="452" t="str">
        <f t="shared" si="19"/>
        <v>野津ＦＣ_4</v>
      </c>
      <c r="B1278" s="453" t="s">
        <v>3436</v>
      </c>
      <c r="C1278" s="453" t="str">
        <f>("4")</f>
        <v>4</v>
      </c>
      <c r="D1278" s="453" t="s">
        <v>862</v>
      </c>
      <c r="E1278" s="453" t="s">
        <v>3441</v>
      </c>
      <c r="F1278" s="453" t="s">
        <v>3442</v>
      </c>
      <c r="G1278" s="453">
        <v>5</v>
      </c>
      <c r="H1278" s="453" t="s">
        <v>865</v>
      </c>
    </row>
    <row r="1279" spans="1:8" ht="13.5">
      <c r="A1279" s="452" t="str">
        <f t="shared" si="19"/>
        <v>野津ＦＣ_5</v>
      </c>
      <c r="B1279" s="453" t="s">
        <v>3436</v>
      </c>
      <c r="C1279" s="453" t="str">
        <f>("5")</f>
        <v>5</v>
      </c>
      <c r="D1279" s="453" t="s">
        <v>862</v>
      </c>
      <c r="E1279" s="453" t="s">
        <v>3443</v>
      </c>
      <c r="F1279" s="453" t="s">
        <v>3444</v>
      </c>
      <c r="G1279" s="453">
        <v>5</v>
      </c>
      <c r="H1279" s="453" t="s">
        <v>865</v>
      </c>
    </row>
    <row r="1280" spans="1:9" ht="13.5">
      <c r="A1280" s="452" t="str">
        <f t="shared" si="19"/>
        <v>野津ＦＣ_6</v>
      </c>
      <c r="B1280" s="453" t="s">
        <v>3436</v>
      </c>
      <c r="C1280" s="453" t="str">
        <f>("6")</f>
        <v>6</v>
      </c>
      <c r="D1280" s="453" t="s">
        <v>862</v>
      </c>
      <c r="E1280" s="453" t="s">
        <v>3445</v>
      </c>
      <c r="F1280" s="453" t="s">
        <v>3446</v>
      </c>
      <c r="G1280" s="453">
        <v>6</v>
      </c>
      <c r="H1280" s="453" t="s">
        <v>865</v>
      </c>
      <c r="I1280" s="453" t="s">
        <v>16</v>
      </c>
    </row>
    <row r="1281" spans="1:8" ht="13.5">
      <c r="A1281" s="452" t="str">
        <f aca="true" t="shared" si="20" ref="A1281:A1344">CONCATENATE(B1281,"_",C1281)</f>
        <v>野津ＦＣ_7</v>
      </c>
      <c r="B1281" s="453" t="s">
        <v>3436</v>
      </c>
      <c r="C1281" s="453" t="str">
        <f>("7")</f>
        <v>7</v>
      </c>
      <c r="D1281" s="453" t="s">
        <v>862</v>
      </c>
      <c r="E1281" s="453" t="s">
        <v>3447</v>
      </c>
      <c r="F1281" s="453" t="s">
        <v>3448</v>
      </c>
      <c r="G1281" s="453">
        <v>5</v>
      </c>
      <c r="H1281" s="453" t="s">
        <v>865</v>
      </c>
    </row>
    <row r="1282" spans="1:8" ht="13.5">
      <c r="A1282" s="452" t="str">
        <f t="shared" si="20"/>
        <v>野津ＦＣ_8</v>
      </c>
      <c r="B1282" s="453" t="s">
        <v>3436</v>
      </c>
      <c r="C1282" s="453" t="str">
        <f>("8")</f>
        <v>8</v>
      </c>
      <c r="D1282" s="453" t="s">
        <v>872</v>
      </c>
      <c r="E1282" s="453" t="s">
        <v>3449</v>
      </c>
      <c r="F1282" s="453" t="s">
        <v>3450</v>
      </c>
      <c r="G1282" s="453">
        <v>5</v>
      </c>
      <c r="H1282" s="453" t="s">
        <v>865</v>
      </c>
    </row>
    <row r="1283" spans="1:8" ht="13.5">
      <c r="A1283" s="452" t="str">
        <f t="shared" si="20"/>
        <v>野津ＦＣ_9</v>
      </c>
      <c r="B1283" s="453" t="s">
        <v>3436</v>
      </c>
      <c r="C1283" s="453" t="str">
        <f>("9")</f>
        <v>9</v>
      </c>
      <c r="D1283" s="453" t="s">
        <v>872</v>
      </c>
      <c r="E1283" s="453" t="s">
        <v>3451</v>
      </c>
      <c r="F1283" s="453" t="s">
        <v>3452</v>
      </c>
      <c r="G1283" s="453">
        <v>3</v>
      </c>
      <c r="H1283" s="453" t="s">
        <v>865</v>
      </c>
    </row>
    <row r="1284" spans="1:8" ht="13.5">
      <c r="A1284" s="452" t="str">
        <f t="shared" si="20"/>
        <v>野津ＦＣ_10</v>
      </c>
      <c r="B1284" s="453" t="s">
        <v>3436</v>
      </c>
      <c r="C1284" s="453" t="str">
        <f>("10")</f>
        <v>10</v>
      </c>
      <c r="D1284" s="453" t="s">
        <v>866</v>
      </c>
      <c r="E1284" s="453" t="s">
        <v>3453</v>
      </c>
      <c r="F1284" s="453" t="s">
        <v>3454</v>
      </c>
      <c r="G1284" s="453">
        <v>5</v>
      </c>
      <c r="H1284" s="453" t="s">
        <v>865</v>
      </c>
    </row>
    <row r="1285" spans="1:8" ht="13.5">
      <c r="A1285" s="452" t="str">
        <f t="shared" si="20"/>
        <v>野津ＦＣ_11</v>
      </c>
      <c r="B1285" s="453" t="s">
        <v>3436</v>
      </c>
      <c r="C1285" s="453" t="str">
        <f>("11")</f>
        <v>11</v>
      </c>
      <c r="D1285" s="453" t="s">
        <v>866</v>
      </c>
      <c r="E1285" s="453" t="s">
        <v>3455</v>
      </c>
      <c r="F1285" s="453" t="s">
        <v>2338</v>
      </c>
      <c r="G1285" s="453">
        <v>5</v>
      </c>
      <c r="H1285" s="453" t="s">
        <v>865</v>
      </c>
    </row>
    <row r="1286" spans="1:8" ht="13.5">
      <c r="A1286" s="452" t="str">
        <f t="shared" si="20"/>
        <v>野津ＦＣ_12</v>
      </c>
      <c r="B1286" s="453" t="s">
        <v>3436</v>
      </c>
      <c r="C1286" s="453" t="str">
        <f>("12")</f>
        <v>12</v>
      </c>
      <c r="D1286" s="453" t="s">
        <v>872</v>
      </c>
      <c r="E1286" s="453" t="s">
        <v>3456</v>
      </c>
      <c r="F1286" s="453" t="s">
        <v>3457</v>
      </c>
      <c r="G1286" s="453">
        <v>5</v>
      </c>
      <c r="H1286" s="453" t="s">
        <v>865</v>
      </c>
    </row>
    <row r="1287" spans="1:8" ht="13.5">
      <c r="A1287" s="452" t="str">
        <f t="shared" si="20"/>
        <v>野津ＦＣ_13</v>
      </c>
      <c r="B1287" s="453" t="s">
        <v>3436</v>
      </c>
      <c r="C1287" s="453" t="str">
        <f>("13")</f>
        <v>13</v>
      </c>
      <c r="D1287" s="453" t="s">
        <v>866</v>
      </c>
      <c r="E1287" s="453" t="s">
        <v>3458</v>
      </c>
      <c r="F1287" s="453" t="s">
        <v>3459</v>
      </c>
      <c r="G1287" s="453">
        <v>3</v>
      </c>
      <c r="H1287" s="453" t="s">
        <v>865</v>
      </c>
    </row>
    <row r="1288" spans="1:8" ht="13.5">
      <c r="A1288" s="452" t="str">
        <f t="shared" si="20"/>
        <v>野津ＦＣ_15</v>
      </c>
      <c r="B1288" s="453" t="s">
        <v>3436</v>
      </c>
      <c r="C1288" s="453" t="str">
        <f>("15")</f>
        <v>15</v>
      </c>
      <c r="D1288" s="453" t="s">
        <v>872</v>
      </c>
      <c r="E1288" s="453" t="s">
        <v>3460</v>
      </c>
      <c r="F1288" s="453" t="s">
        <v>3461</v>
      </c>
      <c r="G1288" s="453">
        <v>3</v>
      </c>
      <c r="H1288" s="453" t="s">
        <v>865</v>
      </c>
    </row>
    <row r="1289" spans="1:8" ht="13.5">
      <c r="A1289" s="452" t="str">
        <f t="shared" si="20"/>
        <v>野津ＦＣ_16</v>
      </c>
      <c r="B1289" s="453" t="s">
        <v>3436</v>
      </c>
      <c r="C1289" s="453" t="str">
        <f>("16")</f>
        <v>16</v>
      </c>
      <c r="D1289" s="453" t="s">
        <v>862</v>
      </c>
      <c r="E1289" s="453" t="s">
        <v>3462</v>
      </c>
      <c r="F1289" s="453" t="s">
        <v>3463</v>
      </c>
      <c r="G1289" s="453">
        <v>3</v>
      </c>
      <c r="H1289" s="453" t="s">
        <v>865</v>
      </c>
    </row>
    <row r="1290" spans="1:8" ht="13.5">
      <c r="A1290" s="452" t="str">
        <f t="shared" si="20"/>
        <v>野津ＦＣ_21</v>
      </c>
      <c r="B1290" s="453" t="s">
        <v>3436</v>
      </c>
      <c r="C1290" s="453" t="str">
        <f>("21")</f>
        <v>21</v>
      </c>
      <c r="D1290" s="453" t="s">
        <v>894</v>
      </c>
      <c r="E1290" s="453" t="s">
        <v>3464</v>
      </c>
      <c r="F1290" s="453" t="s">
        <v>3465</v>
      </c>
      <c r="G1290" s="453">
        <v>4</v>
      </c>
      <c r="H1290" s="453" t="s">
        <v>865</v>
      </c>
    </row>
    <row r="1291" spans="1:8" ht="13.5">
      <c r="A1291" s="452" t="str">
        <f t="shared" si="20"/>
        <v>ヴェルスパ大分　Ｕ－１２_1</v>
      </c>
      <c r="B1291" s="453" t="s">
        <v>3466</v>
      </c>
      <c r="C1291" s="453" t="str">
        <f>("1")</f>
        <v>1</v>
      </c>
      <c r="D1291" s="453" t="s">
        <v>894</v>
      </c>
      <c r="E1291" s="453" t="s">
        <v>3467</v>
      </c>
      <c r="F1291" s="453" t="s">
        <v>3468</v>
      </c>
      <c r="G1291" s="453">
        <v>4</v>
      </c>
      <c r="H1291" s="453" t="s">
        <v>865</v>
      </c>
    </row>
    <row r="1292" spans="1:8" ht="13.5">
      <c r="A1292" s="452" t="str">
        <f t="shared" si="20"/>
        <v>ヴェルスパ大分　Ｕ－１２_2</v>
      </c>
      <c r="B1292" s="453" t="s">
        <v>3466</v>
      </c>
      <c r="C1292" s="453" t="str">
        <f>("2")</f>
        <v>2</v>
      </c>
      <c r="D1292" s="453" t="s">
        <v>862</v>
      </c>
      <c r="E1292" s="453" t="s">
        <v>3469</v>
      </c>
      <c r="F1292" s="453" t="s">
        <v>3470</v>
      </c>
      <c r="G1292" s="453">
        <v>5</v>
      </c>
      <c r="H1292" s="453" t="s">
        <v>865</v>
      </c>
    </row>
    <row r="1293" spans="1:8" ht="13.5">
      <c r="A1293" s="452" t="str">
        <f t="shared" si="20"/>
        <v>ヴェルスパ大分　Ｕ－１２_3</v>
      </c>
      <c r="B1293" s="453" t="s">
        <v>3466</v>
      </c>
      <c r="C1293" s="453" t="str">
        <f>("3")</f>
        <v>3</v>
      </c>
      <c r="D1293" s="453" t="s">
        <v>866</v>
      </c>
      <c r="E1293" s="453" t="s">
        <v>3471</v>
      </c>
      <c r="F1293" s="453" t="s">
        <v>3472</v>
      </c>
      <c r="G1293" s="453">
        <v>5</v>
      </c>
      <c r="H1293" s="453" t="s">
        <v>865</v>
      </c>
    </row>
    <row r="1294" spans="1:8" ht="13.5">
      <c r="A1294" s="452" t="str">
        <f t="shared" si="20"/>
        <v>ヴェルスパ大分　Ｕ－１２_4</v>
      </c>
      <c r="B1294" s="453" t="s">
        <v>3466</v>
      </c>
      <c r="C1294" s="453" t="str">
        <f>("4")</f>
        <v>4</v>
      </c>
      <c r="D1294" s="453" t="s">
        <v>872</v>
      </c>
      <c r="E1294" s="453" t="s">
        <v>3473</v>
      </c>
      <c r="F1294" s="453" t="s">
        <v>3474</v>
      </c>
      <c r="G1294" s="453">
        <v>5</v>
      </c>
      <c r="H1294" s="453" t="s">
        <v>865</v>
      </c>
    </row>
    <row r="1295" spans="1:8" ht="13.5">
      <c r="A1295" s="452" t="str">
        <f t="shared" si="20"/>
        <v>ヴェルスパ大分　Ｕ－１２_5</v>
      </c>
      <c r="B1295" s="453" t="s">
        <v>3466</v>
      </c>
      <c r="C1295" s="453" t="str">
        <f>("5")</f>
        <v>5</v>
      </c>
      <c r="D1295" s="453" t="s">
        <v>862</v>
      </c>
      <c r="E1295" s="453" t="s">
        <v>3475</v>
      </c>
      <c r="F1295" s="453" t="s">
        <v>3476</v>
      </c>
      <c r="G1295" s="453">
        <v>6</v>
      </c>
      <c r="H1295" s="453" t="s">
        <v>865</v>
      </c>
    </row>
    <row r="1296" spans="1:8" ht="13.5">
      <c r="A1296" s="452" t="str">
        <f t="shared" si="20"/>
        <v>ヴェルスパ大分　Ｕ－１２_6</v>
      </c>
      <c r="B1296" s="453" t="s">
        <v>3466</v>
      </c>
      <c r="C1296" s="453" t="str">
        <f>("6")</f>
        <v>6</v>
      </c>
      <c r="D1296" s="453" t="s">
        <v>866</v>
      </c>
      <c r="E1296" s="453" t="s">
        <v>3477</v>
      </c>
      <c r="F1296" s="453" t="s">
        <v>3478</v>
      </c>
      <c r="G1296" s="453">
        <v>6</v>
      </c>
      <c r="H1296" s="453" t="s">
        <v>869</v>
      </c>
    </row>
    <row r="1297" spans="1:8" ht="13.5">
      <c r="A1297" s="452" t="str">
        <f t="shared" si="20"/>
        <v>ヴェルスパ大分　Ｕ－１２_7</v>
      </c>
      <c r="B1297" s="453" t="s">
        <v>3466</v>
      </c>
      <c r="C1297" s="453" t="str">
        <f>("7")</f>
        <v>7</v>
      </c>
      <c r="D1297" s="453" t="s">
        <v>866</v>
      </c>
      <c r="E1297" s="453" t="s">
        <v>3479</v>
      </c>
      <c r="F1297" s="453" t="s">
        <v>2708</v>
      </c>
      <c r="G1297" s="453">
        <v>5</v>
      </c>
      <c r="H1297" s="453" t="s">
        <v>865</v>
      </c>
    </row>
    <row r="1298" spans="1:8" ht="13.5">
      <c r="A1298" s="452" t="str">
        <f t="shared" si="20"/>
        <v>ヴェルスパ大分　Ｕ－１２_8</v>
      </c>
      <c r="B1298" s="453" t="s">
        <v>3466</v>
      </c>
      <c r="C1298" s="453" t="str">
        <f>("8")</f>
        <v>8</v>
      </c>
      <c r="D1298" s="453" t="s">
        <v>862</v>
      </c>
      <c r="E1298" s="453" t="s">
        <v>3480</v>
      </c>
      <c r="F1298" s="453" t="s">
        <v>3481</v>
      </c>
      <c r="G1298" s="453">
        <v>6</v>
      </c>
      <c r="H1298" s="453" t="s">
        <v>865</v>
      </c>
    </row>
    <row r="1299" spans="1:8" ht="13.5">
      <c r="A1299" s="452" t="str">
        <f t="shared" si="20"/>
        <v>ヴェルスパ大分　Ｕ－１２_9</v>
      </c>
      <c r="B1299" s="453" t="s">
        <v>3466</v>
      </c>
      <c r="C1299" s="453" t="str">
        <f>("9")</f>
        <v>9</v>
      </c>
      <c r="D1299" s="453" t="s">
        <v>872</v>
      </c>
      <c r="E1299" s="453" t="s">
        <v>3482</v>
      </c>
      <c r="F1299" s="453" t="s">
        <v>3483</v>
      </c>
      <c r="G1299" s="453">
        <v>6</v>
      </c>
      <c r="H1299" s="453" t="s">
        <v>865</v>
      </c>
    </row>
    <row r="1300" spans="1:9" ht="13.5">
      <c r="A1300" s="452" t="str">
        <f t="shared" si="20"/>
        <v>ヴェルスパ大分　Ｕ－１２_10</v>
      </c>
      <c r="B1300" s="453" t="s">
        <v>3466</v>
      </c>
      <c r="C1300" s="453" t="str">
        <f>("10")</f>
        <v>10</v>
      </c>
      <c r="D1300" s="453" t="s">
        <v>872</v>
      </c>
      <c r="E1300" s="453" t="s">
        <v>3484</v>
      </c>
      <c r="F1300" s="453" t="s">
        <v>3485</v>
      </c>
      <c r="G1300" s="453">
        <v>6</v>
      </c>
      <c r="H1300" s="453" t="s">
        <v>865</v>
      </c>
      <c r="I1300" s="453" t="s">
        <v>16</v>
      </c>
    </row>
    <row r="1301" spans="1:8" ht="13.5">
      <c r="A1301" s="452" t="str">
        <f t="shared" si="20"/>
        <v>ヴェルスパ大分　Ｕ－１２_11</v>
      </c>
      <c r="B1301" s="453" t="s">
        <v>3466</v>
      </c>
      <c r="C1301" s="453" t="str">
        <f>("11")</f>
        <v>11</v>
      </c>
      <c r="D1301" s="453" t="s">
        <v>866</v>
      </c>
      <c r="E1301" s="453" t="s">
        <v>3486</v>
      </c>
      <c r="F1301" s="453" t="s">
        <v>3487</v>
      </c>
      <c r="G1301" s="453">
        <v>5</v>
      </c>
      <c r="H1301" s="453" t="s">
        <v>865</v>
      </c>
    </row>
    <row r="1302" spans="1:8" ht="13.5">
      <c r="A1302" s="452" t="str">
        <f t="shared" si="20"/>
        <v>ヴェルスパ大分　Ｕ－１２_12</v>
      </c>
      <c r="B1302" s="453" t="s">
        <v>3466</v>
      </c>
      <c r="C1302" s="453" t="str">
        <f>("12")</f>
        <v>12</v>
      </c>
      <c r="D1302" s="453" t="s">
        <v>872</v>
      </c>
      <c r="E1302" s="453" t="s">
        <v>3488</v>
      </c>
      <c r="F1302" s="453" t="s">
        <v>3489</v>
      </c>
      <c r="G1302" s="453">
        <v>5</v>
      </c>
      <c r="H1302" s="453" t="s">
        <v>865</v>
      </c>
    </row>
    <row r="1303" spans="1:8" ht="13.5">
      <c r="A1303" s="452" t="str">
        <f t="shared" si="20"/>
        <v>ヴェルスパ大分　Ｕ－１２_13</v>
      </c>
      <c r="B1303" s="453" t="s">
        <v>3466</v>
      </c>
      <c r="C1303" s="453" t="str">
        <f>("13")</f>
        <v>13</v>
      </c>
      <c r="D1303" s="453" t="s">
        <v>862</v>
      </c>
      <c r="E1303" s="453" t="s">
        <v>3490</v>
      </c>
      <c r="F1303" s="453" t="s">
        <v>3491</v>
      </c>
      <c r="G1303" s="453">
        <v>5</v>
      </c>
      <c r="H1303" s="453" t="s">
        <v>869</v>
      </c>
    </row>
    <row r="1304" spans="1:8" ht="13.5">
      <c r="A1304" s="452" t="str">
        <f t="shared" si="20"/>
        <v>ヴェルスパ大分　Ｕ－１２_14</v>
      </c>
      <c r="B1304" s="453" t="s">
        <v>3466</v>
      </c>
      <c r="C1304" s="453" t="str">
        <f>("14")</f>
        <v>14</v>
      </c>
      <c r="D1304" s="453" t="s">
        <v>862</v>
      </c>
      <c r="E1304" s="453" t="s">
        <v>3492</v>
      </c>
      <c r="F1304" s="453" t="s">
        <v>3493</v>
      </c>
      <c r="G1304" s="453">
        <v>5</v>
      </c>
      <c r="H1304" s="453" t="s">
        <v>865</v>
      </c>
    </row>
    <row r="1305" spans="1:8" ht="13.5">
      <c r="A1305" s="452" t="str">
        <f t="shared" si="20"/>
        <v>ヴェルスパ大分　Ｕ－１２_15</v>
      </c>
      <c r="B1305" s="453" t="s">
        <v>3466</v>
      </c>
      <c r="C1305" s="453" t="str">
        <f>("15")</f>
        <v>15</v>
      </c>
      <c r="D1305" s="453" t="s">
        <v>866</v>
      </c>
      <c r="E1305" s="453" t="s">
        <v>3494</v>
      </c>
      <c r="F1305" s="453" t="s">
        <v>3495</v>
      </c>
      <c r="G1305" s="453">
        <v>4</v>
      </c>
      <c r="H1305" s="453" t="s">
        <v>865</v>
      </c>
    </row>
    <row r="1306" spans="1:8" ht="13.5">
      <c r="A1306" s="452" t="str">
        <f t="shared" si="20"/>
        <v>ヴェルスパ大分　Ｕ－１２_16</v>
      </c>
      <c r="B1306" s="453" t="s">
        <v>3466</v>
      </c>
      <c r="C1306" s="453" t="str">
        <f>("16")</f>
        <v>16</v>
      </c>
      <c r="D1306" s="453" t="s">
        <v>872</v>
      </c>
      <c r="E1306" s="453" t="s">
        <v>3496</v>
      </c>
      <c r="F1306" s="453" t="s">
        <v>3497</v>
      </c>
      <c r="G1306" s="453">
        <v>5</v>
      </c>
      <c r="H1306" s="453" t="s">
        <v>865</v>
      </c>
    </row>
    <row r="1307" spans="1:8" ht="13.5">
      <c r="A1307" s="452" t="str">
        <f t="shared" si="20"/>
        <v>ヴェルスパ大分　Ｕ－１２_17</v>
      </c>
      <c r="B1307" s="453" t="s">
        <v>3466</v>
      </c>
      <c r="C1307" s="453" t="str">
        <f>("17")</f>
        <v>17</v>
      </c>
      <c r="D1307" s="453" t="s">
        <v>862</v>
      </c>
      <c r="E1307" s="453" t="s">
        <v>3498</v>
      </c>
      <c r="F1307" s="453" t="s">
        <v>3499</v>
      </c>
      <c r="G1307" s="453">
        <v>5</v>
      </c>
      <c r="H1307" s="453" t="s">
        <v>865</v>
      </c>
    </row>
    <row r="1308" spans="1:8" ht="13.5">
      <c r="A1308" s="452" t="str">
        <f t="shared" si="20"/>
        <v>ヴェルスパ大分　Ｕ－１２_18</v>
      </c>
      <c r="B1308" s="453" t="s">
        <v>3466</v>
      </c>
      <c r="C1308" s="453" t="str">
        <f>("18")</f>
        <v>18</v>
      </c>
      <c r="D1308" s="453" t="s">
        <v>872</v>
      </c>
      <c r="E1308" s="453" t="s">
        <v>3500</v>
      </c>
      <c r="F1308" s="453" t="s">
        <v>3501</v>
      </c>
      <c r="G1308" s="453">
        <v>3</v>
      </c>
      <c r="H1308" s="453" t="s">
        <v>865</v>
      </c>
    </row>
    <row r="1309" spans="1:9" ht="13.5">
      <c r="A1309" s="452" t="str">
        <f t="shared" si="20"/>
        <v>ＦＣ　ＲＥＧＡＴＥ_1</v>
      </c>
      <c r="B1309" s="453" t="s">
        <v>3502</v>
      </c>
      <c r="C1309" s="453" t="str">
        <f>("1")</f>
        <v>1</v>
      </c>
      <c r="D1309" s="453" t="s">
        <v>894</v>
      </c>
      <c r="E1309" s="453" t="s">
        <v>3503</v>
      </c>
      <c r="F1309" s="453" t="s">
        <v>3504</v>
      </c>
      <c r="G1309" s="453">
        <v>6</v>
      </c>
      <c r="H1309" s="453" t="s">
        <v>865</v>
      </c>
      <c r="I1309" s="453" t="s">
        <v>16</v>
      </c>
    </row>
    <row r="1310" spans="1:8" ht="13.5">
      <c r="A1310" s="452" t="str">
        <f t="shared" si="20"/>
        <v>ＦＣ　ＲＥＧＡＴＥ_2</v>
      </c>
      <c r="B1310" s="453" t="s">
        <v>3502</v>
      </c>
      <c r="C1310" s="453" t="str">
        <f>("2")</f>
        <v>2</v>
      </c>
      <c r="D1310" s="453" t="s">
        <v>862</v>
      </c>
      <c r="E1310" s="453" t="s">
        <v>3505</v>
      </c>
      <c r="F1310" s="453" t="s">
        <v>3506</v>
      </c>
      <c r="G1310" s="453">
        <v>6</v>
      </c>
      <c r="H1310" s="453" t="s">
        <v>865</v>
      </c>
    </row>
    <row r="1311" spans="1:8" ht="13.5">
      <c r="A1311" s="452" t="str">
        <f t="shared" si="20"/>
        <v>ＦＣ　ＲＥＧＡＴＥ_3</v>
      </c>
      <c r="B1311" s="453" t="s">
        <v>3502</v>
      </c>
      <c r="C1311" s="453" t="str">
        <f>("3")</f>
        <v>3</v>
      </c>
      <c r="D1311" s="453" t="s">
        <v>872</v>
      </c>
      <c r="E1311" s="453" t="s">
        <v>3507</v>
      </c>
      <c r="F1311" s="453" t="s">
        <v>3508</v>
      </c>
      <c r="G1311" s="453">
        <v>6</v>
      </c>
      <c r="H1311" s="453" t="s">
        <v>865</v>
      </c>
    </row>
    <row r="1312" spans="1:8" ht="13.5">
      <c r="A1312" s="452" t="str">
        <f t="shared" si="20"/>
        <v>ＦＣ　ＲＥＧＡＴＥ_4</v>
      </c>
      <c r="B1312" s="453" t="s">
        <v>3502</v>
      </c>
      <c r="C1312" s="453" t="str">
        <f>("4")</f>
        <v>4</v>
      </c>
      <c r="D1312" s="453" t="s">
        <v>872</v>
      </c>
      <c r="E1312" s="453" t="s">
        <v>3509</v>
      </c>
      <c r="F1312" s="453" t="s">
        <v>3510</v>
      </c>
      <c r="G1312" s="453">
        <v>6</v>
      </c>
      <c r="H1312" s="453" t="s">
        <v>865</v>
      </c>
    </row>
    <row r="1313" spans="1:8" ht="13.5">
      <c r="A1313" s="452" t="str">
        <f t="shared" si="20"/>
        <v>ＦＣ　ＲＥＧＡＴＥ_5</v>
      </c>
      <c r="B1313" s="453" t="s">
        <v>3502</v>
      </c>
      <c r="C1313" s="453" t="str">
        <f>("5")</f>
        <v>5</v>
      </c>
      <c r="D1313" s="453" t="s">
        <v>862</v>
      </c>
      <c r="E1313" s="453" t="s">
        <v>3511</v>
      </c>
      <c r="F1313" s="453" t="s">
        <v>3512</v>
      </c>
      <c r="G1313" s="453">
        <v>6</v>
      </c>
      <c r="H1313" s="453" t="s">
        <v>865</v>
      </c>
    </row>
    <row r="1314" spans="1:8" ht="13.5">
      <c r="A1314" s="452" t="str">
        <f t="shared" si="20"/>
        <v>ＦＣ　ＲＥＧＡＴＥ_6</v>
      </c>
      <c r="B1314" s="453" t="s">
        <v>3502</v>
      </c>
      <c r="C1314" s="453" t="str">
        <f>("6")</f>
        <v>6</v>
      </c>
      <c r="D1314" s="453" t="s">
        <v>866</v>
      </c>
      <c r="E1314" s="453" t="s">
        <v>3513</v>
      </c>
      <c r="F1314" s="453" t="s">
        <v>3514</v>
      </c>
      <c r="G1314" s="453">
        <v>5</v>
      </c>
      <c r="H1314" s="453" t="s">
        <v>865</v>
      </c>
    </row>
    <row r="1315" spans="1:8" ht="13.5">
      <c r="A1315" s="452" t="str">
        <f t="shared" si="20"/>
        <v>ＦＣ　ＲＥＧＡＴＥ_7</v>
      </c>
      <c r="B1315" s="453" t="s">
        <v>3502</v>
      </c>
      <c r="C1315" s="453" t="str">
        <f>("7")</f>
        <v>7</v>
      </c>
      <c r="D1315" s="453" t="s">
        <v>866</v>
      </c>
      <c r="E1315" s="453" t="s">
        <v>3515</v>
      </c>
      <c r="F1315" s="453" t="s">
        <v>3516</v>
      </c>
      <c r="G1315" s="453">
        <v>6</v>
      </c>
      <c r="H1315" s="453" t="s">
        <v>865</v>
      </c>
    </row>
    <row r="1316" spans="1:8" ht="13.5">
      <c r="A1316" s="452" t="str">
        <f t="shared" si="20"/>
        <v>ＦＣ　ＲＥＧＡＴＥ_8</v>
      </c>
      <c r="B1316" s="453" t="s">
        <v>3502</v>
      </c>
      <c r="C1316" s="453" t="str">
        <f>("8")</f>
        <v>8</v>
      </c>
      <c r="D1316" s="453" t="s">
        <v>872</v>
      </c>
      <c r="E1316" s="453" t="s">
        <v>3517</v>
      </c>
      <c r="F1316" s="453" t="s">
        <v>3518</v>
      </c>
      <c r="G1316" s="453">
        <v>5</v>
      </c>
      <c r="H1316" s="453" t="s">
        <v>865</v>
      </c>
    </row>
    <row r="1317" spans="1:8" ht="13.5">
      <c r="A1317" s="452" t="str">
        <f t="shared" si="20"/>
        <v>ＦＣ　ＲＥＧＡＴＥ_9</v>
      </c>
      <c r="B1317" s="453" t="s">
        <v>3502</v>
      </c>
      <c r="C1317" s="453" t="str">
        <f>("9")</f>
        <v>9</v>
      </c>
      <c r="D1317" s="453" t="s">
        <v>872</v>
      </c>
      <c r="E1317" s="453" t="s">
        <v>3519</v>
      </c>
      <c r="F1317" s="453" t="s">
        <v>3520</v>
      </c>
      <c r="G1317" s="453">
        <v>6</v>
      </c>
      <c r="H1317" s="453" t="s">
        <v>865</v>
      </c>
    </row>
    <row r="1318" spans="1:8" ht="13.5">
      <c r="A1318" s="452" t="str">
        <f t="shared" si="20"/>
        <v>ＦＣ　ＲＥＧＡＴＥ_10</v>
      </c>
      <c r="B1318" s="453" t="s">
        <v>3502</v>
      </c>
      <c r="C1318" s="453" t="str">
        <f>("10")</f>
        <v>10</v>
      </c>
      <c r="D1318" s="453" t="s">
        <v>862</v>
      </c>
      <c r="E1318" s="453" t="s">
        <v>3521</v>
      </c>
      <c r="F1318" s="453" t="s">
        <v>3522</v>
      </c>
      <c r="G1318" s="453">
        <v>6</v>
      </c>
      <c r="H1318" s="453" t="s">
        <v>865</v>
      </c>
    </row>
    <row r="1319" spans="1:8" ht="13.5">
      <c r="A1319" s="452" t="str">
        <f t="shared" si="20"/>
        <v>ＦＣ　ＲＥＧＡＴＥ_11</v>
      </c>
      <c r="B1319" s="453" t="s">
        <v>3502</v>
      </c>
      <c r="C1319" s="453" t="str">
        <f>("11")</f>
        <v>11</v>
      </c>
      <c r="D1319" s="453" t="s">
        <v>872</v>
      </c>
      <c r="E1319" s="453" t="s">
        <v>3523</v>
      </c>
      <c r="F1319" s="453" t="s">
        <v>3524</v>
      </c>
      <c r="G1319" s="453">
        <v>5</v>
      </c>
      <c r="H1319" s="453" t="s">
        <v>865</v>
      </c>
    </row>
    <row r="1320" spans="1:8" ht="13.5">
      <c r="A1320" s="452" t="str">
        <f t="shared" si="20"/>
        <v>ＦＣ　ＲＥＧＡＴＥ_12</v>
      </c>
      <c r="B1320" s="453" t="s">
        <v>3502</v>
      </c>
      <c r="C1320" s="453" t="str">
        <f>("12")</f>
        <v>12</v>
      </c>
      <c r="D1320" s="453" t="s">
        <v>872</v>
      </c>
      <c r="E1320" s="453" t="s">
        <v>3525</v>
      </c>
      <c r="F1320" s="453" t="s">
        <v>3526</v>
      </c>
      <c r="G1320" s="453">
        <v>4</v>
      </c>
      <c r="H1320" s="453" t="s">
        <v>865</v>
      </c>
    </row>
    <row r="1321" spans="1:8" ht="13.5">
      <c r="A1321" s="452" t="str">
        <f t="shared" si="20"/>
        <v>ＦＣ　ＲＥＧＡＴＥ_13</v>
      </c>
      <c r="B1321" s="453" t="s">
        <v>3502</v>
      </c>
      <c r="C1321" s="453" t="str">
        <f>("13")</f>
        <v>13</v>
      </c>
      <c r="D1321" s="453" t="s">
        <v>866</v>
      </c>
      <c r="E1321" s="453" t="s">
        <v>3527</v>
      </c>
      <c r="F1321" s="453" t="s">
        <v>3528</v>
      </c>
      <c r="G1321" s="453">
        <v>5</v>
      </c>
      <c r="H1321" s="453" t="s">
        <v>865</v>
      </c>
    </row>
    <row r="1322" spans="1:8" ht="13.5">
      <c r="A1322" s="452" t="str">
        <f t="shared" si="20"/>
        <v>ＦＣ　ＲＥＧＡＴＥ_14</v>
      </c>
      <c r="B1322" s="453" t="s">
        <v>3502</v>
      </c>
      <c r="C1322" s="453" t="str">
        <f>("14")</f>
        <v>14</v>
      </c>
      <c r="D1322" s="453" t="s">
        <v>866</v>
      </c>
      <c r="E1322" s="453" t="s">
        <v>3529</v>
      </c>
      <c r="F1322" s="453" t="s">
        <v>3530</v>
      </c>
      <c r="G1322" s="453">
        <v>5</v>
      </c>
      <c r="H1322" s="453" t="s">
        <v>865</v>
      </c>
    </row>
    <row r="1323" spans="1:8" ht="13.5">
      <c r="A1323" s="452" t="str">
        <f t="shared" si="20"/>
        <v>ＦＣ　ＲＥＧＡＴＥ_15</v>
      </c>
      <c r="B1323" s="453" t="s">
        <v>3502</v>
      </c>
      <c r="C1323" s="453" t="str">
        <f>("15")</f>
        <v>15</v>
      </c>
      <c r="D1323" s="453" t="s">
        <v>862</v>
      </c>
      <c r="E1323" s="453" t="s">
        <v>3531</v>
      </c>
      <c r="F1323" s="453" t="s">
        <v>3532</v>
      </c>
      <c r="G1323" s="453">
        <v>5</v>
      </c>
      <c r="H1323" s="453" t="s">
        <v>865</v>
      </c>
    </row>
    <row r="1324" spans="1:8" ht="13.5">
      <c r="A1324" s="452" t="str">
        <f t="shared" si="20"/>
        <v>ＦＣ　ＲＥＧＡＴＥ_16</v>
      </c>
      <c r="B1324" s="453" t="s">
        <v>3502</v>
      </c>
      <c r="C1324" s="453" t="str">
        <f>("16")</f>
        <v>16</v>
      </c>
      <c r="D1324" s="453" t="s">
        <v>872</v>
      </c>
      <c r="E1324" s="453" t="s">
        <v>3533</v>
      </c>
      <c r="F1324" s="453" t="s">
        <v>3534</v>
      </c>
      <c r="G1324" s="453">
        <v>4</v>
      </c>
      <c r="H1324" s="453" t="s">
        <v>865</v>
      </c>
    </row>
    <row r="1325" spans="1:8" ht="13.5">
      <c r="A1325" s="452" t="str">
        <f t="shared" si="20"/>
        <v>ＦＣ　ＲＥＧＡＴＥ_17</v>
      </c>
      <c r="B1325" s="453" t="s">
        <v>3502</v>
      </c>
      <c r="C1325" s="453" t="str">
        <f>("17")</f>
        <v>17</v>
      </c>
      <c r="D1325" s="453" t="s">
        <v>872</v>
      </c>
      <c r="E1325" s="453" t="s">
        <v>3535</v>
      </c>
      <c r="F1325" s="453" t="s">
        <v>3536</v>
      </c>
      <c r="G1325" s="453">
        <v>6</v>
      </c>
      <c r="H1325" s="453" t="s">
        <v>865</v>
      </c>
    </row>
    <row r="1326" spans="1:8" ht="13.5">
      <c r="A1326" s="452" t="str">
        <f t="shared" si="20"/>
        <v>ＦＣ　ＲＥＧＡＴＥ_20</v>
      </c>
      <c r="B1326" s="453" t="s">
        <v>3502</v>
      </c>
      <c r="C1326" s="453" t="str">
        <f>("20")</f>
        <v>20</v>
      </c>
      <c r="D1326" s="453" t="s">
        <v>894</v>
      </c>
      <c r="E1326" s="453" t="s">
        <v>3537</v>
      </c>
      <c r="F1326" s="453" t="s">
        <v>3538</v>
      </c>
      <c r="G1326" s="453">
        <v>5</v>
      </c>
      <c r="H1326" s="453" t="s">
        <v>865</v>
      </c>
    </row>
    <row r="1327" spans="1:9" ht="13.5">
      <c r="A1327" s="452" t="str">
        <f t="shared" si="20"/>
        <v>大分トリニータタートルズ_1</v>
      </c>
      <c r="B1327" s="453" t="s">
        <v>3539</v>
      </c>
      <c r="C1327" s="453" t="str">
        <f>("1")</f>
        <v>1</v>
      </c>
      <c r="D1327" s="453" t="s">
        <v>894</v>
      </c>
      <c r="E1327" s="453" t="s">
        <v>3540</v>
      </c>
      <c r="F1327" s="453" t="s">
        <v>3541</v>
      </c>
      <c r="G1327" s="453">
        <v>6</v>
      </c>
      <c r="H1327" s="453" t="s">
        <v>865</v>
      </c>
      <c r="I1327" s="453" t="s">
        <v>16</v>
      </c>
    </row>
    <row r="1328" spans="1:8" ht="13.5">
      <c r="A1328" s="452" t="str">
        <f t="shared" si="20"/>
        <v>大分トリニータタートルズ_2</v>
      </c>
      <c r="B1328" s="453" t="s">
        <v>3539</v>
      </c>
      <c r="C1328" s="453" t="str">
        <f>("2")</f>
        <v>2</v>
      </c>
      <c r="D1328" s="453" t="s">
        <v>862</v>
      </c>
      <c r="E1328" s="453" t="s">
        <v>3542</v>
      </c>
      <c r="F1328" s="453" t="s">
        <v>3543</v>
      </c>
      <c r="G1328" s="453">
        <v>6</v>
      </c>
      <c r="H1328" s="453" t="s">
        <v>865</v>
      </c>
    </row>
    <row r="1329" spans="1:8" ht="13.5">
      <c r="A1329" s="452" t="str">
        <f t="shared" si="20"/>
        <v>大分トリニータタートルズ_3</v>
      </c>
      <c r="B1329" s="453" t="s">
        <v>3539</v>
      </c>
      <c r="C1329" s="453" t="str">
        <f>("3")</f>
        <v>3</v>
      </c>
      <c r="D1329" s="453" t="s">
        <v>866</v>
      </c>
      <c r="E1329" s="453" t="s">
        <v>3544</v>
      </c>
      <c r="F1329" s="453" t="s">
        <v>3545</v>
      </c>
      <c r="G1329" s="453">
        <v>6</v>
      </c>
      <c r="H1329" s="453" t="s">
        <v>865</v>
      </c>
    </row>
    <row r="1330" spans="1:8" ht="13.5">
      <c r="A1330" s="452" t="str">
        <f t="shared" si="20"/>
        <v>大分トリニータタートルズ_4</v>
      </c>
      <c r="B1330" s="453" t="s">
        <v>3539</v>
      </c>
      <c r="C1330" s="453" t="str">
        <f>("4")</f>
        <v>4</v>
      </c>
      <c r="D1330" s="453" t="s">
        <v>866</v>
      </c>
      <c r="E1330" s="453" t="s">
        <v>3546</v>
      </c>
      <c r="F1330" s="453" t="s">
        <v>3547</v>
      </c>
      <c r="G1330" s="453">
        <v>6</v>
      </c>
      <c r="H1330" s="453" t="s">
        <v>865</v>
      </c>
    </row>
    <row r="1331" spans="1:8" ht="13.5">
      <c r="A1331" s="452" t="str">
        <f t="shared" si="20"/>
        <v>大分トリニータタートルズ_5</v>
      </c>
      <c r="B1331" s="453" t="s">
        <v>3539</v>
      </c>
      <c r="C1331" s="453" t="str">
        <f>("5")</f>
        <v>5</v>
      </c>
      <c r="D1331" s="453" t="s">
        <v>866</v>
      </c>
      <c r="E1331" s="453" t="s">
        <v>3548</v>
      </c>
      <c r="F1331" s="453" t="s">
        <v>3549</v>
      </c>
      <c r="G1331" s="453">
        <v>6</v>
      </c>
      <c r="H1331" s="453" t="s">
        <v>865</v>
      </c>
    </row>
    <row r="1332" spans="1:8" ht="13.5">
      <c r="A1332" s="452" t="str">
        <f t="shared" si="20"/>
        <v>大分トリニータタートルズ_6</v>
      </c>
      <c r="B1332" s="453" t="s">
        <v>3539</v>
      </c>
      <c r="C1332" s="453" t="str">
        <f>("6")</f>
        <v>6</v>
      </c>
      <c r="D1332" s="453" t="s">
        <v>862</v>
      </c>
      <c r="E1332" s="453" t="s">
        <v>3550</v>
      </c>
      <c r="F1332" s="453" t="s">
        <v>3551</v>
      </c>
      <c r="G1332" s="453">
        <v>6</v>
      </c>
      <c r="H1332" s="453" t="s">
        <v>865</v>
      </c>
    </row>
    <row r="1333" spans="1:8" ht="13.5">
      <c r="A1333" s="452" t="str">
        <f t="shared" si="20"/>
        <v>大分トリニータタートルズ_7</v>
      </c>
      <c r="B1333" s="453" t="s">
        <v>3539</v>
      </c>
      <c r="C1333" s="453" t="str">
        <f>("7")</f>
        <v>7</v>
      </c>
      <c r="D1333" s="453" t="s">
        <v>872</v>
      </c>
      <c r="E1333" s="453" t="s">
        <v>3552</v>
      </c>
      <c r="F1333" s="453" t="s">
        <v>3553</v>
      </c>
      <c r="G1333" s="453">
        <v>6</v>
      </c>
      <c r="H1333" s="453" t="s">
        <v>865</v>
      </c>
    </row>
    <row r="1334" spans="1:8" ht="13.5">
      <c r="A1334" s="452" t="str">
        <f t="shared" si="20"/>
        <v>大分トリニータタートルズ_8</v>
      </c>
      <c r="B1334" s="453" t="s">
        <v>3539</v>
      </c>
      <c r="C1334" s="453" t="str">
        <f>("8")</f>
        <v>8</v>
      </c>
      <c r="D1334" s="453" t="s">
        <v>872</v>
      </c>
      <c r="E1334" s="453" t="s">
        <v>3554</v>
      </c>
      <c r="F1334" s="453" t="s">
        <v>3555</v>
      </c>
      <c r="G1334" s="453">
        <v>6</v>
      </c>
      <c r="H1334" s="453" t="s">
        <v>865</v>
      </c>
    </row>
    <row r="1335" spans="1:8" ht="13.5">
      <c r="A1335" s="452" t="str">
        <f t="shared" si="20"/>
        <v>大分トリニータタートルズ_9</v>
      </c>
      <c r="B1335" s="453" t="s">
        <v>3539</v>
      </c>
      <c r="C1335" s="453" t="str">
        <f>("9")</f>
        <v>9</v>
      </c>
      <c r="D1335" s="453" t="s">
        <v>872</v>
      </c>
      <c r="E1335" s="453" t="s">
        <v>3556</v>
      </c>
      <c r="F1335" s="453" t="s">
        <v>3557</v>
      </c>
      <c r="G1335" s="453">
        <v>6</v>
      </c>
      <c r="H1335" s="453" t="s">
        <v>865</v>
      </c>
    </row>
    <row r="1336" spans="1:8" ht="13.5">
      <c r="A1336" s="452" t="str">
        <f t="shared" si="20"/>
        <v>大分トリニータタートルズ_10</v>
      </c>
      <c r="B1336" s="453" t="s">
        <v>3539</v>
      </c>
      <c r="C1336" s="453" t="str">
        <f>("10")</f>
        <v>10</v>
      </c>
      <c r="D1336" s="453" t="s">
        <v>872</v>
      </c>
      <c r="E1336" s="453" t="s">
        <v>3558</v>
      </c>
      <c r="F1336" s="453" t="s">
        <v>3559</v>
      </c>
      <c r="G1336" s="453">
        <v>6</v>
      </c>
      <c r="H1336" s="453" t="s">
        <v>865</v>
      </c>
    </row>
    <row r="1337" spans="1:8" ht="13.5">
      <c r="A1337" s="452" t="str">
        <f t="shared" si="20"/>
        <v>大分トリニータタートルズ_11</v>
      </c>
      <c r="B1337" s="453" t="s">
        <v>3539</v>
      </c>
      <c r="C1337" s="453" t="str">
        <f>("11")</f>
        <v>11</v>
      </c>
      <c r="D1337" s="453" t="s">
        <v>862</v>
      </c>
      <c r="E1337" s="453" t="s">
        <v>3560</v>
      </c>
      <c r="F1337" s="453" t="s">
        <v>3561</v>
      </c>
      <c r="G1337" s="453">
        <v>6</v>
      </c>
      <c r="H1337" s="453" t="s">
        <v>865</v>
      </c>
    </row>
    <row r="1338" spans="1:8" ht="13.5">
      <c r="A1338" s="452" t="str">
        <f t="shared" si="20"/>
        <v>大分トリニータタートルズ_12</v>
      </c>
      <c r="B1338" s="453" t="s">
        <v>3539</v>
      </c>
      <c r="C1338" s="453" t="str">
        <f>("12")</f>
        <v>12</v>
      </c>
      <c r="D1338" s="453" t="s">
        <v>862</v>
      </c>
      <c r="E1338" s="453" t="s">
        <v>3562</v>
      </c>
      <c r="F1338" s="453" t="s">
        <v>3563</v>
      </c>
      <c r="G1338" s="453">
        <v>6</v>
      </c>
      <c r="H1338" s="453" t="s">
        <v>865</v>
      </c>
    </row>
    <row r="1339" spans="1:8" ht="13.5">
      <c r="A1339" s="452" t="str">
        <f t="shared" si="20"/>
        <v>大分トリニータタートルズ_13</v>
      </c>
      <c r="B1339" s="453" t="s">
        <v>3539</v>
      </c>
      <c r="C1339" s="453" t="str">
        <f>("13")</f>
        <v>13</v>
      </c>
      <c r="D1339" s="453" t="s">
        <v>862</v>
      </c>
      <c r="E1339" s="453" t="s">
        <v>3564</v>
      </c>
      <c r="F1339" s="453" t="s">
        <v>3565</v>
      </c>
      <c r="G1339" s="453">
        <v>6</v>
      </c>
      <c r="H1339" s="453" t="s">
        <v>865</v>
      </c>
    </row>
    <row r="1340" spans="1:8" ht="13.5">
      <c r="A1340" s="452" t="str">
        <f t="shared" si="20"/>
        <v>大分トリニータタートルズ_14</v>
      </c>
      <c r="B1340" s="453" t="s">
        <v>3539</v>
      </c>
      <c r="C1340" s="453" t="str">
        <f>("14")</f>
        <v>14</v>
      </c>
      <c r="D1340" s="453" t="s">
        <v>866</v>
      </c>
      <c r="E1340" s="453" t="s">
        <v>3566</v>
      </c>
      <c r="F1340" s="453" t="s">
        <v>3567</v>
      </c>
      <c r="G1340" s="453">
        <v>6</v>
      </c>
      <c r="H1340" s="453" t="s">
        <v>865</v>
      </c>
    </row>
    <row r="1341" spans="1:8" ht="13.5">
      <c r="A1341" s="452" t="str">
        <f t="shared" si="20"/>
        <v>大分トリニータタートルズ_15</v>
      </c>
      <c r="B1341" s="453" t="s">
        <v>3539</v>
      </c>
      <c r="C1341" s="453" t="str">
        <f>("15")</f>
        <v>15</v>
      </c>
      <c r="D1341" s="453" t="s">
        <v>866</v>
      </c>
      <c r="E1341" s="453" t="s">
        <v>3568</v>
      </c>
      <c r="F1341" s="453" t="s">
        <v>3569</v>
      </c>
      <c r="G1341" s="453">
        <v>6</v>
      </c>
      <c r="H1341" s="453" t="s">
        <v>865</v>
      </c>
    </row>
    <row r="1342" spans="1:8" ht="13.5">
      <c r="A1342" s="452" t="str">
        <f t="shared" si="20"/>
        <v>大分トリニータタートルズ_16</v>
      </c>
      <c r="B1342" s="453" t="s">
        <v>3539</v>
      </c>
      <c r="C1342" s="453" t="str">
        <f>("16")</f>
        <v>16</v>
      </c>
      <c r="D1342" s="453" t="s">
        <v>894</v>
      </c>
      <c r="E1342" s="453" t="s">
        <v>3570</v>
      </c>
      <c r="F1342" s="453" t="s">
        <v>3571</v>
      </c>
      <c r="G1342" s="453">
        <v>6</v>
      </c>
      <c r="H1342" s="453" t="s">
        <v>865</v>
      </c>
    </row>
    <row r="1343" spans="1:8" ht="13.5">
      <c r="A1343" s="452" t="str">
        <f t="shared" si="20"/>
        <v>大分トリニータタートルズ_17</v>
      </c>
      <c r="B1343" s="453" t="s">
        <v>3539</v>
      </c>
      <c r="C1343" s="453" t="str">
        <f>("17")</f>
        <v>17</v>
      </c>
      <c r="D1343" s="453" t="s">
        <v>866</v>
      </c>
      <c r="E1343" s="453" t="s">
        <v>3572</v>
      </c>
      <c r="F1343" s="453" t="s">
        <v>3573</v>
      </c>
      <c r="G1343" s="453">
        <v>6</v>
      </c>
      <c r="H1343" s="453" t="s">
        <v>865</v>
      </c>
    </row>
    <row r="1344" spans="1:8" ht="13.5">
      <c r="A1344" s="452" t="str">
        <f t="shared" si="20"/>
        <v>大分トリニータタートルズ_18</v>
      </c>
      <c r="B1344" s="453" t="s">
        <v>3539</v>
      </c>
      <c r="C1344" s="453" t="str">
        <f>("18")</f>
        <v>18</v>
      </c>
      <c r="D1344" s="453" t="s">
        <v>866</v>
      </c>
      <c r="E1344" s="453" t="s">
        <v>3574</v>
      </c>
      <c r="F1344" s="453" t="s">
        <v>3575</v>
      </c>
      <c r="G1344" s="453">
        <v>6</v>
      </c>
      <c r="H1344" s="453" t="s">
        <v>865</v>
      </c>
    </row>
    <row r="1345" spans="1:8" ht="13.5">
      <c r="A1345" s="452" t="str">
        <f aca="true" t="shared" si="21" ref="A1345:A1408">CONCATENATE(B1345,"_",C1345)</f>
        <v>ティエラフットボールクラブＵ－１２_1</v>
      </c>
      <c r="B1345" s="453" t="s">
        <v>3576</v>
      </c>
      <c r="C1345" s="453" t="str">
        <f>("1")</f>
        <v>1</v>
      </c>
      <c r="D1345" s="453" t="s">
        <v>894</v>
      </c>
      <c r="E1345" s="453" t="s">
        <v>3577</v>
      </c>
      <c r="F1345" s="453" t="s">
        <v>3578</v>
      </c>
      <c r="G1345" s="453">
        <v>6</v>
      </c>
      <c r="H1345" s="453" t="s">
        <v>865</v>
      </c>
    </row>
    <row r="1346" spans="1:8" ht="13.5">
      <c r="A1346" s="452" t="str">
        <f t="shared" si="21"/>
        <v>ティエラフットボールクラブＵ－１２_2</v>
      </c>
      <c r="B1346" s="453" t="s">
        <v>3576</v>
      </c>
      <c r="C1346" s="453" t="str">
        <f>("2")</f>
        <v>2</v>
      </c>
      <c r="D1346" s="453" t="s">
        <v>862</v>
      </c>
      <c r="E1346" s="453" t="s">
        <v>3579</v>
      </c>
      <c r="F1346" s="453" t="s">
        <v>3580</v>
      </c>
      <c r="G1346" s="453">
        <v>5</v>
      </c>
      <c r="H1346" s="453" t="s">
        <v>865</v>
      </c>
    </row>
    <row r="1347" spans="1:8" ht="13.5">
      <c r="A1347" s="452" t="str">
        <f t="shared" si="21"/>
        <v>ティエラフットボールクラブＵ－１２_3</v>
      </c>
      <c r="B1347" s="453" t="s">
        <v>3576</v>
      </c>
      <c r="C1347" s="453" t="str">
        <f>("3")</f>
        <v>3</v>
      </c>
      <c r="D1347" s="453" t="s">
        <v>862</v>
      </c>
      <c r="E1347" s="453" t="s">
        <v>3581</v>
      </c>
      <c r="F1347" s="453" t="s">
        <v>3582</v>
      </c>
      <c r="G1347" s="453">
        <v>5</v>
      </c>
      <c r="H1347" s="453" t="s">
        <v>865</v>
      </c>
    </row>
    <row r="1348" spans="1:8" ht="13.5">
      <c r="A1348" s="452" t="str">
        <f t="shared" si="21"/>
        <v>ティエラフットボールクラブＵ－１２_4</v>
      </c>
      <c r="B1348" s="453" t="s">
        <v>3576</v>
      </c>
      <c r="C1348" s="453" t="str">
        <f>("4")</f>
        <v>4</v>
      </c>
      <c r="D1348" s="453" t="s">
        <v>862</v>
      </c>
      <c r="E1348" s="453" t="s">
        <v>3583</v>
      </c>
      <c r="F1348" s="453" t="s">
        <v>3584</v>
      </c>
      <c r="G1348" s="453">
        <v>4</v>
      </c>
      <c r="H1348" s="453" t="s">
        <v>865</v>
      </c>
    </row>
    <row r="1349" spans="1:8" ht="13.5">
      <c r="A1349" s="452" t="str">
        <f t="shared" si="21"/>
        <v>ティエラフットボールクラブＵ－１２_5</v>
      </c>
      <c r="B1349" s="453" t="s">
        <v>3576</v>
      </c>
      <c r="C1349" s="453" t="str">
        <f>("5")</f>
        <v>5</v>
      </c>
      <c r="D1349" s="453" t="s">
        <v>862</v>
      </c>
      <c r="E1349" s="453" t="s">
        <v>3585</v>
      </c>
      <c r="F1349" s="453" t="s">
        <v>3586</v>
      </c>
      <c r="G1349" s="453">
        <v>5</v>
      </c>
      <c r="H1349" s="453" t="s">
        <v>865</v>
      </c>
    </row>
    <row r="1350" spans="1:8" ht="13.5">
      <c r="A1350" s="452" t="str">
        <f t="shared" si="21"/>
        <v>ティエラフットボールクラブＵ－１２_6</v>
      </c>
      <c r="B1350" s="453" t="s">
        <v>3576</v>
      </c>
      <c r="C1350" s="453" t="str">
        <f>("6")</f>
        <v>6</v>
      </c>
      <c r="D1350" s="453" t="s">
        <v>866</v>
      </c>
      <c r="E1350" s="453" t="s">
        <v>3587</v>
      </c>
      <c r="F1350" s="453" t="s">
        <v>3588</v>
      </c>
      <c r="G1350" s="453">
        <v>6</v>
      </c>
      <c r="H1350" s="453" t="s">
        <v>865</v>
      </c>
    </row>
    <row r="1351" spans="1:8" ht="13.5">
      <c r="A1351" s="452" t="str">
        <f t="shared" si="21"/>
        <v>ティエラフットボールクラブＵ－１２_7</v>
      </c>
      <c r="B1351" s="453" t="s">
        <v>3576</v>
      </c>
      <c r="C1351" s="453" t="str">
        <f>("7")</f>
        <v>7</v>
      </c>
      <c r="D1351" s="453" t="s">
        <v>866</v>
      </c>
      <c r="E1351" s="453" t="s">
        <v>3589</v>
      </c>
      <c r="F1351" s="453" t="s">
        <v>3590</v>
      </c>
      <c r="G1351" s="453">
        <v>5</v>
      </c>
      <c r="H1351" s="453" t="s">
        <v>865</v>
      </c>
    </row>
    <row r="1352" spans="1:8" ht="13.5">
      <c r="A1352" s="452" t="str">
        <f t="shared" si="21"/>
        <v>ティエラフットボールクラブＵ－１２_8</v>
      </c>
      <c r="B1352" s="453" t="s">
        <v>3576</v>
      </c>
      <c r="C1352" s="453" t="str">
        <f>("8")</f>
        <v>8</v>
      </c>
      <c r="D1352" s="453" t="s">
        <v>866</v>
      </c>
      <c r="E1352" s="453" t="s">
        <v>3591</v>
      </c>
      <c r="F1352" s="453" t="s">
        <v>3592</v>
      </c>
      <c r="G1352" s="453">
        <v>6</v>
      </c>
      <c r="H1352" s="453" t="s">
        <v>865</v>
      </c>
    </row>
    <row r="1353" spans="1:9" ht="13.5">
      <c r="A1353" s="452" t="str">
        <f t="shared" si="21"/>
        <v>ティエラフットボールクラブＵ－１２_9</v>
      </c>
      <c r="B1353" s="453" t="s">
        <v>3576</v>
      </c>
      <c r="C1353" s="453" t="str">
        <f>("9")</f>
        <v>9</v>
      </c>
      <c r="D1353" s="453" t="s">
        <v>862</v>
      </c>
      <c r="E1353" s="453" t="s">
        <v>3593</v>
      </c>
      <c r="F1353" s="453" t="s">
        <v>3594</v>
      </c>
      <c r="G1353" s="453">
        <v>6</v>
      </c>
      <c r="H1353" s="453" t="s">
        <v>865</v>
      </c>
      <c r="I1353" s="453" t="s">
        <v>16</v>
      </c>
    </row>
    <row r="1354" spans="1:8" ht="13.5">
      <c r="A1354" s="452" t="str">
        <f t="shared" si="21"/>
        <v>ティエラフットボールクラブＵ－１２_10</v>
      </c>
      <c r="B1354" s="453" t="s">
        <v>3576</v>
      </c>
      <c r="C1354" s="453" t="str">
        <f>("10")</f>
        <v>10</v>
      </c>
      <c r="D1354" s="453" t="s">
        <v>872</v>
      </c>
      <c r="E1354" s="453" t="s">
        <v>3595</v>
      </c>
      <c r="F1354" s="453" t="s">
        <v>3596</v>
      </c>
      <c r="G1354" s="453">
        <v>6</v>
      </c>
      <c r="H1354" s="453" t="s">
        <v>865</v>
      </c>
    </row>
    <row r="1355" spans="1:8" ht="13.5">
      <c r="A1355" s="452" t="str">
        <f t="shared" si="21"/>
        <v>ティエラフットボールクラブＵ－１２_11</v>
      </c>
      <c r="B1355" s="453" t="s">
        <v>3576</v>
      </c>
      <c r="C1355" s="453" t="str">
        <f>("11")</f>
        <v>11</v>
      </c>
      <c r="D1355" s="453" t="s">
        <v>862</v>
      </c>
      <c r="E1355" s="453" t="s">
        <v>3597</v>
      </c>
      <c r="F1355" s="453" t="s">
        <v>3598</v>
      </c>
      <c r="G1355" s="453">
        <v>6</v>
      </c>
      <c r="H1355" s="453" t="s">
        <v>865</v>
      </c>
    </row>
    <row r="1356" spans="1:8" ht="13.5">
      <c r="A1356" s="452" t="str">
        <f t="shared" si="21"/>
        <v>ティエラフットボールクラブＵ－１２_12</v>
      </c>
      <c r="B1356" s="453" t="s">
        <v>3576</v>
      </c>
      <c r="C1356" s="453" t="str">
        <f>("12")</f>
        <v>12</v>
      </c>
      <c r="D1356" s="453" t="s">
        <v>866</v>
      </c>
      <c r="E1356" s="453" t="s">
        <v>3599</v>
      </c>
      <c r="F1356" s="453" t="s">
        <v>3600</v>
      </c>
      <c r="G1356" s="453">
        <v>4</v>
      </c>
      <c r="H1356" s="453" t="s">
        <v>865</v>
      </c>
    </row>
    <row r="1357" spans="1:8" ht="13.5">
      <c r="A1357" s="452" t="str">
        <f t="shared" si="21"/>
        <v>ティエラフットボールクラブＵ－１２_13</v>
      </c>
      <c r="B1357" s="453" t="s">
        <v>3576</v>
      </c>
      <c r="C1357" s="453" t="str">
        <f>("13")</f>
        <v>13</v>
      </c>
      <c r="D1357" s="453" t="s">
        <v>872</v>
      </c>
      <c r="E1357" s="453" t="s">
        <v>3601</v>
      </c>
      <c r="F1357" s="453" t="s">
        <v>3602</v>
      </c>
      <c r="G1357" s="453">
        <v>4</v>
      </c>
      <c r="H1357" s="453" t="s">
        <v>865</v>
      </c>
    </row>
    <row r="1358" spans="1:8" ht="13.5">
      <c r="A1358" s="452" t="str">
        <f t="shared" si="21"/>
        <v>ティエラフットボールクラブＵ－１２_14</v>
      </c>
      <c r="B1358" s="453" t="s">
        <v>3576</v>
      </c>
      <c r="C1358" s="453" t="str">
        <f>("14")</f>
        <v>14</v>
      </c>
      <c r="D1358" s="453" t="s">
        <v>866</v>
      </c>
      <c r="E1358" s="453" t="s">
        <v>3603</v>
      </c>
      <c r="F1358" s="453" t="s">
        <v>3604</v>
      </c>
      <c r="G1358" s="453">
        <v>5</v>
      </c>
      <c r="H1358" s="453" t="s">
        <v>865</v>
      </c>
    </row>
    <row r="1359" spans="1:8" ht="13.5">
      <c r="A1359" s="452" t="str">
        <f t="shared" si="21"/>
        <v>ティエラフットボールクラブＵ－１２_15</v>
      </c>
      <c r="B1359" s="453" t="s">
        <v>3576</v>
      </c>
      <c r="C1359" s="453" t="str">
        <f>("15")</f>
        <v>15</v>
      </c>
      <c r="D1359" s="453" t="s">
        <v>872</v>
      </c>
      <c r="E1359" s="453" t="s">
        <v>3605</v>
      </c>
      <c r="F1359" s="453" t="s">
        <v>3606</v>
      </c>
      <c r="G1359" s="453">
        <v>4</v>
      </c>
      <c r="H1359" s="453" t="s">
        <v>865</v>
      </c>
    </row>
    <row r="1360" spans="1:8" ht="13.5">
      <c r="A1360" s="452" t="str">
        <f t="shared" si="21"/>
        <v>ティエラフットボールクラブＵ－１２_16</v>
      </c>
      <c r="B1360" s="453" t="s">
        <v>3576</v>
      </c>
      <c r="C1360" s="453" t="str">
        <f>("16")</f>
        <v>16</v>
      </c>
      <c r="D1360" s="453" t="s">
        <v>894</v>
      </c>
      <c r="E1360" s="453" t="s">
        <v>3607</v>
      </c>
      <c r="F1360" s="453" t="s">
        <v>3608</v>
      </c>
      <c r="G1360" s="453">
        <v>4</v>
      </c>
      <c r="H1360" s="453" t="s">
        <v>865</v>
      </c>
    </row>
    <row r="1361" spans="1:8" ht="13.5">
      <c r="A1361" s="452" t="str">
        <f t="shared" si="21"/>
        <v>スマイス日出_1</v>
      </c>
      <c r="B1361" s="453" t="s">
        <v>3609</v>
      </c>
      <c r="C1361" s="453" t="str">
        <f>("1")</f>
        <v>1</v>
      </c>
      <c r="D1361" s="453" t="s">
        <v>894</v>
      </c>
      <c r="E1361" s="453" t="s">
        <v>3610</v>
      </c>
      <c r="F1361" s="453" t="s">
        <v>3611</v>
      </c>
      <c r="G1361" s="453">
        <v>6</v>
      </c>
      <c r="H1361" s="453" t="s">
        <v>865</v>
      </c>
    </row>
    <row r="1362" spans="1:8" ht="13.5">
      <c r="A1362" s="452" t="str">
        <f t="shared" si="21"/>
        <v>スマイス日出_2</v>
      </c>
      <c r="B1362" s="453" t="s">
        <v>3609</v>
      </c>
      <c r="C1362" s="453" t="str">
        <f>("2")</f>
        <v>2</v>
      </c>
      <c r="D1362" s="453" t="s">
        <v>866</v>
      </c>
      <c r="E1362" s="453" t="s">
        <v>3612</v>
      </c>
      <c r="F1362" s="453" t="s">
        <v>3613</v>
      </c>
      <c r="G1362" s="453">
        <v>6</v>
      </c>
      <c r="H1362" s="453" t="s">
        <v>865</v>
      </c>
    </row>
    <row r="1363" spans="1:8" ht="13.5">
      <c r="A1363" s="452" t="str">
        <f t="shared" si="21"/>
        <v>スマイス日出_3</v>
      </c>
      <c r="B1363" s="453" t="s">
        <v>3609</v>
      </c>
      <c r="C1363" s="453" t="str">
        <f>("3")</f>
        <v>3</v>
      </c>
      <c r="D1363" s="453" t="s">
        <v>872</v>
      </c>
      <c r="E1363" s="453" t="s">
        <v>3614</v>
      </c>
      <c r="F1363" s="453" t="s">
        <v>3615</v>
      </c>
      <c r="G1363" s="453">
        <v>6</v>
      </c>
      <c r="H1363" s="453" t="s">
        <v>865</v>
      </c>
    </row>
    <row r="1364" spans="1:8" ht="13.5">
      <c r="A1364" s="452" t="str">
        <f t="shared" si="21"/>
        <v>スマイス日出_4</v>
      </c>
      <c r="B1364" s="453" t="s">
        <v>3609</v>
      </c>
      <c r="C1364" s="453" t="str">
        <f>("4")</f>
        <v>4</v>
      </c>
      <c r="D1364" s="453" t="s">
        <v>894</v>
      </c>
      <c r="E1364" s="453" t="s">
        <v>3616</v>
      </c>
      <c r="F1364" s="453" t="s">
        <v>3617</v>
      </c>
      <c r="G1364" s="453">
        <v>5</v>
      </c>
      <c r="H1364" s="453" t="s">
        <v>869</v>
      </c>
    </row>
    <row r="1365" spans="1:8" ht="13.5">
      <c r="A1365" s="452" t="str">
        <f t="shared" si="21"/>
        <v>スマイス日出_5</v>
      </c>
      <c r="B1365" s="453" t="s">
        <v>3609</v>
      </c>
      <c r="C1365" s="453" t="str">
        <f>("5")</f>
        <v>5</v>
      </c>
      <c r="D1365" s="453" t="s">
        <v>862</v>
      </c>
      <c r="E1365" s="453" t="s">
        <v>3618</v>
      </c>
      <c r="F1365" s="453" t="s">
        <v>3619</v>
      </c>
      <c r="G1365" s="453">
        <v>6</v>
      </c>
      <c r="H1365" s="453" t="s">
        <v>865</v>
      </c>
    </row>
    <row r="1366" spans="1:8" ht="13.5">
      <c r="A1366" s="452" t="str">
        <f t="shared" si="21"/>
        <v>スマイス日出_6</v>
      </c>
      <c r="B1366" s="453" t="s">
        <v>3609</v>
      </c>
      <c r="C1366" s="453" t="str">
        <f>("6")</f>
        <v>6</v>
      </c>
      <c r="D1366" s="453" t="s">
        <v>872</v>
      </c>
      <c r="E1366" s="453" t="s">
        <v>3620</v>
      </c>
      <c r="F1366" s="453" t="s">
        <v>3621</v>
      </c>
      <c r="G1366" s="453">
        <v>6</v>
      </c>
      <c r="H1366" s="453" t="s">
        <v>865</v>
      </c>
    </row>
    <row r="1367" spans="1:8" ht="13.5">
      <c r="A1367" s="452" t="str">
        <f t="shared" si="21"/>
        <v>スマイス日出_7</v>
      </c>
      <c r="B1367" s="453" t="s">
        <v>3609</v>
      </c>
      <c r="C1367" s="453" t="str">
        <f>("7")</f>
        <v>7</v>
      </c>
      <c r="D1367" s="453" t="s">
        <v>866</v>
      </c>
      <c r="E1367" s="453" t="s">
        <v>3622</v>
      </c>
      <c r="F1367" s="453" t="s">
        <v>3623</v>
      </c>
      <c r="G1367" s="453">
        <v>6</v>
      </c>
      <c r="H1367" s="453" t="s">
        <v>865</v>
      </c>
    </row>
    <row r="1368" spans="1:8" ht="13.5">
      <c r="A1368" s="452" t="str">
        <f t="shared" si="21"/>
        <v>スマイス日出_8</v>
      </c>
      <c r="B1368" s="453" t="s">
        <v>3609</v>
      </c>
      <c r="C1368" s="453" t="str">
        <f>("8")</f>
        <v>8</v>
      </c>
      <c r="D1368" s="453" t="s">
        <v>866</v>
      </c>
      <c r="E1368" s="453" t="s">
        <v>3624</v>
      </c>
      <c r="F1368" s="453" t="s">
        <v>3625</v>
      </c>
      <c r="G1368" s="453">
        <v>6</v>
      </c>
      <c r="H1368" s="453" t="s">
        <v>865</v>
      </c>
    </row>
    <row r="1369" spans="1:8" ht="13.5">
      <c r="A1369" s="452" t="str">
        <f t="shared" si="21"/>
        <v>スマイス日出_9</v>
      </c>
      <c r="B1369" s="453" t="s">
        <v>3609</v>
      </c>
      <c r="C1369" s="453" t="str">
        <f>("9")</f>
        <v>9</v>
      </c>
      <c r="D1369" s="453" t="s">
        <v>866</v>
      </c>
      <c r="E1369" s="453" t="s">
        <v>3626</v>
      </c>
      <c r="F1369" s="453" t="s">
        <v>3627</v>
      </c>
      <c r="G1369" s="453">
        <v>6</v>
      </c>
      <c r="H1369" s="453" t="s">
        <v>865</v>
      </c>
    </row>
    <row r="1370" spans="1:9" ht="13.5">
      <c r="A1370" s="452" t="str">
        <f t="shared" si="21"/>
        <v>スマイス日出_10</v>
      </c>
      <c r="B1370" s="453" t="s">
        <v>3609</v>
      </c>
      <c r="C1370" s="453" t="str">
        <f>("10")</f>
        <v>10</v>
      </c>
      <c r="D1370" s="453" t="s">
        <v>862</v>
      </c>
      <c r="E1370" s="453" t="s">
        <v>3628</v>
      </c>
      <c r="F1370" s="453" t="s">
        <v>3629</v>
      </c>
      <c r="G1370" s="453">
        <v>6</v>
      </c>
      <c r="H1370" s="453" t="s">
        <v>865</v>
      </c>
      <c r="I1370" s="453" t="s">
        <v>16</v>
      </c>
    </row>
    <row r="1371" spans="1:8" ht="13.5">
      <c r="A1371" s="452" t="str">
        <f t="shared" si="21"/>
        <v>スマイス日出_11</v>
      </c>
      <c r="B1371" s="453" t="s">
        <v>3609</v>
      </c>
      <c r="C1371" s="453" t="str">
        <f>("11")</f>
        <v>11</v>
      </c>
      <c r="D1371" s="453" t="s">
        <v>872</v>
      </c>
      <c r="E1371" s="453" t="s">
        <v>3630</v>
      </c>
      <c r="F1371" s="453" t="s">
        <v>3631</v>
      </c>
      <c r="G1371" s="453">
        <v>6</v>
      </c>
      <c r="H1371" s="453" t="s">
        <v>865</v>
      </c>
    </row>
    <row r="1372" spans="1:8" ht="13.5">
      <c r="A1372" s="452" t="str">
        <f t="shared" si="21"/>
        <v>スマイス日出_12</v>
      </c>
      <c r="B1372" s="453" t="s">
        <v>3609</v>
      </c>
      <c r="C1372" s="453" t="str">
        <f>("12")</f>
        <v>12</v>
      </c>
      <c r="D1372" s="453" t="s">
        <v>872</v>
      </c>
      <c r="E1372" s="453" t="s">
        <v>3632</v>
      </c>
      <c r="F1372" s="453" t="s">
        <v>3632</v>
      </c>
      <c r="G1372" s="453">
        <v>6</v>
      </c>
      <c r="H1372" s="453" t="s">
        <v>865</v>
      </c>
    </row>
    <row r="1373" spans="1:8" ht="13.5">
      <c r="A1373" s="452" t="str">
        <f t="shared" si="21"/>
        <v>スマイス日出_13</v>
      </c>
      <c r="B1373" s="453" t="s">
        <v>3609</v>
      </c>
      <c r="C1373" s="453" t="str">
        <f>("13")</f>
        <v>13</v>
      </c>
      <c r="D1373" s="453" t="s">
        <v>872</v>
      </c>
      <c r="E1373" s="453" t="s">
        <v>3633</v>
      </c>
      <c r="F1373" s="453" t="s">
        <v>3634</v>
      </c>
      <c r="G1373" s="453">
        <v>6</v>
      </c>
      <c r="H1373" s="453" t="s">
        <v>865</v>
      </c>
    </row>
    <row r="1374" spans="1:8" ht="13.5">
      <c r="A1374" s="452" t="str">
        <f t="shared" si="21"/>
        <v>スマイス日出_14</v>
      </c>
      <c r="B1374" s="453" t="s">
        <v>3609</v>
      </c>
      <c r="C1374" s="453" t="str">
        <f>("14")</f>
        <v>14</v>
      </c>
      <c r="D1374" s="453" t="s">
        <v>866</v>
      </c>
      <c r="E1374" s="453" t="s">
        <v>3635</v>
      </c>
      <c r="F1374" s="453" t="s">
        <v>3636</v>
      </c>
      <c r="G1374" s="453">
        <v>4</v>
      </c>
      <c r="H1374" s="453" t="s">
        <v>865</v>
      </c>
    </row>
    <row r="1375" spans="1:8" ht="13.5">
      <c r="A1375" s="452" t="str">
        <f t="shared" si="21"/>
        <v>スマイス日出_15</v>
      </c>
      <c r="B1375" s="453" t="s">
        <v>3609</v>
      </c>
      <c r="C1375" s="453" t="str">
        <f>("15")</f>
        <v>15</v>
      </c>
      <c r="D1375" s="453" t="s">
        <v>866</v>
      </c>
      <c r="E1375" s="453" t="s">
        <v>3637</v>
      </c>
      <c r="F1375" s="453" t="s">
        <v>3638</v>
      </c>
      <c r="G1375" s="453">
        <v>4</v>
      </c>
      <c r="H1375" s="453" t="s">
        <v>865</v>
      </c>
    </row>
    <row r="1376" spans="1:8" ht="13.5">
      <c r="A1376" s="452" t="str">
        <f t="shared" si="21"/>
        <v>スマイス日出_16</v>
      </c>
      <c r="B1376" s="453" t="s">
        <v>3609</v>
      </c>
      <c r="C1376" s="453" t="str">
        <f>("16")</f>
        <v>16</v>
      </c>
      <c r="D1376" s="453" t="s">
        <v>894</v>
      </c>
      <c r="E1376" s="453" t="s">
        <v>3639</v>
      </c>
      <c r="F1376" s="453" t="s">
        <v>3640</v>
      </c>
      <c r="G1376" s="453">
        <v>5</v>
      </c>
      <c r="H1376" s="453" t="s">
        <v>865</v>
      </c>
    </row>
    <row r="1377" spans="1:8" ht="13.5">
      <c r="A1377" s="452" t="str">
        <f t="shared" si="21"/>
        <v>スマイス日出_17</v>
      </c>
      <c r="B1377" s="453" t="s">
        <v>3609</v>
      </c>
      <c r="C1377" s="453" t="str">
        <f>("17")</f>
        <v>17</v>
      </c>
      <c r="D1377" s="453" t="s">
        <v>862</v>
      </c>
      <c r="E1377" s="453" t="s">
        <v>3641</v>
      </c>
      <c r="F1377" s="453" t="s">
        <v>3642</v>
      </c>
      <c r="G1377" s="453">
        <v>4</v>
      </c>
      <c r="H1377" s="453" t="s">
        <v>865</v>
      </c>
    </row>
    <row r="1378" spans="1:8" ht="13.5">
      <c r="A1378" s="452" t="str">
        <f t="shared" si="21"/>
        <v>スマイス日出_18</v>
      </c>
      <c r="B1378" s="453" t="s">
        <v>3609</v>
      </c>
      <c r="C1378" s="453" t="str">
        <f>("18")</f>
        <v>18</v>
      </c>
      <c r="D1378" s="453" t="s">
        <v>866</v>
      </c>
      <c r="E1378" s="453" t="s">
        <v>3643</v>
      </c>
      <c r="F1378" s="453" t="s">
        <v>3644</v>
      </c>
      <c r="G1378" s="453">
        <v>4</v>
      </c>
      <c r="H1378" s="453" t="s">
        <v>865</v>
      </c>
    </row>
    <row r="1379" spans="1:9" ht="13.5">
      <c r="A1379" s="452" t="str">
        <f t="shared" si="21"/>
        <v>ＦＣ　ＵＮＩＴＥ_1</v>
      </c>
      <c r="B1379" s="453" t="s">
        <v>477</v>
      </c>
      <c r="C1379" s="453" t="str">
        <f>("1")</f>
        <v>1</v>
      </c>
      <c r="D1379" s="453" t="s">
        <v>894</v>
      </c>
      <c r="E1379" s="453" t="s">
        <v>3645</v>
      </c>
      <c r="F1379" s="453" t="s">
        <v>3646</v>
      </c>
      <c r="G1379" s="453">
        <v>6</v>
      </c>
      <c r="H1379" s="453" t="s">
        <v>865</v>
      </c>
      <c r="I1379" s="453" t="s">
        <v>16</v>
      </c>
    </row>
    <row r="1380" spans="1:8" ht="13.5">
      <c r="A1380" s="452" t="str">
        <f t="shared" si="21"/>
        <v>ＦＣ　ＵＮＩＴＥ_2</v>
      </c>
      <c r="B1380" s="453" t="s">
        <v>477</v>
      </c>
      <c r="C1380" s="453" t="str">
        <f>("2")</f>
        <v>2</v>
      </c>
      <c r="D1380" s="453" t="s">
        <v>872</v>
      </c>
      <c r="E1380" s="453" t="s">
        <v>3647</v>
      </c>
      <c r="F1380" s="453" t="s">
        <v>3648</v>
      </c>
      <c r="G1380" s="453">
        <v>5</v>
      </c>
      <c r="H1380" s="453" t="s">
        <v>865</v>
      </c>
    </row>
    <row r="1381" spans="1:8" ht="13.5">
      <c r="A1381" s="452" t="str">
        <f t="shared" si="21"/>
        <v>ＦＣ　ＵＮＩＴＥ_4</v>
      </c>
      <c r="B1381" s="453" t="s">
        <v>477</v>
      </c>
      <c r="C1381" s="453" t="str">
        <f>("4")</f>
        <v>4</v>
      </c>
      <c r="D1381" s="453" t="s">
        <v>866</v>
      </c>
      <c r="E1381" s="453" t="s">
        <v>3649</v>
      </c>
      <c r="F1381" s="453" t="s">
        <v>3650</v>
      </c>
      <c r="G1381" s="453">
        <v>5</v>
      </c>
      <c r="H1381" s="453" t="s">
        <v>865</v>
      </c>
    </row>
    <row r="1382" spans="1:8" ht="13.5">
      <c r="A1382" s="452" t="str">
        <f t="shared" si="21"/>
        <v>ＦＣ　ＵＮＩＴＥ_5</v>
      </c>
      <c r="B1382" s="453" t="s">
        <v>477</v>
      </c>
      <c r="C1382" s="453" t="str">
        <f>("5")</f>
        <v>5</v>
      </c>
      <c r="D1382" s="453" t="s">
        <v>862</v>
      </c>
      <c r="E1382" s="453" t="s">
        <v>3651</v>
      </c>
      <c r="F1382" s="453" t="s">
        <v>3652</v>
      </c>
      <c r="G1382" s="453">
        <v>5</v>
      </c>
      <c r="H1382" s="453" t="s">
        <v>869</v>
      </c>
    </row>
    <row r="1383" spans="1:8" ht="13.5">
      <c r="A1383" s="452" t="str">
        <f t="shared" si="21"/>
        <v>ＦＣ　ＵＮＩＴＥ_6</v>
      </c>
      <c r="B1383" s="453" t="s">
        <v>477</v>
      </c>
      <c r="C1383" s="453" t="str">
        <f>("6")</f>
        <v>6</v>
      </c>
      <c r="D1383" s="453" t="s">
        <v>866</v>
      </c>
      <c r="E1383" s="453" t="s">
        <v>3653</v>
      </c>
      <c r="F1383" s="453" t="s">
        <v>3654</v>
      </c>
      <c r="G1383" s="453">
        <v>5</v>
      </c>
      <c r="H1383" s="453" t="s">
        <v>865</v>
      </c>
    </row>
    <row r="1384" spans="1:8" ht="13.5">
      <c r="A1384" s="452" t="str">
        <f t="shared" si="21"/>
        <v>ＦＣ　ＵＮＩＴＥ_7</v>
      </c>
      <c r="B1384" s="453" t="s">
        <v>477</v>
      </c>
      <c r="C1384" s="453" t="str">
        <f>("7")</f>
        <v>7</v>
      </c>
      <c r="D1384" s="453" t="s">
        <v>866</v>
      </c>
      <c r="E1384" s="453" t="s">
        <v>3655</v>
      </c>
      <c r="F1384" s="453" t="s">
        <v>3656</v>
      </c>
      <c r="G1384" s="453">
        <v>5</v>
      </c>
      <c r="H1384" s="453" t="s">
        <v>865</v>
      </c>
    </row>
    <row r="1385" spans="1:8" ht="13.5">
      <c r="A1385" s="452" t="str">
        <f t="shared" si="21"/>
        <v>ＦＣ　ＵＮＩＴＥ_8</v>
      </c>
      <c r="B1385" s="453" t="s">
        <v>477</v>
      </c>
      <c r="C1385" s="453" t="str">
        <f>("8")</f>
        <v>8</v>
      </c>
      <c r="D1385" s="453" t="s">
        <v>872</v>
      </c>
      <c r="E1385" s="453" t="s">
        <v>3657</v>
      </c>
      <c r="F1385" s="453" t="s">
        <v>3658</v>
      </c>
      <c r="G1385" s="453">
        <v>6</v>
      </c>
      <c r="H1385" s="453" t="s">
        <v>869</v>
      </c>
    </row>
    <row r="1386" spans="1:8" ht="13.5">
      <c r="A1386" s="452" t="str">
        <f t="shared" si="21"/>
        <v>ＦＣ　ＵＮＩＴＥ_9</v>
      </c>
      <c r="B1386" s="453" t="s">
        <v>477</v>
      </c>
      <c r="C1386" s="453" t="str">
        <f>("9")</f>
        <v>9</v>
      </c>
      <c r="D1386" s="453" t="s">
        <v>872</v>
      </c>
      <c r="E1386" s="453" t="s">
        <v>3659</v>
      </c>
      <c r="F1386" s="453" t="s">
        <v>3660</v>
      </c>
      <c r="G1386" s="453">
        <v>6</v>
      </c>
      <c r="H1386" s="453" t="s">
        <v>869</v>
      </c>
    </row>
    <row r="1387" spans="1:8" ht="13.5">
      <c r="A1387" s="452" t="str">
        <f t="shared" si="21"/>
        <v>ＦＣ　ＵＮＩＴＥ_10</v>
      </c>
      <c r="B1387" s="453" t="s">
        <v>477</v>
      </c>
      <c r="C1387" s="453" t="str">
        <f>("10")</f>
        <v>10</v>
      </c>
      <c r="D1387" s="453" t="s">
        <v>866</v>
      </c>
      <c r="E1387" s="453" t="s">
        <v>475</v>
      </c>
      <c r="F1387" s="453" t="s">
        <v>3661</v>
      </c>
      <c r="G1387" s="453">
        <v>6</v>
      </c>
      <c r="H1387" s="453" t="s">
        <v>869</v>
      </c>
    </row>
    <row r="1388" spans="1:8" ht="13.5">
      <c r="A1388" s="452" t="str">
        <f t="shared" si="21"/>
        <v>ＦＣ　ＵＮＩＴＥ_11</v>
      </c>
      <c r="B1388" s="453" t="s">
        <v>477</v>
      </c>
      <c r="C1388" s="453" t="str">
        <f>("11")</f>
        <v>11</v>
      </c>
      <c r="D1388" s="453" t="s">
        <v>862</v>
      </c>
      <c r="E1388" s="453" t="s">
        <v>3662</v>
      </c>
      <c r="F1388" s="453" t="s">
        <v>3663</v>
      </c>
      <c r="G1388" s="453">
        <v>6</v>
      </c>
      <c r="H1388" s="453" t="s">
        <v>865</v>
      </c>
    </row>
    <row r="1389" spans="1:8" ht="13.5">
      <c r="A1389" s="452" t="str">
        <f t="shared" si="21"/>
        <v>ＦＣ　ＵＮＩＴＥ_12</v>
      </c>
      <c r="B1389" s="453" t="s">
        <v>477</v>
      </c>
      <c r="C1389" s="453" t="str">
        <f>("12")</f>
        <v>12</v>
      </c>
      <c r="D1389" s="453" t="s">
        <v>862</v>
      </c>
      <c r="E1389" s="453" t="s">
        <v>3664</v>
      </c>
      <c r="F1389" s="453" t="s">
        <v>3665</v>
      </c>
      <c r="G1389" s="453">
        <v>4</v>
      </c>
      <c r="H1389" s="453" t="s">
        <v>865</v>
      </c>
    </row>
    <row r="1390" spans="1:8" ht="13.5">
      <c r="A1390" s="452" t="str">
        <f t="shared" si="21"/>
        <v>ＦＣ　ＵＮＩＴＥ_13</v>
      </c>
      <c r="B1390" s="453" t="s">
        <v>477</v>
      </c>
      <c r="C1390" s="453" t="str">
        <f>("13")</f>
        <v>13</v>
      </c>
      <c r="D1390" s="453" t="s">
        <v>872</v>
      </c>
      <c r="E1390" s="453" t="s">
        <v>3666</v>
      </c>
      <c r="F1390" s="453" t="s">
        <v>3667</v>
      </c>
      <c r="G1390" s="453">
        <v>4</v>
      </c>
      <c r="H1390" s="453" t="s">
        <v>865</v>
      </c>
    </row>
    <row r="1391" spans="1:8" ht="13.5">
      <c r="A1391" s="452" t="str">
        <f t="shared" si="21"/>
        <v>ＦＣ　ＵＮＩＴＥ_14</v>
      </c>
      <c r="B1391" s="453" t="s">
        <v>477</v>
      </c>
      <c r="C1391" s="453" t="str">
        <f>("14")</f>
        <v>14</v>
      </c>
      <c r="D1391" s="453" t="s">
        <v>872</v>
      </c>
      <c r="E1391" s="453" t="s">
        <v>3668</v>
      </c>
      <c r="F1391" s="453" t="s">
        <v>3669</v>
      </c>
      <c r="G1391" s="453">
        <v>4</v>
      </c>
      <c r="H1391" s="453" t="s">
        <v>865</v>
      </c>
    </row>
    <row r="1392" spans="1:8" ht="13.5">
      <c r="A1392" s="452" t="str">
        <f t="shared" si="21"/>
        <v>ＦＣ　ＵＮＩＴＥ_16</v>
      </c>
      <c r="B1392" s="453" t="s">
        <v>477</v>
      </c>
      <c r="C1392" s="453" t="str">
        <f>("16")</f>
        <v>16</v>
      </c>
      <c r="D1392" s="453" t="s">
        <v>894</v>
      </c>
      <c r="E1392" s="453" t="s">
        <v>3670</v>
      </c>
      <c r="F1392" s="453" t="s">
        <v>3671</v>
      </c>
      <c r="G1392" s="453">
        <v>5</v>
      </c>
      <c r="H1392" s="453" t="s">
        <v>865</v>
      </c>
    </row>
    <row r="1393" spans="1:8" ht="13.5">
      <c r="A1393" s="452" t="str">
        <f t="shared" si="21"/>
        <v>太陽スポーツクラブ大分西_1</v>
      </c>
      <c r="B1393" s="453" t="s">
        <v>43</v>
      </c>
      <c r="C1393" s="453" t="str">
        <f>("1")</f>
        <v>1</v>
      </c>
      <c r="D1393" s="453" t="s">
        <v>894</v>
      </c>
      <c r="E1393" s="453" t="s">
        <v>3672</v>
      </c>
      <c r="F1393" s="453" t="s">
        <v>3673</v>
      </c>
      <c r="G1393" s="453">
        <v>4</v>
      </c>
      <c r="H1393" s="453" t="s">
        <v>865</v>
      </c>
    </row>
    <row r="1394" spans="1:8" ht="13.5">
      <c r="A1394" s="452" t="str">
        <f t="shared" si="21"/>
        <v>太陽スポーツクラブ大分西_2</v>
      </c>
      <c r="B1394" s="453" t="s">
        <v>43</v>
      </c>
      <c r="C1394" s="453" t="str">
        <f>("2")</f>
        <v>2</v>
      </c>
      <c r="D1394" s="453" t="s">
        <v>866</v>
      </c>
      <c r="E1394" s="453" t="s">
        <v>3674</v>
      </c>
      <c r="F1394" s="453" t="s">
        <v>3675</v>
      </c>
      <c r="G1394" s="453">
        <v>5</v>
      </c>
      <c r="H1394" s="453" t="s">
        <v>865</v>
      </c>
    </row>
    <row r="1395" spans="1:8" ht="13.5">
      <c r="A1395" s="452" t="str">
        <f t="shared" si="21"/>
        <v>太陽スポーツクラブ大分西_3</v>
      </c>
      <c r="B1395" s="453" t="s">
        <v>43</v>
      </c>
      <c r="C1395" s="453" t="str">
        <f>("3")</f>
        <v>3</v>
      </c>
      <c r="D1395" s="453" t="s">
        <v>866</v>
      </c>
      <c r="E1395" s="453" t="s">
        <v>3676</v>
      </c>
      <c r="F1395" s="453" t="s">
        <v>3677</v>
      </c>
      <c r="G1395" s="453">
        <v>6</v>
      </c>
      <c r="H1395" s="453" t="s">
        <v>865</v>
      </c>
    </row>
    <row r="1396" spans="1:8" ht="13.5">
      <c r="A1396" s="452" t="str">
        <f t="shared" si="21"/>
        <v>太陽スポーツクラブ大分西_4</v>
      </c>
      <c r="B1396" s="453" t="s">
        <v>43</v>
      </c>
      <c r="C1396" s="453" t="str">
        <f>("4")</f>
        <v>4</v>
      </c>
      <c r="D1396" s="453" t="s">
        <v>872</v>
      </c>
      <c r="E1396" s="453" t="s">
        <v>3678</v>
      </c>
      <c r="F1396" s="453" t="s">
        <v>3679</v>
      </c>
      <c r="G1396" s="453">
        <v>5</v>
      </c>
      <c r="H1396" s="453" t="s">
        <v>865</v>
      </c>
    </row>
    <row r="1397" spans="1:8" ht="13.5">
      <c r="A1397" s="452" t="str">
        <f t="shared" si="21"/>
        <v>太陽スポーツクラブ大分西_5</v>
      </c>
      <c r="B1397" s="453" t="s">
        <v>43</v>
      </c>
      <c r="C1397" s="453" t="str">
        <f>("5")</f>
        <v>5</v>
      </c>
      <c r="D1397" s="453" t="s">
        <v>862</v>
      </c>
      <c r="E1397" s="453" t="s">
        <v>3680</v>
      </c>
      <c r="F1397" s="453" t="s">
        <v>3681</v>
      </c>
      <c r="G1397" s="453">
        <v>6</v>
      </c>
      <c r="H1397" s="453" t="s">
        <v>865</v>
      </c>
    </row>
    <row r="1398" spans="1:8" ht="13.5">
      <c r="A1398" s="452" t="str">
        <f t="shared" si="21"/>
        <v>太陽スポーツクラブ大分西_6</v>
      </c>
      <c r="B1398" s="453" t="s">
        <v>43</v>
      </c>
      <c r="C1398" s="453" t="str">
        <f>("6")</f>
        <v>6</v>
      </c>
      <c r="D1398" s="453" t="s">
        <v>862</v>
      </c>
      <c r="E1398" s="453" t="s">
        <v>3682</v>
      </c>
      <c r="F1398" s="453" t="s">
        <v>3683</v>
      </c>
      <c r="G1398" s="453">
        <v>5</v>
      </c>
      <c r="H1398" s="453" t="s">
        <v>865</v>
      </c>
    </row>
    <row r="1399" spans="1:8" ht="13.5">
      <c r="A1399" s="452" t="str">
        <f t="shared" si="21"/>
        <v>太陽スポーツクラブ大分西_7</v>
      </c>
      <c r="B1399" s="453" t="s">
        <v>43</v>
      </c>
      <c r="C1399" s="453" t="str">
        <f>("7")</f>
        <v>7</v>
      </c>
      <c r="D1399" s="453" t="s">
        <v>866</v>
      </c>
      <c r="E1399" s="453" t="s">
        <v>3684</v>
      </c>
      <c r="F1399" s="453" t="s">
        <v>3685</v>
      </c>
      <c r="G1399" s="453">
        <v>6</v>
      </c>
      <c r="H1399" s="453" t="s">
        <v>865</v>
      </c>
    </row>
    <row r="1400" spans="1:8" ht="13.5">
      <c r="A1400" s="452" t="str">
        <f t="shared" si="21"/>
        <v>太陽スポーツクラブ大分西_9</v>
      </c>
      <c r="B1400" s="453" t="s">
        <v>43</v>
      </c>
      <c r="C1400" s="453" t="str">
        <f>("9")</f>
        <v>9</v>
      </c>
      <c r="D1400" s="453" t="s">
        <v>862</v>
      </c>
      <c r="E1400" s="453" t="s">
        <v>3686</v>
      </c>
      <c r="F1400" s="453" t="s">
        <v>3687</v>
      </c>
      <c r="G1400" s="453">
        <v>6</v>
      </c>
      <c r="H1400" s="453" t="s">
        <v>865</v>
      </c>
    </row>
    <row r="1401" spans="1:9" ht="13.5">
      <c r="A1401" s="452" t="str">
        <f t="shared" si="21"/>
        <v>太陽スポーツクラブ大分西_10</v>
      </c>
      <c r="B1401" s="453" t="s">
        <v>43</v>
      </c>
      <c r="C1401" s="453" t="str">
        <f>("10")</f>
        <v>10</v>
      </c>
      <c r="D1401" s="453" t="s">
        <v>894</v>
      </c>
      <c r="E1401" s="453" t="s">
        <v>3688</v>
      </c>
      <c r="F1401" s="453" t="s">
        <v>3689</v>
      </c>
      <c r="G1401" s="453">
        <v>6</v>
      </c>
      <c r="H1401" s="453" t="s">
        <v>865</v>
      </c>
      <c r="I1401" s="453" t="s">
        <v>16</v>
      </c>
    </row>
    <row r="1402" spans="1:8" ht="13.5">
      <c r="A1402" s="452" t="str">
        <f t="shared" si="21"/>
        <v>太陽スポーツクラブ大分西_11</v>
      </c>
      <c r="B1402" s="453" t="s">
        <v>43</v>
      </c>
      <c r="C1402" s="453" t="str">
        <f>("11")</f>
        <v>11</v>
      </c>
      <c r="D1402" s="453" t="s">
        <v>866</v>
      </c>
      <c r="E1402" s="453" t="s">
        <v>3690</v>
      </c>
      <c r="F1402" s="453" t="s">
        <v>3691</v>
      </c>
      <c r="G1402" s="453">
        <v>6</v>
      </c>
      <c r="H1402" s="453" t="s">
        <v>865</v>
      </c>
    </row>
    <row r="1403" spans="1:8" ht="13.5">
      <c r="A1403" s="452" t="str">
        <f t="shared" si="21"/>
        <v>太陽スポーツクラブ大分西_13</v>
      </c>
      <c r="B1403" s="453" t="s">
        <v>43</v>
      </c>
      <c r="C1403" s="453" t="str">
        <f>("13")</f>
        <v>13</v>
      </c>
      <c r="D1403" s="453" t="s">
        <v>866</v>
      </c>
      <c r="E1403" s="453" t="s">
        <v>3692</v>
      </c>
      <c r="F1403" s="453" t="s">
        <v>3693</v>
      </c>
      <c r="G1403" s="453">
        <v>6</v>
      </c>
      <c r="H1403" s="453" t="s">
        <v>865</v>
      </c>
    </row>
    <row r="1404" spans="1:8" ht="13.5">
      <c r="A1404" s="452" t="str">
        <f t="shared" si="21"/>
        <v>太陽スポーツクラブ大分西_14</v>
      </c>
      <c r="B1404" s="453" t="s">
        <v>43</v>
      </c>
      <c r="C1404" s="453" t="str">
        <f>("14")</f>
        <v>14</v>
      </c>
      <c r="D1404" s="453" t="s">
        <v>866</v>
      </c>
      <c r="E1404" s="453" t="s">
        <v>3694</v>
      </c>
      <c r="F1404" s="453" t="s">
        <v>3695</v>
      </c>
      <c r="G1404" s="453">
        <v>5</v>
      </c>
      <c r="H1404" s="453" t="s">
        <v>865</v>
      </c>
    </row>
    <row r="1405" spans="1:8" ht="13.5">
      <c r="A1405" s="452" t="str">
        <f t="shared" si="21"/>
        <v>太陽スポーツクラブ大分西_15</v>
      </c>
      <c r="B1405" s="453" t="s">
        <v>43</v>
      </c>
      <c r="C1405" s="453" t="str">
        <f>("15")</f>
        <v>15</v>
      </c>
      <c r="D1405" s="453" t="s">
        <v>862</v>
      </c>
      <c r="E1405" s="453" t="s">
        <v>3696</v>
      </c>
      <c r="F1405" s="453" t="s">
        <v>3697</v>
      </c>
      <c r="G1405" s="453">
        <v>5</v>
      </c>
      <c r="H1405" s="453" t="s">
        <v>865</v>
      </c>
    </row>
    <row r="1406" spans="1:8" ht="13.5">
      <c r="A1406" s="452" t="str">
        <f t="shared" si="21"/>
        <v>太陽スポーツクラブ大分西_16</v>
      </c>
      <c r="B1406" s="453" t="s">
        <v>43</v>
      </c>
      <c r="C1406" s="453" t="str">
        <f>("16")</f>
        <v>16</v>
      </c>
      <c r="D1406" s="453" t="s">
        <v>866</v>
      </c>
      <c r="E1406" s="453" t="s">
        <v>3698</v>
      </c>
      <c r="F1406" s="453" t="s">
        <v>3699</v>
      </c>
      <c r="G1406" s="453">
        <v>5</v>
      </c>
      <c r="H1406" s="453" t="s">
        <v>865</v>
      </c>
    </row>
    <row r="1407" spans="1:8" ht="13.5">
      <c r="A1407" s="452" t="str">
        <f t="shared" si="21"/>
        <v>太陽スポーツクラブ大分西_17</v>
      </c>
      <c r="B1407" s="453" t="s">
        <v>43</v>
      </c>
      <c r="C1407" s="453" t="str">
        <f>("17")</f>
        <v>17</v>
      </c>
      <c r="D1407" s="453" t="s">
        <v>872</v>
      </c>
      <c r="E1407" s="453" t="s">
        <v>3700</v>
      </c>
      <c r="F1407" s="453" t="s">
        <v>3701</v>
      </c>
      <c r="G1407" s="453">
        <v>6</v>
      </c>
      <c r="H1407" s="453" t="s">
        <v>865</v>
      </c>
    </row>
    <row r="1408" spans="1:8" ht="13.5">
      <c r="A1408" s="452" t="str">
        <f t="shared" si="21"/>
        <v>太陽スポーツクラブ大分西_18</v>
      </c>
      <c r="B1408" s="453" t="s">
        <v>43</v>
      </c>
      <c r="C1408" s="453" t="str">
        <f>("18")</f>
        <v>18</v>
      </c>
      <c r="D1408" s="453" t="s">
        <v>866</v>
      </c>
      <c r="E1408" s="453" t="s">
        <v>3702</v>
      </c>
      <c r="F1408" s="453" t="s">
        <v>3703</v>
      </c>
      <c r="G1408" s="453">
        <v>5</v>
      </c>
      <c r="H1408" s="453" t="s">
        <v>865</v>
      </c>
    </row>
    <row r="1409" spans="1:8" ht="13.5">
      <c r="A1409" s="452" t="str">
        <f aca="true" t="shared" si="22" ref="A1409:A1472">CONCATENATE(B1409,"_",C1409)</f>
        <v>太陽スポーツクラブ大分西_20</v>
      </c>
      <c r="B1409" s="453" t="s">
        <v>43</v>
      </c>
      <c r="C1409" s="453" t="str">
        <f>("20")</f>
        <v>20</v>
      </c>
      <c r="D1409" s="453" t="s">
        <v>866</v>
      </c>
      <c r="E1409" s="453" t="s">
        <v>3704</v>
      </c>
      <c r="F1409" s="453" t="s">
        <v>3705</v>
      </c>
      <c r="G1409" s="453">
        <v>6</v>
      </c>
      <c r="H1409" s="453" t="s">
        <v>865</v>
      </c>
    </row>
    <row r="1410" spans="1:8" ht="13.5">
      <c r="A1410" s="452" t="str">
        <f t="shared" si="22"/>
        <v>太陽スポーツクラブ大分西_21</v>
      </c>
      <c r="B1410" s="453" t="s">
        <v>43</v>
      </c>
      <c r="C1410" s="453" t="str">
        <f>("21")</f>
        <v>21</v>
      </c>
      <c r="D1410" s="453" t="s">
        <v>872</v>
      </c>
      <c r="E1410" s="453" t="s">
        <v>3706</v>
      </c>
      <c r="F1410" s="453" t="s">
        <v>3707</v>
      </c>
      <c r="G1410" s="453">
        <v>4</v>
      </c>
      <c r="H1410" s="453" t="s">
        <v>865</v>
      </c>
    </row>
    <row r="1411" spans="1:8" ht="13.5">
      <c r="A1411" s="452" t="str">
        <f t="shared" si="22"/>
        <v>横瀬西ＦＣ．ＲｏｓａＣｌａｒｏ_1</v>
      </c>
      <c r="B1411" s="453" t="s">
        <v>454</v>
      </c>
      <c r="C1411" s="453" t="str">
        <f>("1")</f>
        <v>1</v>
      </c>
      <c r="D1411" s="453" t="s">
        <v>866</v>
      </c>
      <c r="E1411" s="453" t="s">
        <v>3708</v>
      </c>
      <c r="F1411" s="453" t="s">
        <v>3709</v>
      </c>
      <c r="G1411" s="453">
        <v>6</v>
      </c>
      <c r="H1411" s="453" t="s">
        <v>865</v>
      </c>
    </row>
    <row r="1412" spans="1:8" ht="13.5">
      <c r="A1412" s="452" t="str">
        <f t="shared" si="22"/>
        <v>横瀬西ＦＣ．ＲｏｓａＣｌａｒｏ_3</v>
      </c>
      <c r="B1412" s="453" t="s">
        <v>454</v>
      </c>
      <c r="C1412" s="453" t="str">
        <f>("3")</f>
        <v>3</v>
      </c>
      <c r="D1412" s="453" t="s">
        <v>862</v>
      </c>
      <c r="E1412" s="453" t="s">
        <v>3710</v>
      </c>
      <c r="F1412" s="453" t="s">
        <v>3711</v>
      </c>
      <c r="G1412" s="453">
        <v>4</v>
      </c>
      <c r="H1412" s="453" t="s">
        <v>869</v>
      </c>
    </row>
    <row r="1413" spans="1:8" ht="13.5">
      <c r="A1413" s="452" t="str">
        <f t="shared" si="22"/>
        <v>横瀬西ＦＣ．ＲｏｓａＣｌａｒｏ_4</v>
      </c>
      <c r="B1413" s="453" t="s">
        <v>454</v>
      </c>
      <c r="C1413" s="453" t="str">
        <f>("4")</f>
        <v>4</v>
      </c>
      <c r="D1413" s="453" t="s">
        <v>872</v>
      </c>
      <c r="E1413" s="453" t="s">
        <v>3712</v>
      </c>
      <c r="F1413" s="453" t="s">
        <v>3713</v>
      </c>
      <c r="G1413" s="453">
        <v>5</v>
      </c>
      <c r="H1413" s="453" t="s">
        <v>869</v>
      </c>
    </row>
    <row r="1414" spans="1:8" ht="13.5">
      <c r="A1414" s="452" t="str">
        <f t="shared" si="22"/>
        <v>横瀬西ＦＣ．ＲｏｓａＣｌａｒｏ_5</v>
      </c>
      <c r="B1414" s="453" t="s">
        <v>454</v>
      </c>
      <c r="C1414" s="453" t="str">
        <f>("5")</f>
        <v>5</v>
      </c>
      <c r="D1414" s="453" t="s">
        <v>872</v>
      </c>
      <c r="E1414" s="453" t="s">
        <v>3714</v>
      </c>
      <c r="F1414" s="453" t="s">
        <v>3715</v>
      </c>
      <c r="G1414" s="453">
        <v>6</v>
      </c>
      <c r="H1414" s="453" t="s">
        <v>869</v>
      </c>
    </row>
    <row r="1415" spans="1:8" ht="13.5">
      <c r="A1415" s="452" t="str">
        <f t="shared" si="22"/>
        <v>横瀬西ＦＣ．ＲｏｓａＣｌａｒｏ_7</v>
      </c>
      <c r="B1415" s="453" t="s">
        <v>454</v>
      </c>
      <c r="C1415" s="453" t="str">
        <f>("7")</f>
        <v>7</v>
      </c>
      <c r="D1415" s="453" t="s">
        <v>862</v>
      </c>
      <c r="E1415" s="453" t="s">
        <v>3716</v>
      </c>
      <c r="F1415" s="453" t="s">
        <v>3717</v>
      </c>
      <c r="G1415" s="453">
        <v>6</v>
      </c>
      <c r="H1415" s="453" t="s">
        <v>865</v>
      </c>
    </row>
    <row r="1416" spans="1:8" ht="13.5">
      <c r="A1416" s="452" t="str">
        <f t="shared" si="22"/>
        <v>横瀬西ＦＣ．ＲｏｓａＣｌａｒｏ_8</v>
      </c>
      <c r="B1416" s="453" t="s">
        <v>454</v>
      </c>
      <c r="C1416" s="453" t="str">
        <f>("8")</f>
        <v>8</v>
      </c>
      <c r="D1416" s="453" t="s">
        <v>862</v>
      </c>
      <c r="E1416" s="453" t="s">
        <v>3718</v>
      </c>
      <c r="F1416" s="453" t="s">
        <v>3719</v>
      </c>
      <c r="G1416" s="453">
        <v>6</v>
      </c>
      <c r="H1416" s="453" t="s">
        <v>865</v>
      </c>
    </row>
    <row r="1417" spans="1:8" ht="13.5">
      <c r="A1417" s="452" t="str">
        <f t="shared" si="22"/>
        <v>横瀬西ＦＣ．ＲｏｓａＣｌａｒｏ_9</v>
      </c>
      <c r="B1417" s="453" t="s">
        <v>454</v>
      </c>
      <c r="C1417" s="453" t="str">
        <f>("9")</f>
        <v>9</v>
      </c>
      <c r="D1417" s="453" t="s">
        <v>866</v>
      </c>
      <c r="E1417" s="453" t="s">
        <v>3720</v>
      </c>
      <c r="F1417" s="453" t="s">
        <v>3721</v>
      </c>
      <c r="G1417" s="453">
        <v>5</v>
      </c>
      <c r="H1417" s="453" t="s">
        <v>869</v>
      </c>
    </row>
    <row r="1418" spans="1:9" ht="13.5">
      <c r="A1418" s="452" t="str">
        <f t="shared" si="22"/>
        <v>横瀬西ＦＣ．ＲｏｓａＣｌａｒｏ_10</v>
      </c>
      <c r="B1418" s="453" t="s">
        <v>454</v>
      </c>
      <c r="C1418" s="453" t="str">
        <f>("10")</f>
        <v>10</v>
      </c>
      <c r="D1418" s="453" t="s">
        <v>862</v>
      </c>
      <c r="E1418" s="453" t="s">
        <v>452</v>
      </c>
      <c r="F1418" s="453" t="s">
        <v>3722</v>
      </c>
      <c r="G1418" s="453">
        <v>6</v>
      </c>
      <c r="H1418" s="453" t="s">
        <v>869</v>
      </c>
      <c r="I1418" s="453" t="s">
        <v>16</v>
      </c>
    </row>
    <row r="1419" spans="1:8" ht="13.5">
      <c r="A1419" s="452" t="str">
        <f t="shared" si="22"/>
        <v>横瀬西ＦＣ．ＲｏｓａＣｌａｒｏ_11</v>
      </c>
      <c r="B1419" s="453" t="s">
        <v>454</v>
      </c>
      <c r="C1419" s="453" t="str">
        <f>("11")</f>
        <v>11</v>
      </c>
      <c r="D1419" s="453" t="s">
        <v>872</v>
      </c>
      <c r="E1419" s="453" t="s">
        <v>3723</v>
      </c>
      <c r="F1419" s="453" t="s">
        <v>3724</v>
      </c>
      <c r="G1419" s="453">
        <v>4</v>
      </c>
      <c r="H1419" s="453" t="s">
        <v>865</v>
      </c>
    </row>
    <row r="1420" spans="1:8" ht="13.5">
      <c r="A1420" s="452" t="str">
        <f t="shared" si="22"/>
        <v>横瀬西ＦＣ．ＲｏｓａＣｌａｒｏ_13</v>
      </c>
      <c r="B1420" s="453" t="s">
        <v>454</v>
      </c>
      <c r="C1420" s="453" t="str">
        <f>("13")</f>
        <v>13</v>
      </c>
      <c r="D1420" s="453" t="s">
        <v>872</v>
      </c>
      <c r="E1420" s="453" t="s">
        <v>3725</v>
      </c>
      <c r="F1420" s="453" t="s">
        <v>3726</v>
      </c>
      <c r="G1420" s="453">
        <v>2</v>
      </c>
      <c r="H1420" s="453" t="s">
        <v>865</v>
      </c>
    </row>
    <row r="1421" spans="1:8" ht="13.5">
      <c r="A1421" s="452" t="str">
        <f t="shared" si="22"/>
        <v>横瀬西ＦＣ．ＲｏｓａＣｌａｒｏ_14</v>
      </c>
      <c r="B1421" s="453" t="s">
        <v>454</v>
      </c>
      <c r="C1421" s="453" t="str">
        <f>("14")</f>
        <v>14</v>
      </c>
      <c r="D1421" s="453" t="s">
        <v>866</v>
      </c>
      <c r="E1421" s="453" t="s">
        <v>3727</v>
      </c>
      <c r="F1421" s="453" t="s">
        <v>3728</v>
      </c>
      <c r="G1421" s="453">
        <v>4</v>
      </c>
      <c r="H1421" s="453" t="s">
        <v>865</v>
      </c>
    </row>
    <row r="1422" spans="1:8" ht="13.5">
      <c r="A1422" s="452" t="str">
        <f t="shared" si="22"/>
        <v>横瀬西ＦＣ．ＲｏｓａＣｌａｒｏ_16</v>
      </c>
      <c r="B1422" s="453" t="s">
        <v>454</v>
      </c>
      <c r="C1422" s="453" t="str">
        <f>("16")</f>
        <v>16</v>
      </c>
      <c r="D1422" s="453" t="s">
        <v>894</v>
      </c>
      <c r="E1422" s="453" t="s">
        <v>3729</v>
      </c>
      <c r="F1422" s="453" t="s">
        <v>3730</v>
      </c>
      <c r="G1422" s="453">
        <v>4</v>
      </c>
      <c r="H1422" s="453" t="s">
        <v>865</v>
      </c>
    </row>
    <row r="1423" spans="1:8" ht="13.5">
      <c r="A1423" s="452" t="str">
        <f t="shared" si="22"/>
        <v>Ｍ．Ｓ．Ｓ_1</v>
      </c>
      <c r="B1423" s="453" t="s">
        <v>25</v>
      </c>
      <c r="C1423" s="453" t="str">
        <f>("1")</f>
        <v>1</v>
      </c>
      <c r="D1423" s="453" t="s">
        <v>866</v>
      </c>
      <c r="E1423" s="453" t="s">
        <v>3731</v>
      </c>
      <c r="F1423" s="453" t="s">
        <v>3732</v>
      </c>
      <c r="G1423" s="453">
        <v>6</v>
      </c>
      <c r="H1423" s="453" t="s">
        <v>865</v>
      </c>
    </row>
    <row r="1424" spans="1:8" ht="13.5">
      <c r="A1424" s="452" t="str">
        <f t="shared" si="22"/>
        <v>Ｍ．Ｓ．Ｓ_3</v>
      </c>
      <c r="B1424" s="453" t="s">
        <v>25</v>
      </c>
      <c r="C1424" s="453" t="str">
        <f>("3")</f>
        <v>3</v>
      </c>
      <c r="D1424" s="453" t="s">
        <v>894</v>
      </c>
      <c r="E1424" s="453" t="s">
        <v>3733</v>
      </c>
      <c r="F1424" s="453" t="s">
        <v>3734</v>
      </c>
      <c r="G1424" s="453">
        <v>6</v>
      </c>
      <c r="H1424" s="453" t="s">
        <v>865</v>
      </c>
    </row>
    <row r="1425" spans="1:8" ht="13.5">
      <c r="A1425" s="452" t="str">
        <f t="shared" si="22"/>
        <v>Ｍ．Ｓ．Ｓ_4</v>
      </c>
      <c r="B1425" s="453" t="s">
        <v>25</v>
      </c>
      <c r="C1425" s="453" t="str">
        <f>("4")</f>
        <v>4</v>
      </c>
      <c r="D1425" s="453" t="s">
        <v>866</v>
      </c>
      <c r="E1425" s="453" t="s">
        <v>3735</v>
      </c>
      <c r="F1425" s="453" t="s">
        <v>3736</v>
      </c>
      <c r="G1425" s="453">
        <v>6</v>
      </c>
      <c r="H1425" s="453" t="s">
        <v>865</v>
      </c>
    </row>
    <row r="1426" spans="1:8" ht="13.5">
      <c r="A1426" s="452" t="str">
        <f t="shared" si="22"/>
        <v>Ｍ．Ｓ．Ｓ_5</v>
      </c>
      <c r="B1426" s="453" t="s">
        <v>25</v>
      </c>
      <c r="C1426" s="453" t="str">
        <f>("5")</f>
        <v>5</v>
      </c>
      <c r="D1426" s="453" t="s">
        <v>866</v>
      </c>
      <c r="E1426" s="453" t="s">
        <v>3737</v>
      </c>
      <c r="F1426" s="453" t="s">
        <v>3738</v>
      </c>
      <c r="G1426" s="453">
        <v>6</v>
      </c>
      <c r="H1426" s="453" t="s">
        <v>865</v>
      </c>
    </row>
    <row r="1427" spans="1:8" ht="13.5">
      <c r="A1427" s="452" t="str">
        <f t="shared" si="22"/>
        <v>Ｍ．Ｓ．Ｓ_6</v>
      </c>
      <c r="B1427" s="453" t="s">
        <v>25</v>
      </c>
      <c r="C1427" s="453" t="str">
        <f>("6")</f>
        <v>6</v>
      </c>
      <c r="D1427" s="453" t="s">
        <v>862</v>
      </c>
      <c r="E1427" s="453" t="s">
        <v>3739</v>
      </c>
      <c r="F1427" s="453" t="s">
        <v>3740</v>
      </c>
      <c r="G1427" s="453">
        <v>5</v>
      </c>
      <c r="H1427" s="453" t="s">
        <v>865</v>
      </c>
    </row>
    <row r="1428" spans="1:8" ht="13.5">
      <c r="A1428" s="452" t="str">
        <f t="shared" si="22"/>
        <v>Ｍ．Ｓ．Ｓ_7</v>
      </c>
      <c r="B1428" s="453" t="s">
        <v>25</v>
      </c>
      <c r="C1428" s="453" t="str">
        <f>("7")</f>
        <v>7</v>
      </c>
      <c r="D1428" s="453" t="s">
        <v>872</v>
      </c>
      <c r="E1428" s="453" t="s">
        <v>3741</v>
      </c>
      <c r="F1428" s="453" t="s">
        <v>3742</v>
      </c>
      <c r="G1428" s="453">
        <v>6</v>
      </c>
      <c r="H1428" s="453" t="s">
        <v>865</v>
      </c>
    </row>
    <row r="1429" spans="1:8" ht="13.5">
      <c r="A1429" s="452" t="str">
        <f t="shared" si="22"/>
        <v>Ｍ．Ｓ．Ｓ_8</v>
      </c>
      <c r="B1429" s="453" t="s">
        <v>25</v>
      </c>
      <c r="C1429" s="453" t="str">
        <f>("8")</f>
        <v>8</v>
      </c>
      <c r="D1429" s="453" t="s">
        <v>862</v>
      </c>
      <c r="E1429" s="453" t="s">
        <v>3743</v>
      </c>
      <c r="F1429" s="453" t="s">
        <v>3744</v>
      </c>
      <c r="G1429" s="453">
        <v>6</v>
      </c>
      <c r="H1429" s="453" t="s">
        <v>865</v>
      </c>
    </row>
    <row r="1430" spans="1:8" ht="13.5">
      <c r="A1430" s="452" t="str">
        <f t="shared" si="22"/>
        <v>Ｍ．Ｓ．Ｓ_9</v>
      </c>
      <c r="B1430" s="453" t="s">
        <v>25</v>
      </c>
      <c r="C1430" s="453" t="str">
        <f>("9")</f>
        <v>9</v>
      </c>
      <c r="D1430" s="453" t="s">
        <v>866</v>
      </c>
      <c r="E1430" s="453" t="s">
        <v>3745</v>
      </c>
      <c r="F1430" s="453" t="s">
        <v>3746</v>
      </c>
      <c r="G1430" s="453">
        <v>5</v>
      </c>
      <c r="H1430" s="453" t="s">
        <v>865</v>
      </c>
    </row>
    <row r="1431" spans="1:8" ht="13.5">
      <c r="A1431" s="452" t="str">
        <f t="shared" si="22"/>
        <v>Ｍ．Ｓ．Ｓ_10</v>
      </c>
      <c r="B1431" s="453" t="s">
        <v>25</v>
      </c>
      <c r="C1431" s="453" t="str">
        <f>("10")</f>
        <v>10</v>
      </c>
      <c r="D1431" s="453" t="s">
        <v>866</v>
      </c>
      <c r="E1431" s="453" t="s">
        <v>3747</v>
      </c>
      <c r="F1431" s="453" t="s">
        <v>3748</v>
      </c>
      <c r="G1431" s="453">
        <v>5</v>
      </c>
      <c r="H1431" s="453" t="s">
        <v>865</v>
      </c>
    </row>
    <row r="1432" spans="1:8" ht="13.5">
      <c r="A1432" s="452" t="str">
        <f t="shared" si="22"/>
        <v>Ｍ．Ｓ．Ｓ_11</v>
      </c>
      <c r="B1432" s="453" t="s">
        <v>25</v>
      </c>
      <c r="C1432" s="453" t="str">
        <f>("11")</f>
        <v>11</v>
      </c>
      <c r="D1432" s="453" t="s">
        <v>872</v>
      </c>
      <c r="E1432" s="453" t="s">
        <v>3749</v>
      </c>
      <c r="F1432" s="453" t="s">
        <v>3750</v>
      </c>
      <c r="G1432" s="453">
        <v>5</v>
      </c>
      <c r="H1432" s="453" t="s">
        <v>865</v>
      </c>
    </row>
    <row r="1433" spans="1:8" ht="13.5">
      <c r="A1433" s="452" t="str">
        <f t="shared" si="22"/>
        <v>Ｍ．Ｓ．Ｓ_12</v>
      </c>
      <c r="B1433" s="453" t="s">
        <v>25</v>
      </c>
      <c r="C1433" s="453" t="str">
        <f>("12")</f>
        <v>12</v>
      </c>
      <c r="D1433" s="453" t="s">
        <v>866</v>
      </c>
      <c r="E1433" s="453" t="s">
        <v>3751</v>
      </c>
      <c r="F1433" s="453" t="s">
        <v>3752</v>
      </c>
      <c r="G1433" s="453">
        <v>5</v>
      </c>
      <c r="H1433" s="453" t="s">
        <v>865</v>
      </c>
    </row>
    <row r="1434" spans="1:9" ht="13.5">
      <c r="A1434" s="452" t="str">
        <f t="shared" si="22"/>
        <v>Ｍ．Ｓ．Ｓ_14</v>
      </c>
      <c r="B1434" s="453" t="s">
        <v>25</v>
      </c>
      <c r="C1434" s="453" t="str">
        <f>("14")</f>
        <v>14</v>
      </c>
      <c r="D1434" s="453" t="s">
        <v>866</v>
      </c>
      <c r="E1434" s="453" t="s">
        <v>3753</v>
      </c>
      <c r="F1434" s="453" t="s">
        <v>3754</v>
      </c>
      <c r="G1434" s="453">
        <v>6</v>
      </c>
      <c r="H1434" s="453" t="s">
        <v>865</v>
      </c>
      <c r="I1434" s="453" t="s">
        <v>16</v>
      </c>
    </row>
    <row r="1435" spans="1:8" ht="13.5">
      <c r="A1435" s="452" t="str">
        <f t="shared" si="22"/>
        <v>リノスフットボールクラブ　Ｕ－１２_1</v>
      </c>
      <c r="B1435" s="453" t="s">
        <v>15</v>
      </c>
      <c r="C1435" s="453" t="str">
        <f>("1")</f>
        <v>1</v>
      </c>
      <c r="D1435" s="453" t="s">
        <v>894</v>
      </c>
      <c r="E1435" s="453" t="s">
        <v>3755</v>
      </c>
      <c r="F1435" s="453" t="s">
        <v>3756</v>
      </c>
      <c r="G1435" s="453">
        <v>6</v>
      </c>
      <c r="H1435" s="453" t="s">
        <v>865</v>
      </c>
    </row>
    <row r="1436" spans="1:8" ht="13.5">
      <c r="A1436" s="452" t="str">
        <f t="shared" si="22"/>
        <v>リノスフットボールクラブ　Ｕ－１２_3</v>
      </c>
      <c r="B1436" s="453" t="s">
        <v>15</v>
      </c>
      <c r="C1436" s="453" t="str">
        <f>("3")</f>
        <v>3</v>
      </c>
      <c r="D1436" s="453" t="s">
        <v>862</v>
      </c>
      <c r="E1436" s="453" t="s">
        <v>3757</v>
      </c>
      <c r="F1436" s="453" t="s">
        <v>3758</v>
      </c>
      <c r="G1436" s="453">
        <v>6</v>
      </c>
      <c r="H1436" s="453" t="s">
        <v>865</v>
      </c>
    </row>
    <row r="1437" spans="1:8" ht="13.5">
      <c r="A1437" s="452" t="str">
        <f t="shared" si="22"/>
        <v>リノスフットボールクラブ　Ｕ－１２_11</v>
      </c>
      <c r="B1437" s="453" t="s">
        <v>15</v>
      </c>
      <c r="C1437" s="453" t="str">
        <f>("11")</f>
        <v>11</v>
      </c>
      <c r="D1437" s="453" t="s">
        <v>872</v>
      </c>
      <c r="E1437" s="453" t="s">
        <v>478</v>
      </c>
      <c r="F1437" s="453" t="s">
        <v>3759</v>
      </c>
      <c r="G1437" s="453">
        <v>6</v>
      </c>
      <c r="H1437" s="453" t="s">
        <v>865</v>
      </c>
    </row>
    <row r="1438" spans="1:8" ht="13.5">
      <c r="A1438" s="452" t="str">
        <f t="shared" si="22"/>
        <v>リノスフットボールクラブ　Ｕ－１２_20</v>
      </c>
      <c r="B1438" s="453" t="s">
        <v>15</v>
      </c>
      <c r="C1438" s="453" t="str">
        <f>("20")</f>
        <v>20</v>
      </c>
      <c r="D1438" s="453" t="s">
        <v>866</v>
      </c>
      <c r="E1438" s="453" t="s">
        <v>3760</v>
      </c>
      <c r="F1438" s="453" t="s">
        <v>3761</v>
      </c>
      <c r="G1438" s="453">
        <v>5</v>
      </c>
      <c r="H1438" s="453" t="s">
        <v>865</v>
      </c>
    </row>
    <row r="1439" spans="1:8" ht="13.5">
      <c r="A1439" s="452" t="str">
        <f t="shared" si="22"/>
        <v>リノスフットボールクラブ　Ｕ－１２_23</v>
      </c>
      <c r="B1439" s="453" t="s">
        <v>15</v>
      </c>
      <c r="C1439" s="453" t="str">
        <f>("23")</f>
        <v>23</v>
      </c>
      <c r="D1439" s="453" t="s">
        <v>862</v>
      </c>
      <c r="E1439" s="453" t="s">
        <v>3762</v>
      </c>
      <c r="F1439" s="453" t="s">
        <v>3763</v>
      </c>
      <c r="G1439" s="453">
        <v>5</v>
      </c>
      <c r="H1439" s="453" t="s">
        <v>865</v>
      </c>
    </row>
    <row r="1440" spans="1:8" ht="13.5">
      <c r="A1440" s="452" t="str">
        <f t="shared" si="22"/>
        <v>リノスフットボールクラブ　Ｕ－１２_25</v>
      </c>
      <c r="B1440" s="453" t="s">
        <v>15</v>
      </c>
      <c r="C1440" s="453" t="str">
        <f>("25")</f>
        <v>25</v>
      </c>
      <c r="D1440" s="453" t="s">
        <v>862</v>
      </c>
      <c r="E1440" s="453" t="s">
        <v>3764</v>
      </c>
      <c r="F1440" s="453" t="s">
        <v>3765</v>
      </c>
      <c r="G1440" s="453">
        <v>6</v>
      </c>
      <c r="H1440" s="453" t="s">
        <v>865</v>
      </c>
    </row>
    <row r="1441" spans="1:8" ht="13.5">
      <c r="A1441" s="452" t="str">
        <f t="shared" si="22"/>
        <v>リノスフットボールクラブ　Ｕ－１２_26</v>
      </c>
      <c r="B1441" s="453" t="s">
        <v>15</v>
      </c>
      <c r="C1441" s="453" t="str">
        <f>("26")</f>
        <v>26</v>
      </c>
      <c r="D1441" s="453" t="s">
        <v>872</v>
      </c>
      <c r="E1441" s="453" t="s">
        <v>473</v>
      </c>
      <c r="F1441" s="453" t="s">
        <v>2753</v>
      </c>
      <c r="G1441" s="453">
        <v>6</v>
      </c>
      <c r="H1441" s="453" t="s">
        <v>865</v>
      </c>
    </row>
    <row r="1442" spans="1:8" ht="13.5">
      <c r="A1442" s="452" t="str">
        <f t="shared" si="22"/>
        <v>リノスフットボールクラブ　Ｕ－１２_33</v>
      </c>
      <c r="B1442" s="453" t="s">
        <v>15</v>
      </c>
      <c r="C1442" s="453" t="str">
        <f>("33")</f>
        <v>33</v>
      </c>
      <c r="D1442" s="453" t="s">
        <v>872</v>
      </c>
      <c r="E1442" s="453" t="s">
        <v>3766</v>
      </c>
      <c r="F1442" s="453" t="s">
        <v>3767</v>
      </c>
      <c r="G1442" s="453">
        <v>5</v>
      </c>
      <c r="H1442" s="453" t="s">
        <v>865</v>
      </c>
    </row>
    <row r="1443" spans="1:8" ht="13.5">
      <c r="A1443" s="452" t="str">
        <f t="shared" si="22"/>
        <v>リノスフットボールクラブ　Ｕ－１２_36</v>
      </c>
      <c r="B1443" s="453" t="s">
        <v>15</v>
      </c>
      <c r="C1443" s="453" t="str">
        <f>("36")</f>
        <v>36</v>
      </c>
      <c r="D1443" s="453" t="s">
        <v>872</v>
      </c>
      <c r="E1443" s="453" t="s">
        <v>3768</v>
      </c>
      <c r="F1443" s="453" t="s">
        <v>3769</v>
      </c>
      <c r="G1443" s="453">
        <v>5</v>
      </c>
      <c r="H1443" s="453" t="s">
        <v>865</v>
      </c>
    </row>
    <row r="1444" spans="1:8" ht="13.5">
      <c r="A1444" s="452" t="str">
        <f t="shared" si="22"/>
        <v>リノスフットボールクラブ　Ｕ－１２_37</v>
      </c>
      <c r="B1444" s="453" t="s">
        <v>15</v>
      </c>
      <c r="C1444" s="453" t="str">
        <f>("37")</f>
        <v>37</v>
      </c>
      <c r="D1444" s="453" t="s">
        <v>862</v>
      </c>
      <c r="E1444" s="453" t="s">
        <v>3770</v>
      </c>
      <c r="F1444" s="453" t="s">
        <v>3771</v>
      </c>
      <c r="G1444" s="453">
        <v>6</v>
      </c>
      <c r="H1444" s="453" t="s">
        <v>865</v>
      </c>
    </row>
    <row r="1445" spans="1:9" ht="13.5">
      <c r="A1445" s="452" t="str">
        <f t="shared" si="22"/>
        <v>リノスフットボールクラブ　Ｕ－１２_40</v>
      </c>
      <c r="B1445" s="453" t="s">
        <v>15</v>
      </c>
      <c r="C1445" s="453" t="str">
        <f>("40")</f>
        <v>40</v>
      </c>
      <c r="D1445" s="453" t="s">
        <v>866</v>
      </c>
      <c r="E1445" s="453" t="s">
        <v>3772</v>
      </c>
      <c r="F1445" s="453" t="s">
        <v>3773</v>
      </c>
      <c r="G1445" s="453">
        <v>6</v>
      </c>
      <c r="H1445" s="453" t="s">
        <v>865</v>
      </c>
      <c r="I1445" s="453" t="s">
        <v>16</v>
      </c>
    </row>
    <row r="1446" spans="1:8" ht="13.5">
      <c r="A1446" s="452" t="str">
        <f t="shared" si="22"/>
        <v>リノスフットボールクラブ　Ｕ－１２_41</v>
      </c>
      <c r="B1446" s="453" t="s">
        <v>15</v>
      </c>
      <c r="C1446" s="453" t="str">
        <f>("41")</f>
        <v>41</v>
      </c>
      <c r="D1446" s="453" t="s">
        <v>872</v>
      </c>
      <c r="E1446" s="453" t="s">
        <v>3774</v>
      </c>
      <c r="F1446" s="453" t="s">
        <v>3775</v>
      </c>
      <c r="G1446" s="453">
        <v>5</v>
      </c>
      <c r="H1446" s="453" t="s">
        <v>865</v>
      </c>
    </row>
    <row r="1447" spans="1:8" ht="13.5">
      <c r="A1447" s="452" t="str">
        <f t="shared" si="22"/>
        <v>リノスフットボールクラブ　Ｕ－１２_43</v>
      </c>
      <c r="B1447" s="453" t="s">
        <v>15</v>
      </c>
      <c r="C1447" s="453" t="str">
        <f>("43")</f>
        <v>43</v>
      </c>
      <c r="D1447" s="453" t="s">
        <v>872</v>
      </c>
      <c r="E1447" s="453" t="s">
        <v>3776</v>
      </c>
      <c r="F1447" s="453" t="s">
        <v>3777</v>
      </c>
      <c r="G1447" s="453">
        <v>6</v>
      </c>
      <c r="H1447" s="453" t="s">
        <v>865</v>
      </c>
    </row>
    <row r="1448" spans="1:8" ht="13.5">
      <c r="A1448" s="452" t="str">
        <f t="shared" si="22"/>
        <v>リノスフットボールクラブ　Ｕ－１２_45</v>
      </c>
      <c r="B1448" s="453" t="s">
        <v>15</v>
      </c>
      <c r="C1448" s="453" t="str">
        <f>("45")</f>
        <v>45</v>
      </c>
      <c r="D1448" s="453" t="s">
        <v>866</v>
      </c>
      <c r="E1448" s="453" t="s">
        <v>3778</v>
      </c>
      <c r="F1448" s="453" t="s">
        <v>3779</v>
      </c>
      <c r="G1448" s="453">
        <v>6</v>
      </c>
      <c r="H1448" s="453" t="s">
        <v>865</v>
      </c>
    </row>
    <row r="1449" spans="1:8" ht="13.5">
      <c r="A1449" s="452" t="str">
        <f t="shared" si="22"/>
        <v>リノスフットボールクラブ　Ｕ－１２_53</v>
      </c>
      <c r="B1449" s="453" t="s">
        <v>15</v>
      </c>
      <c r="C1449" s="453" t="str">
        <f>("53")</f>
        <v>53</v>
      </c>
      <c r="D1449" s="453" t="s">
        <v>862</v>
      </c>
      <c r="E1449" s="453" t="s">
        <v>3780</v>
      </c>
      <c r="F1449" s="453" t="s">
        <v>3781</v>
      </c>
      <c r="G1449" s="453">
        <v>6</v>
      </c>
      <c r="H1449" s="453" t="s">
        <v>865</v>
      </c>
    </row>
    <row r="1450" spans="1:8" ht="13.5">
      <c r="A1450" s="452" t="str">
        <f t="shared" si="22"/>
        <v>リノスフットボールクラブ　Ｕ－１２_54</v>
      </c>
      <c r="B1450" s="453" t="s">
        <v>15</v>
      </c>
      <c r="C1450" s="453" t="str">
        <f>("54")</f>
        <v>54</v>
      </c>
      <c r="D1450" s="453" t="s">
        <v>866</v>
      </c>
      <c r="E1450" s="453" t="s">
        <v>3782</v>
      </c>
      <c r="F1450" s="453" t="s">
        <v>3783</v>
      </c>
      <c r="G1450" s="453">
        <v>6</v>
      </c>
      <c r="H1450" s="453" t="s">
        <v>865</v>
      </c>
    </row>
    <row r="1451" spans="1:8" ht="13.5">
      <c r="A1451" s="452" t="str">
        <f t="shared" si="22"/>
        <v>リノスフットボールクラブ　Ｕ－１２_56</v>
      </c>
      <c r="B1451" s="453" t="s">
        <v>15</v>
      </c>
      <c r="C1451" s="453" t="str">
        <f>("56")</f>
        <v>56</v>
      </c>
      <c r="D1451" s="453" t="s">
        <v>862</v>
      </c>
      <c r="E1451" s="453" t="s">
        <v>3784</v>
      </c>
      <c r="F1451" s="453" t="s">
        <v>3785</v>
      </c>
      <c r="G1451" s="453">
        <v>5</v>
      </c>
      <c r="H1451" s="453" t="s">
        <v>865</v>
      </c>
    </row>
    <row r="1452" spans="1:8" ht="13.5">
      <c r="A1452" s="452" t="str">
        <f t="shared" si="22"/>
        <v>朝日ＦＣ_1</v>
      </c>
      <c r="B1452" s="453" t="s">
        <v>3786</v>
      </c>
      <c r="C1452" s="453" t="str">
        <f>("1")</f>
        <v>1</v>
      </c>
      <c r="D1452" s="453" t="s">
        <v>894</v>
      </c>
      <c r="E1452" s="453" t="s">
        <v>3787</v>
      </c>
      <c r="F1452" s="453" t="s">
        <v>3788</v>
      </c>
      <c r="G1452" s="453">
        <v>5</v>
      </c>
      <c r="H1452" s="453" t="s">
        <v>865</v>
      </c>
    </row>
    <row r="1453" spans="1:9" ht="13.5">
      <c r="A1453" s="452" t="str">
        <f t="shared" si="22"/>
        <v>朝日ＦＣ_2</v>
      </c>
      <c r="B1453" s="453" t="s">
        <v>3786</v>
      </c>
      <c r="C1453" s="453" t="str">
        <f>("2")</f>
        <v>2</v>
      </c>
      <c r="D1453" s="453" t="s">
        <v>866</v>
      </c>
      <c r="E1453" s="453" t="s">
        <v>3789</v>
      </c>
      <c r="F1453" s="453" t="s">
        <v>3790</v>
      </c>
      <c r="G1453" s="453">
        <v>6</v>
      </c>
      <c r="H1453" s="453" t="s">
        <v>865</v>
      </c>
      <c r="I1453" s="453" t="s">
        <v>16</v>
      </c>
    </row>
    <row r="1454" spans="1:8" ht="13.5">
      <c r="A1454" s="452" t="str">
        <f t="shared" si="22"/>
        <v>朝日ＦＣ_4</v>
      </c>
      <c r="B1454" s="453" t="s">
        <v>3786</v>
      </c>
      <c r="C1454" s="453" t="str">
        <f>("4")</f>
        <v>4</v>
      </c>
      <c r="D1454" s="453" t="s">
        <v>862</v>
      </c>
      <c r="E1454" s="453" t="s">
        <v>3791</v>
      </c>
      <c r="F1454" s="453" t="s">
        <v>3792</v>
      </c>
      <c r="G1454" s="453">
        <v>4</v>
      </c>
      <c r="H1454" s="453" t="s">
        <v>865</v>
      </c>
    </row>
    <row r="1455" spans="1:8" ht="13.5">
      <c r="A1455" s="452" t="str">
        <f t="shared" si="22"/>
        <v>朝日ＦＣ_5</v>
      </c>
      <c r="B1455" s="453" t="s">
        <v>3786</v>
      </c>
      <c r="C1455" s="453" t="str">
        <f>("5")</f>
        <v>5</v>
      </c>
      <c r="D1455" s="453" t="s">
        <v>866</v>
      </c>
      <c r="E1455" s="453" t="s">
        <v>3793</v>
      </c>
      <c r="F1455" s="453" t="s">
        <v>3794</v>
      </c>
      <c r="G1455" s="453">
        <v>5</v>
      </c>
      <c r="H1455" s="453" t="s">
        <v>865</v>
      </c>
    </row>
    <row r="1456" spans="1:8" ht="13.5">
      <c r="A1456" s="452" t="str">
        <f t="shared" si="22"/>
        <v>朝日ＦＣ_6</v>
      </c>
      <c r="B1456" s="453" t="s">
        <v>3786</v>
      </c>
      <c r="C1456" s="453" t="str">
        <f>("6")</f>
        <v>6</v>
      </c>
      <c r="D1456" s="453" t="s">
        <v>862</v>
      </c>
      <c r="E1456" s="453" t="s">
        <v>3795</v>
      </c>
      <c r="F1456" s="453" t="s">
        <v>3796</v>
      </c>
      <c r="G1456" s="453">
        <v>6</v>
      </c>
      <c r="H1456" s="453" t="s">
        <v>865</v>
      </c>
    </row>
    <row r="1457" spans="1:8" ht="13.5">
      <c r="A1457" s="452" t="str">
        <f t="shared" si="22"/>
        <v>朝日ＦＣ_7</v>
      </c>
      <c r="B1457" s="453" t="s">
        <v>3786</v>
      </c>
      <c r="C1457" s="453" t="str">
        <f>("7")</f>
        <v>7</v>
      </c>
      <c r="D1457" s="453" t="s">
        <v>872</v>
      </c>
      <c r="E1457" s="453" t="s">
        <v>3797</v>
      </c>
      <c r="F1457" s="453" t="s">
        <v>3798</v>
      </c>
      <c r="G1457" s="453">
        <v>5</v>
      </c>
      <c r="H1457" s="453" t="s">
        <v>865</v>
      </c>
    </row>
    <row r="1458" spans="1:8" ht="13.5">
      <c r="A1458" s="452" t="str">
        <f t="shared" si="22"/>
        <v>朝日ＦＣ_8</v>
      </c>
      <c r="B1458" s="453" t="s">
        <v>3786</v>
      </c>
      <c r="C1458" s="453" t="str">
        <f>("8")</f>
        <v>8</v>
      </c>
      <c r="D1458" s="453" t="s">
        <v>866</v>
      </c>
      <c r="E1458" s="453" t="s">
        <v>3799</v>
      </c>
      <c r="F1458" s="453" t="s">
        <v>3800</v>
      </c>
      <c r="G1458" s="453">
        <v>5</v>
      </c>
      <c r="H1458" s="453" t="s">
        <v>865</v>
      </c>
    </row>
    <row r="1459" spans="1:8" ht="13.5">
      <c r="A1459" s="452" t="str">
        <f t="shared" si="22"/>
        <v>朝日ＦＣ_10</v>
      </c>
      <c r="B1459" s="453" t="s">
        <v>3786</v>
      </c>
      <c r="C1459" s="453" t="str">
        <f>("10")</f>
        <v>10</v>
      </c>
      <c r="D1459" s="453" t="s">
        <v>866</v>
      </c>
      <c r="E1459" s="453" t="s">
        <v>3801</v>
      </c>
      <c r="F1459" s="453" t="s">
        <v>3802</v>
      </c>
      <c r="G1459" s="453">
        <v>6</v>
      </c>
      <c r="H1459" s="453" t="s">
        <v>869</v>
      </c>
    </row>
    <row r="1460" spans="1:8" ht="13.5">
      <c r="A1460" s="452" t="str">
        <f t="shared" si="22"/>
        <v>朝日ＦＣ_11</v>
      </c>
      <c r="B1460" s="453" t="s">
        <v>3786</v>
      </c>
      <c r="C1460" s="453" t="str">
        <f>("11")</f>
        <v>11</v>
      </c>
      <c r="D1460" s="453" t="s">
        <v>862</v>
      </c>
      <c r="E1460" s="453" t="s">
        <v>3803</v>
      </c>
      <c r="F1460" s="453" t="s">
        <v>3804</v>
      </c>
      <c r="G1460" s="453">
        <v>5</v>
      </c>
      <c r="H1460" s="453" t="s">
        <v>865</v>
      </c>
    </row>
    <row r="1461" spans="1:8" ht="13.5">
      <c r="A1461" s="452" t="str">
        <f t="shared" si="22"/>
        <v>朝日ＦＣ_12</v>
      </c>
      <c r="B1461" s="453" t="s">
        <v>3786</v>
      </c>
      <c r="C1461" s="453" t="str">
        <f>("12")</f>
        <v>12</v>
      </c>
      <c r="D1461" s="453" t="s">
        <v>866</v>
      </c>
      <c r="E1461" s="453" t="s">
        <v>3805</v>
      </c>
      <c r="F1461" s="453" t="s">
        <v>3806</v>
      </c>
      <c r="G1461" s="453">
        <v>4</v>
      </c>
      <c r="H1461" s="453" t="s">
        <v>865</v>
      </c>
    </row>
    <row r="1462" spans="1:8" ht="13.5">
      <c r="A1462" s="452" t="str">
        <f t="shared" si="22"/>
        <v>朝日ＦＣ_13</v>
      </c>
      <c r="B1462" s="453" t="s">
        <v>3786</v>
      </c>
      <c r="C1462" s="453" t="str">
        <f>("13")</f>
        <v>13</v>
      </c>
      <c r="D1462" s="453" t="s">
        <v>866</v>
      </c>
      <c r="E1462" s="453" t="s">
        <v>3807</v>
      </c>
      <c r="F1462" s="453" t="s">
        <v>3808</v>
      </c>
      <c r="G1462" s="453">
        <v>4</v>
      </c>
      <c r="H1462" s="453" t="s">
        <v>869</v>
      </c>
    </row>
    <row r="1463" spans="1:8" ht="13.5">
      <c r="A1463" s="452" t="str">
        <f t="shared" si="22"/>
        <v>朝日ＦＣ_14</v>
      </c>
      <c r="B1463" s="453" t="s">
        <v>3786</v>
      </c>
      <c r="C1463" s="453" t="str">
        <f>("14")</f>
        <v>14</v>
      </c>
      <c r="D1463" s="453" t="s">
        <v>866</v>
      </c>
      <c r="E1463" s="453" t="s">
        <v>3809</v>
      </c>
      <c r="F1463" s="453" t="s">
        <v>3810</v>
      </c>
      <c r="G1463" s="453">
        <v>5</v>
      </c>
      <c r="H1463" s="453" t="s">
        <v>865</v>
      </c>
    </row>
    <row r="1464" spans="1:8" ht="13.5">
      <c r="A1464" s="452" t="str">
        <f t="shared" si="22"/>
        <v>朝日ＦＣ_15</v>
      </c>
      <c r="B1464" s="453" t="s">
        <v>3786</v>
      </c>
      <c r="C1464" s="453" t="str">
        <f>("15")</f>
        <v>15</v>
      </c>
      <c r="D1464" s="453" t="s">
        <v>866</v>
      </c>
      <c r="E1464" s="453" t="s">
        <v>3811</v>
      </c>
      <c r="F1464" s="453" t="s">
        <v>3812</v>
      </c>
      <c r="G1464" s="453">
        <v>4</v>
      </c>
      <c r="H1464" s="453" t="s">
        <v>865</v>
      </c>
    </row>
    <row r="1465" spans="1:8" ht="13.5">
      <c r="A1465" s="452" t="str">
        <f t="shared" si="22"/>
        <v>朝日ＦＣ_17</v>
      </c>
      <c r="B1465" s="453" t="s">
        <v>3786</v>
      </c>
      <c r="C1465" s="453" t="str">
        <f>("17")</f>
        <v>17</v>
      </c>
      <c r="D1465" s="453" t="s">
        <v>862</v>
      </c>
      <c r="E1465" s="453" t="s">
        <v>3813</v>
      </c>
      <c r="F1465" s="453" t="s">
        <v>3814</v>
      </c>
      <c r="G1465" s="453">
        <v>4</v>
      </c>
      <c r="H1465" s="453" t="s">
        <v>865</v>
      </c>
    </row>
    <row r="1466" spans="1:8" ht="13.5">
      <c r="A1466" s="452" t="str">
        <f t="shared" si="22"/>
        <v>スマイス　セレソン　スポーツクラブ_1</v>
      </c>
      <c r="B1466" s="453" t="s">
        <v>37</v>
      </c>
      <c r="C1466" s="453" t="str">
        <f>("1")</f>
        <v>1</v>
      </c>
      <c r="D1466" s="453" t="s">
        <v>894</v>
      </c>
      <c r="E1466" s="453" t="s">
        <v>3815</v>
      </c>
      <c r="F1466" s="453" t="s">
        <v>3816</v>
      </c>
      <c r="G1466" s="453">
        <v>6</v>
      </c>
      <c r="H1466" s="453" t="s">
        <v>865</v>
      </c>
    </row>
    <row r="1467" spans="1:8" ht="13.5">
      <c r="A1467" s="452" t="str">
        <f t="shared" si="22"/>
        <v>スマイス　セレソン　スポーツクラブ_2</v>
      </c>
      <c r="B1467" s="453" t="s">
        <v>37</v>
      </c>
      <c r="C1467" s="453" t="str">
        <f>("2")</f>
        <v>2</v>
      </c>
      <c r="D1467" s="453" t="s">
        <v>872</v>
      </c>
      <c r="E1467" s="453" t="s">
        <v>3817</v>
      </c>
      <c r="F1467" s="453" t="s">
        <v>3818</v>
      </c>
      <c r="G1467" s="453">
        <v>6</v>
      </c>
      <c r="H1467" s="453" t="s">
        <v>865</v>
      </c>
    </row>
    <row r="1468" spans="1:8" ht="13.5">
      <c r="A1468" s="452" t="str">
        <f t="shared" si="22"/>
        <v>スマイス　セレソン　スポーツクラブ_3</v>
      </c>
      <c r="B1468" s="453" t="s">
        <v>37</v>
      </c>
      <c r="C1468" s="453" t="str">
        <f>("3")</f>
        <v>3</v>
      </c>
      <c r="D1468" s="453" t="s">
        <v>866</v>
      </c>
      <c r="E1468" s="453" t="s">
        <v>3819</v>
      </c>
      <c r="F1468" s="453" t="s">
        <v>3820</v>
      </c>
      <c r="G1468" s="453">
        <v>6</v>
      </c>
      <c r="H1468" s="453" t="s">
        <v>865</v>
      </c>
    </row>
    <row r="1469" spans="1:8" ht="13.5">
      <c r="A1469" s="452" t="str">
        <f t="shared" si="22"/>
        <v>スマイス　セレソン　スポーツクラブ_4</v>
      </c>
      <c r="B1469" s="453" t="s">
        <v>37</v>
      </c>
      <c r="C1469" s="453" t="str">
        <f>("4")</f>
        <v>4</v>
      </c>
      <c r="D1469" s="453" t="s">
        <v>862</v>
      </c>
      <c r="E1469" s="453" t="s">
        <v>3821</v>
      </c>
      <c r="F1469" s="453" t="s">
        <v>3822</v>
      </c>
      <c r="G1469" s="453">
        <v>6</v>
      </c>
      <c r="H1469" s="453" t="s">
        <v>865</v>
      </c>
    </row>
    <row r="1470" spans="1:8" ht="13.5">
      <c r="A1470" s="452" t="str">
        <f t="shared" si="22"/>
        <v>スマイス　セレソン　スポーツクラブ_5</v>
      </c>
      <c r="B1470" s="453" t="s">
        <v>37</v>
      </c>
      <c r="C1470" s="453" t="str">
        <f>("5")</f>
        <v>5</v>
      </c>
      <c r="D1470" s="453" t="s">
        <v>866</v>
      </c>
      <c r="E1470" s="453" t="s">
        <v>3823</v>
      </c>
      <c r="F1470" s="453" t="s">
        <v>3824</v>
      </c>
      <c r="G1470" s="453">
        <v>5</v>
      </c>
      <c r="H1470" s="453" t="s">
        <v>865</v>
      </c>
    </row>
    <row r="1471" spans="1:8" ht="13.5">
      <c r="A1471" s="452" t="str">
        <f t="shared" si="22"/>
        <v>スマイス　セレソン　スポーツクラブ_6</v>
      </c>
      <c r="B1471" s="453" t="s">
        <v>37</v>
      </c>
      <c r="C1471" s="453" t="str">
        <f>("6")</f>
        <v>6</v>
      </c>
      <c r="D1471" s="453" t="s">
        <v>866</v>
      </c>
      <c r="E1471" s="453" t="s">
        <v>3825</v>
      </c>
      <c r="F1471" s="453" t="s">
        <v>3826</v>
      </c>
      <c r="G1471" s="453">
        <v>6</v>
      </c>
      <c r="H1471" s="453" t="s">
        <v>865</v>
      </c>
    </row>
    <row r="1472" spans="1:8" ht="13.5">
      <c r="A1472" s="452" t="str">
        <f t="shared" si="22"/>
        <v>スマイス　セレソン　スポーツクラブ_7</v>
      </c>
      <c r="B1472" s="453" t="s">
        <v>37</v>
      </c>
      <c r="C1472" s="453" t="str">
        <f>("7")</f>
        <v>7</v>
      </c>
      <c r="D1472" s="453" t="s">
        <v>872</v>
      </c>
      <c r="E1472" s="453" t="s">
        <v>3827</v>
      </c>
      <c r="F1472" s="453" t="s">
        <v>3828</v>
      </c>
      <c r="G1472" s="453">
        <v>6</v>
      </c>
      <c r="H1472" s="453" t="s">
        <v>865</v>
      </c>
    </row>
    <row r="1473" spans="1:8" ht="13.5">
      <c r="A1473" s="452" t="str">
        <f aca="true" t="shared" si="23" ref="A1473:A1536">CONCATENATE(B1473,"_",C1473)</f>
        <v>スマイス　セレソン　スポーツクラブ_8</v>
      </c>
      <c r="B1473" s="453" t="s">
        <v>37</v>
      </c>
      <c r="C1473" s="453" t="str">
        <f>("8")</f>
        <v>8</v>
      </c>
      <c r="D1473" s="453" t="s">
        <v>866</v>
      </c>
      <c r="E1473" s="453" t="s">
        <v>3829</v>
      </c>
      <c r="F1473" s="453" t="s">
        <v>1213</v>
      </c>
      <c r="G1473" s="453">
        <v>6</v>
      </c>
      <c r="H1473" s="453" t="s">
        <v>865</v>
      </c>
    </row>
    <row r="1474" spans="1:8" ht="13.5">
      <c r="A1474" s="452" t="str">
        <f t="shared" si="23"/>
        <v>スマイス　セレソン　スポーツクラブ_9</v>
      </c>
      <c r="B1474" s="453" t="s">
        <v>37</v>
      </c>
      <c r="C1474" s="453" t="str">
        <f>("9")</f>
        <v>9</v>
      </c>
      <c r="D1474" s="453" t="s">
        <v>866</v>
      </c>
      <c r="E1474" s="453" t="s">
        <v>3830</v>
      </c>
      <c r="F1474" s="453" t="s">
        <v>3831</v>
      </c>
      <c r="G1474" s="453">
        <v>6</v>
      </c>
      <c r="H1474" s="453" t="s">
        <v>865</v>
      </c>
    </row>
    <row r="1475" spans="1:9" ht="13.5">
      <c r="A1475" s="452" t="str">
        <f t="shared" si="23"/>
        <v>スマイス　セレソン　スポーツクラブ_10</v>
      </c>
      <c r="B1475" s="453" t="s">
        <v>37</v>
      </c>
      <c r="C1475" s="453" t="str">
        <f>("10")</f>
        <v>10</v>
      </c>
      <c r="D1475" s="453" t="s">
        <v>866</v>
      </c>
      <c r="E1475" s="453" t="s">
        <v>3832</v>
      </c>
      <c r="F1475" s="453" t="s">
        <v>3833</v>
      </c>
      <c r="G1475" s="453">
        <v>6</v>
      </c>
      <c r="H1475" s="453" t="s">
        <v>865</v>
      </c>
      <c r="I1475" s="453" t="s">
        <v>16</v>
      </c>
    </row>
    <row r="1476" spans="1:8" ht="13.5">
      <c r="A1476" s="452" t="str">
        <f t="shared" si="23"/>
        <v>スマイス　セレソン　スポーツクラブ_11</v>
      </c>
      <c r="B1476" s="453" t="s">
        <v>37</v>
      </c>
      <c r="C1476" s="453" t="str">
        <f>("11")</f>
        <v>11</v>
      </c>
      <c r="D1476" s="453" t="s">
        <v>866</v>
      </c>
      <c r="E1476" s="453" t="s">
        <v>3834</v>
      </c>
      <c r="F1476" s="453" t="s">
        <v>3835</v>
      </c>
      <c r="G1476" s="453">
        <v>6</v>
      </c>
      <c r="H1476" s="453" t="s">
        <v>865</v>
      </c>
    </row>
    <row r="1477" spans="1:8" ht="13.5">
      <c r="A1477" s="452" t="str">
        <f t="shared" si="23"/>
        <v>スマイス　セレソン　スポーツクラブ_12</v>
      </c>
      <c r="B1477" s="453" t="s">
        <v>37</v>
      </c>
      <c r="C1477" s="453" t="str">
        <f>("12")</f>
        <v>12</v>
      </c>
      <c r="D1477" s="453" t="s">
        <v>894</v>
      </c>
      <c r="E1477" s="453" t="s">
        <v>3836</v>
      </c>
      <c r="F1477" s="453" t="s">
        <v>3837</v>
      </c>
      <c r="G1477" s="453">
        <v>4</v>
      </c>
      <c r="H1477" s="453" t="s">
        <v>865</v>
      </c>
    </row>
    <row r="1478" spans="1:8" ht="13.5">
      <c r="A1478" s="452" t="str">
        <f t="shared" si="23"/>
        <v>スマイス　セレソン　スポーツクラブ_13</v>
      </c>
      <c r="B1478" s="453" t="s">
        <v>37</v>
      </c>
      <c r="C1478" s="453" t="str">
        <f>("13")</f>
        <v>13</v>
      </c>
      <c r="D1478" s="453" t="s">
        <v>866</v>
      </c>
      <c r="E1478" s="453" t="s">
        <v>3838</v>
      </c>
      <c r="F1478" s="453" t="s">
        <v>3839</v>
      </c>
      <c r="G1478" s="453">
        <v>6</v>
      </c>
      <c r="H1478" s="453" t="s">
        <v>865</v>
      </c>
    </row>
    <row r="1479" spans="1:8" ht="13.5">
      <c r="A1479" s="452" t="str">
        <f t="shared" si="23"/>
        <v>スマイス　セレソン　スポーツクラブ_14</v>
      </c>
      <c r="B1479" s="453" t="s">
        <v>37</v>
      </c>
      <c r="C1479" s="453" t="str">
        <f>("14")</f>
        <v>14</v>
      </c>
      <c r="D1479" s="453" t="s">
        <v>866</v>
      </c>
      <c r="E1479" s="453" t="s">
        <v>3840</v>
      </c>
      <c r="F1479" s="453" t="s">
        <v>3841</v>
      </c>
      <c r="G1479" s="453">
        <v>6</v>
      </c>
      <c r="H1479" s="453" t="s">
        <v>865</v>
      </c>
    </row>
    <row r="1480" spans="1:8" ht="13.5">
      <c r="A1480" s="452" t="str">
        <f t="shared" si="23"/>
        <v>スマイス　セレソン　スポーツクラブ_15</v>
      </c>
      <c r="B1480" s="453" t="s">
        <v>37</v>
      </c>
      <c r="C1480" s="453" t="str">
        <f>("15")</f>
        <v>15</v>
      </c>
      <c r="D1480" s="453" t="s">
        <v>866</v>
      </c>
      <c r="E1480" s="453" t="s">
        <v>3842</v>
      </c>
      <c r="F1480" s="453" t="s">
        <v>3843</v>
      </c>
      <c r="G1480" s="453">
        <v>6</v>
      </c>
      <c r="H1480" s="453" t="s">
        <v>865</v>
      </c>
    </row>
    <row r="1481" spans="1:8" ht="13.5">
      <c r="A1481" s="452" t="str">
        <f t="shared" si="23"/>
        <v>スマイス　セレソン　スポーツクラブ_16</v>
      </c>
      <c r="B1481" s="453" t="s">
        <v>37</v>
      </c>
      <c r="C1481" s="453" t="str">
        <f>("16")</f>
        <v>16</v>
      </c>
      <c r="D1481" s="453" t="s">
        <v>862</v>
      </c>
      <c r="E1481" s="453" t="s">
        <v>3844</v>
      </c>
      <c r="F1481" s="453" t="s">
        <v>3845</v>
      </c>
      <c r="G1481" s="453">
        <v>6</v>
      </c>
      <c r="H1481" s="453" t="s">
        <v>865</v>
      </c>
    </row>
    <row r="1482" spans="1:8" ht="13.5">
      <c r="A1482" s="452" t="str">
        <f t="shared" si="23"/>
        <v>スマイス　セレソン　スポーツクラブＢ_1</v>
      </c>
      <c r="B1482" s="453" t="s">
        <v>3846</v>
      </c>
      <c r="C1482" s="453" t="str">
        <f>("1")</f>
        <v>1</v>
      </c>
      <c r="D1482" s="453" t="s">
        <v>894</v>
      </c>
      <c r="E1482" s="453" t="s">
        <v>3847</v>
      </c>
      <c r="F1482" s="453" t="s">
        <v>3848</v>
      </c>
      <c r="G1482" s="453">
        <v>6</v>
      </c>
      <c r="H1482" s="453" t="s">
        <v>865</v>
      </c>
    </row>
    <row r="1483" spans="1:8" ht="13.5">
      <c r="A1483" s="452" t="str">
        <f t="shared" si="23"/>
        <v>スマイス　セレソン　スポーツクラブＢ_2</v>
      </c>
      <c r="B1483" s="453" t="s">
        <v>3846</v>
      </c>
      <c r="C1483" s="453" t="str">
        <f>("2")</f>
        <v>2</v>
      </c>
      <c r="D1483" s="453" t="s">
        <v>872</v>
      </c>
      <c r="E1483" s="453" t="s">
        <v>3849</v>
      </c>
      <c r="F1483" s="453" t="s">
        <v>3850</v>
      </c>
      <c r="G1483" s="453">
        <v>6</v>
      </c>
      <c r="H1483" s="453" t="s">
        <v>865</v>
      </c>
    </row>
    <row r="1484" spans="1:8" ht="13.5">
      <c r="A1484" s="452" t="str">
        <f t="shared" si="23"/>
        <v>スマイス　セレソン　スポーツクラブＢ_3</v>
      </c>
      <c r="B1484" s="453" t="s">
        <v>3846</v>
      </c>
      <c r="C1484" s="453" t="str">
        <f>("3")</f>
        <v>3</v>
      </c>
      <c r="D1484" s="453" t="s">
        <v>866</v>
      </c>
      <c r="E1484" s="453" t="s">
        <v>3851</v>
      </c>
      <c r="F1484" s="453" t="s">
        <v>3852</v>
      </c>
      <c r="G1484" s="453">
        <v>6</v>
      </c>
      <c r="H1484" s="453" t="s">
        <v>865</v>
      </c>
    </row>
    <row r="1485" spans="1:8" ht="13.5">
      <c r="A1485" s="452" t="str">
        <f t="shared" si="23"/>
        <v>スマイス　セレソン　スポーツクラブＢ_4</v>
      </c>
      <c r="B1485" s="453" t="s">
        <v>3846</v>
      </c>
      <c r="C1485" s="453" t="str">
        <f>("4")</f>
        <v>4</v>
      </c>
      <c r="D1485" s="453" t="s">
        <v>872</v>
      </c>
      <c r="E1485" s="453" t="s">
        <v>3853</v>
      </c>
      <c r="F1485" s="453" t="s">
        <v>3854</v>
      </c>
      <c r="G1485" s="453">
        <v>6</v>
      </c>
      <c r="H1485" s="453" t="s">
        <v>865</v>
      </c>
    </row>
    <row r="1486" spans="1:8" ht="13.5">
      <c r="A1486" s="452" t="str">
        <f t="shared" si="23"/>
        <v>スマイス　セレソン　スポーツクラブＢ_5</v>
      </c>
      <c r="B1486" s="453" t="s">
        <v>3846</v>
      </c>
      <c r="C1486" s="453" t="str">
        <f>("5")</f>
        <v>5</v>
      </c>
      <c r="D1486" s="453" t="s">
        <v>862</v>
      </c>
      <c r="E1486" s="453" t="s">
        <v>3855</v>
      </c>
      <c r="F1486" s="453" t="s">
        <v>3856</v>
      </c>
      <c r="G1486" s="453">
        <v>6</v>
      </c>
      <c r="H1486" s="453" t="s">
        <v>865</v>
      </c>
    </row>
    <row r="1487" spans="1:8" ht="13.5">
      <c r="A1487" s="452" t="str">
        <f t="shared" si="23"/>
        <v>スマイス　セレソン　スポーツクラブＢ_6</v>
      </c>
      <c r="B1487" s="453" t="s">
        <v>3846</v>
      </c>
      <c r="C1487" s="453" t="str">
        <f>("6")</f>
        <v>6</v>
      </c>
      <c r="D1487" s="453" t="s">
        <v>862</v>
      </c>
      <c r="E1487" s="453" t="s">
        <v>3857</v>
      </c>
      <c r="F1487" s="453" t="s">
        <v>3858</v>
      </c>
      <c r="G1487" s="453">
        <v>5</v>
      </c>
      <c r="H1487" s="453" t="s">
        <v>865</v>
      </c>
    </row>
    <row r="1488" spans="1:8" ht="13.5">
      <c r="A1488" s="452" t="str">
        <f t="shared" si="23"/>
        <v>スマイス　セレソン　スポーツクラブＢ_7</v>
      </c>
      <c r="B1488" s="453" t="s">
        <v>3846</v>
      </c>
      <c r="C1488" s="453" t="str">
        <f>("7")</f>
        <v>7</v>
      </c>
      <c r="D1488" s="453" t="s">
        <v>866</v>
      </c>
      <c r="E1488" s="453" t="s">
        <v>3859</v>
      </c>
      <c r="F1488" s="453" t="s">
        <v>3860</v>
      </c>
      <c r="G1488" s="453">
        <v>5</v>
      </c>
      <c r="H1488" s="453" t="s">
        <v>865</v>
      </c>
    </row>
    <row r="1489" spans="1:8" ht="13.5">
      <c r="A1489" s="452" t="str">
        <f t="shared" si="23"/>
        <v>スマイス　セレソン　スポーツクラブＢ_8</v>
      </c>
      <c r="B1489" s="453" t="s">
        <v>3846</v>
      </c>
      <c r="C1489" s="453" t="str">
        <f>("8")</f>
        <v>8</v>
      </c>
      <c r="D1489" s="453" t="s">
        <v>866</v>
      </c>
      <c r="E1489" s="453" t="s">
        <v>3861</v>
      </c>
      <c r="F1489" s="453" t="s">
        <v>3862</v>
      </c>
      <c r="G1489" s="453">
        <v>5</v>
      </c>
      <c r="H1489" s="453" t="s">
        <v>865</v>
      </c>
    </row>
    <row r="1490" spans="1:8" ht="13.5">
      <c r="A1490" s="452" t="str">
        <f t="shared" si="23"/>
        <v>スマイス　セレソン　スポーツクラブＢ_9</v>
      </c>
      <c r="B1490" s="453" t="s">
        <v>3846</v>
      </c>
      <c r="C1490" s="453" t="str">
        <f>("9")</f>
        <v>9</v>
      </c>
      <c r="D1490" s="453" t="s">
        <v>872</v>
      </c>
      <c r="E1490" s="453" t="s">
        <v>3863</v>
      </c>
      <c r="F1490" s="453" t="s">
        <v>3864</v>
      </c>
      <c r="G1490" s="453">
        <v>5</v>
      </c>
      <c r="H1490" s="453" t="s">
        <v>865</v>
      </c>
    </row>
    <row r="1491" spans="1:8" ht="13.5">
      <c r="A1491" s="452" t="str">
        <f t="shared" si="23"/>
        <v>スマイス　セレソン　スポーツクラブＢ_10</v>
      </c>
      <c r="B1491" s="453" t="s">
        <v>3846</v>
      </c>
      <c r="C1491" s="453" t="str">
        <f>("10")</f>
        <v>10</v>
      </c>
      <c r="D1491" s="453" t="s">
        <v>866</v>
      </c>
      <c r="E1491" s="453" t="s">
        <v>3865</v>
      </c>
      <c r="F1491" s="453" t="s">
        <v>3866</v>
      </c>
      <c r="G1491" s="453">
        <v>6</v>
      </c>
      <c r="H1491" s="453" t="s">
        <v>865</v>
      </c>
    </row>
    <row r="1492" spans="1:9" ht="13.5">
      <c r="A1492" s="452" t="str">
        <f t="shared" si="23"/>
        <v>スマイス　セレソン　スポーツクラブＢ_11</v>
      </c>
      <c r="B1492" s="453" t="s">
        <v>3846</v>
      </c>
      <c r="C1492" s="453" t="str">
        <f>("11")</f>
        <v>11</v>
      </c>
      <c r="D1492" s="453" t="s">
        <v>872</v>
      </c>
      <c r="E1492" s="453" t="s">
        <v>3867</v>
      </c>
      <c r="F1492" s="453" t="s">
        <v>3868</v>
      </c>
      <c r="G1492" s="453">
        <v>6</v>
      </c>
      <c r="H1492" s="453" t="s">
        <v>865</v>
      </c>
      <c r="I1492" s="453" t="s">
        <v>16</v>
      </c>
    </row>
    <row r="1493" spans="1:8" ht="13.5">
      <c r="A1493" s="452" t="str">
        <f t="shared" si="23"/>
        <v>スマイス　セレソン　スポーツクラブＢ_12</v>
      </c>
      <c r="B1493" s="453" t="s">
        <v>3846</v>
      </c>
      <c r="C1493" s="453" t="str">
        <f>("12")</f>
        <v>12</v>
      </c>
      <c r="D1493" s="453" t="s">
        <v>862</v>
      </c>
      <c r="E1493" s="453" t="s">
        <v>3869</v>
      </c>
      <c r="F1493" s="453" t="s">
        <v>3870</v>
      </c>
      <c r="G1493" s="453">
        <v>5</v>
      </c>
      <c r="H1493" s="453" t="s">
        <v>865</v>
      </c>
    </row>
    <row r="1494" spans="1:8" ht="13.5">
      <c r="A1494" s="452" t="str">
        <f t="shared" si="23"/>
        <v>スマイス　セレソン　スポーツクラブＢ_13</v>
      </c>
      <c r="B1494" s="453" t="s">
        <v>3846</v>
      </c>
      <c r="C1494" s="453" t="str">
        <f>("13")</f>
        <v>13</v>
      </c>
      <c r="D1494" s="453" t="s">
        <v>866</v>
      </c>
      <c r="E1494" s="453" t="s">
        <v>3871</v>
      </c>
      <c r="F1494" s="453" t="s">
        <v>3872</v>
      </c>
      <c r="G1494" s="453">
        <v>5</v>
      </c>
      <c r="H1494" s="453" t="s">
        <v>865</v>
      </c>
    </row>
    <row r="1495" spans="1:8" ht="13.5">
      <c r="A1495" s="452" t="str">
        <f t="shared" si="23"/>
        <v>スマイス　セレソン　スポーツクラブＢ_14</v>
      </c>
      <c r="B1495" s="453" t="s">
        <v>3846</v>
      </c>
      <c r="C1495" s="453" t="str">
        <f>("14")</f>
        <v>14</v>
      </c>
      <c r="D1495" s="453" t="s">
        <v>872</v>
      </c>
      <c r="E1495" s="453" t="s">
        <v>3873</v>
      </c>
      <c r="F1495" s="453" t="s">
        <v>3874</v>
      </c>
      <c r="G1495" s="453">
        <v>5</v>
      </c>
      <c r="H1495" s="453" t="s">
        <v>865</v>
      </c>
    </row>
    <row r="1496" spans="1:8" ht="13.5">
      <c r="A1496" s="452" t="str">
        <f t="shared" si="23"/>
        <v>スマイス　セレソン　スポーツクラブＢ_15</v>
      </c>
      <c r="B1496" s="453" t="s">
        <v>3846</v>
      </c>
      <c r="C1496" s="453" t="str">
        <f>("15")</f>
        <v>15</v>
      </c>
      <c r="D1496" s="453" t="s">
        <v>866</v>
      </c>
      <c r="E1496" s="453" t="s">
        <v>3875</v>
      </c>
      <c r="F1496" s="453" t="s">
        <v>3876</v>
      </c>
      <c r="G1496" s="453">
        <v>5</v>
      </c>
      <c r="H1496" s="453" t="s">
        <v>865</v>
      </c>
    </row>
    <row r="1497" spans="1:8" ht="13.5">
      <c r="A1497" s="452" t="str">
        <f t="shared" si="23"/>
        <v>スマイス　セレソン　スポーツクラブＢ_16</v>
      </c>
      <c r="B1497" s="453" t="s">
        <v>3846</v>
      </c>
      <c r="C1497" s="453" t="str">
        <f>("16")</f>
        <v>16</v>
      </c>
      <c r="D1497" s="453" t="s">
        <v>894</v>
      </c>
      <c r="E1497" s="453" t="s">
        <v>3877</v>
      </c>
      <c r="F1497" s="453" t="s">
        <v>3878</v>
      </c>
      <c r="G1497" s="453">
        <v>6</v>
      </c>
      <c r="H1497" s="453" t="s">
        <v>865</v>
      </c>
    </row>
    <row r="1498" spans="1:8" ht="13.5">
      <c r="A1498" s="452" t="str">
        <f t="shared" si="23"/>
        <v>ＦＣ　ＪＵＮＩＯＲＳ_1</v>
      </c>
      <c r="B1498" s="453" t="s">
        <v>24</v>
      </c>
      <c r="C1498" s="453" t="str">
        <f>("1")</f>
        <v>1</v>
      </c>
      <c r="D1498" s="453" t="s">
        <v>894</v>
      </c>
      <c r="E1498" s="453" t="s">
        <v>3879</v>
      </c>
      <c r="F1498" s="453" t="s">
        <v>3880</v>
      </c>
      <c r="G1498" s="453">
        <v>6</v>
      </c>
      <c r="H1498" s="453" t="s">
        <v>865</v>
      </c>
    </row>
    <row r="1499" spans="1:8" ht="13.5">
      <c r="A1499" s="452" t="str">
        <f t="shared" si="23"/>
        <v>ＦＣ　ＪＵＮＩＯＲＳ_2</v>
      </c>
      <c r="B1499" s="453" t="s">
        <v>24</v>
      </c>
      <c r="C1499" s="453" t="str">
        <f>("2")</f>
        <v>2</v>
      </c>
      <c r="D1499" s="453" t="s">
        <v>862</v>
      </c>
      <c r="E1499" s="453" t="s">
        <v>3881</v>
      </c>
      <c r="F1499" s="453" t="s">
        <v>3882</v>
      </c>
      <c r="G1499" s="453">
        <v>6</v>
      </c>
      <c r="H1499" s="453" t="s">
        <v>865</v>
      </c>
    </row>
    <row r="1500" spans="1:8" ht="13.5">
      <c r="A1500" s="452" t="str">
        <f t="shared" si="23"/>
        <v>ＦＣ　ＪＵＮＩＯＲＳ_3</v>
      </c>
      <c r="B1500" s="453" t="s">
        <v>24</v>
      </c>
      <c r="C1500" s="453" t="str">
        <f>("3")</f>
        <v>3</v>
      </c>
      <c r="D1500" s="453" t="s">
        <v>862</v>
      </c>
      <c r="E1500" s="453" t="s">
        <v>3883</v>
      </c>
      <c r="F1500" s="453" t="s">
        <v>3884</v>
      </c>
      <c r="G1500" s="453">
        <v>6</v>
      </c>
      <c r="H1500" s="453" t="s">
        <v>865</v>
      </c>
    </row>
    <row r="1501" spans="1:8" ht="13.5">
      <c r="A1501" s="452" t="str">
        <f t="shared" si="23"/>
        <v>ＦＣ　ＪＵＮＩＯＲＳ_4</v>
      </c>
      <c r="B1501" s="453" t="s">
        <v>24</v>
      </c>
      <c r="C1501" s="453" t="str">
        <f>("4")</f>
        <v>4</v>
      </c>
      <c r="D1501" s="453" t="s">
        <v>862</v>
      </c>
      <c r="E1501" s="453" t="s">
        <v>3885</v>
      </c>
      <c r="F1501" s="453" t="s">
        <v>3886</v>
      </c>
      <c r="G1501" s="453">
        <v>6</v>
      </c>
      <c r="H1501" s="453" t="s">
        <v>865</v>
      </c>
    </row>
    <row r="1502" spans="1:8" ht="13.5">
      <c r="A1502" s="452" t="str">
        <f t="shared" si="23"/>
        <v>ＦＣ　ＪＵＮＩＯＲＳ_5</v>
      </c>
      <c r="B1502" s="453" t="s">
        <v>24</v>
      </c>
      <c r="C1502" s="453" t="str">
        <f>("5")</f>
        <v>5</v>
      </c>
      <c r="D1502" s="453" t="s">
        <v>862</v>
      </c>
      <c r="E1502" s="453" t="s">
        <v>3887</v>
      </c>
      <c r="F1502" s="453" t="s">
        <v>3888</v>
      </c>
      <c r="G1502" s="453">
        <v>6</v>
      </c>
      <c r="H1502" s="453" t="s">
        <v>865</v>
      </c>
    </row>
    <row r="1503" spans="1:8" ht="13.5">
      <c r="A1503" s="452" t="str">
        <f t="shared" si="23"/>
        <v>ＦＣ　ＪＵＮＩＯＲＳ_6</v>
      </c>
      <c r="B1503" s="453" t="s">
        <v>24</v>
      </c>
      <c r="C1503" s="453" t="str">
        <f>("6")</f>
        <v>6</v>
      </c>
      <c r="D1503" s="453" t="s">
        <v>866</v>
      </c>
      <c r="E1503" s="453" t="s">
        <v>3889</v>
      </c>
      <c r="F1503" s="453" t="s">
        <v>3890</v>
      </c>
      <c r="G1503" s="453">
        <v>6</v>
      </c>
      <c r="H1503" s="453" t="s">
        <v>865</v>
      </c>
    </row>
    <row r="1504" spans="1:8" ht="13.5">
      <c r="A1504" s="452" t="str">
        <f t="shared" si="23"/>
        <v>ＦＣ　ＪＵＮＩＯＲＳ_7</v>
      </c>
      <c r="B1504" s="453" t="s">
        <v>24</v>
      </c>
      <c r="C1504" s="453" t="str">
        <f>("7")</f>
        <v>7</v>
      </c>
      <c r="D1504" s="453" t="s">
        <v>862</v>
      </c>
      <c r="E1504" s="453" t="s">
        <v>3891</v>
      </c>
      <c r="F1504" s="453" t="s">
        <v>3892</v>
      </c>
      <c r="G1504" s="453">
        <v>6</v>
      </c>
      <c r="H1504" s="453" t="s">
        <v>865</v>
      </c>
    </row>
    <row r="1505" spans="1:8" ht="13.5">
      <c r="A1505" s="452" t="str">
        <f t="shared" si="23"/>
        <v>ＦＣ　ＪＵＮＩＯＲＳ_8</v>
      </c>
      <c r="B1505" s="453" t="s">
        <v>24</v>
      </c>
      <c r="C1505" s="453" t="str">
        <f>("8")</f>
        <v>8</v>
      </c>
      <c r="D1505" s="453" t="s">
        <v>862</v>
      </c>
      <c r="E1505" s="453" t="s">
        <v>3893</v>
      </c>
      <c r="F1505" s="453" t="s">
        <v>3894</v>
      </c>
      <c r="G1505" s="453">
        <v>5</v>
      </c>
      <c r="H1505" s="453" t="s">
        <v>865</v>
      </c>
    </row>
    <row r="1506" spans="1:8" ht="13.5">
      <c r="A1506" s="452" t="str">
        <f t="shared" si="23"/>
        <v>ＦＣ　ＪＵＮＩＯＲＳ_9</v>
      </c>
      <c r="B1506" s="453" t="s">
        <v>24</v>
      </c>
      <c r="C1506" s="453" t="str">
        <f>("9")</f>
        <v>9</v>
      </c>
      <c r="D1506" s="453" t="s">
        <v>872</v>
      </c>
      <c r="E1506" s="453" t="s">
        <v>3895</v>
      </c>
      <c r="F1506" s="453" t="s">
        <v>3896</v>
      </c>
      <c r="G1506" s="453">
        <v>6</v>
      </c>
      <c r="H1506" s="453" t="s">
        <v>865</v>
      </c>
    </row>
    <row r="1507" spans="1:9" ht="13.5">
      <c r="A1507" s="452" t="str">
        <f t="shared" si="23"/>
        <v>ＦＣ　ＪＵＮＩＯＲＳ_10</v>
      </c>
      <c r="B1507" s="453" t="s">
        <v>24</v>
      </c>
      <c r="C1507" s="453" t="str">
        <f>("10")</f>
        <v>10</v>
      </c>
      <c r="D1507" s="453" t="s">
        <v>872</v>
      </c>
      <c r="E1507" s="453" t="s">
        <v>3897</v>
      </c>
      <c r="F1507" s="453" t="s">
        <v>3898</v>
      </c>
      <c r="G1507" s="453">
        <v>6</v>
      </c>
      <c r="H1507" s="453" t="s">
        <v>865</v>
      </c>
      <c r="I1507" s="453" t="s">
        <v>16</v>
      </c>
    </row>
    <row r="1508" spans="1:8" ht="13.5">
      <c r="A1508" s="452" t="str">
        <f t="shared" si="23"/>
        <v>ＦＣ　ＪＵＮＩＯＲＳ_11</v>
      </c>
      <c r="B1508" s="453" t="s">
        <v>24</v>
      </c>
      <c r="C1508" s="453" t="str">
        <f>("11")</f>
        <v>11</v>
      </c>
      <c r="D1508" s="453" t="s">
        <v>862</v>
      </c>
      <c r="E1508" s="453" t="s">
        <v>3899</v>
      </c>
      <c r="F1508" s="453" t="s">
        <v>3900</v>
      </c>
      <c r="G1508" s="453">
        <v>5</v>
      </c>
      <c r="H1508" s="453" t="s">
        <v>865</v>
      </c>
    </row>
    <row r="1509" spans="1:8" ht="13.5">
      <c r="A1509" s="452" t="str">
        <f t="shared" si="23"/>
        <v>ＦＣ　ＪＵＮＩＯＲＳ_13</v>
      </c>
      <c r="B1509" s="453" t="s">
        <v>24</v>
      </c>
      <c r="C1509" s="453" t="str">
        <f>("13")</f>
        <v>13</v>
      </c>
      <c r="D1509" s="453" t="s">
        <v>866</v>
      </c>
      <c r="E1509" s="453" t="s">
        <v>3901</v>
      </c>
      <c r="F1509" s="453" t="s">
        <v>3902</v>
      </c>
      <c r="G1509" s="453">
        <v>5</v>
      </c>
      <c r="H1509" s="453" t="s">
        <v>865</v>
      </c>
    </row>
    <row r="1510" spans="1:8" ht="13.5">
      <c r="A1510" s="452" t="str">
        <f t="shared" si="23"/>
        <v>ＦＣ　ＪＵＮＩＯＲＳ_14</v>
      </c>
      <c r="B1510" s="453" t="s">
        <v>24</v>
      </c>
      <c r="C1510" s="453" t="str">
        <f>("14")</f>
        <v>14</v>
      </c>
      <c r="D1510" s="453" t="s">
        <v>872</v>
      </c>
      <c r="E1510" s="453" t="s">
        <v>3903</v>
      </c>
      <c r="F1510" s="453" t="s">
        <v>3904</v>
      </c>
      <c r="G1510" s="453">
        <v>5</v>
      </c>
      <c r="H1510" s="453" t="s">
        <v>865</v>
      </c>
    </row>
    <row r="1511" spans="1:8" ht="13.5">
      <c r="A1511" s="452" t="str">
        <f t="shared" si="23"/>
        <v>ＦＣ　ＪＵＮＩＯＲＳ_15</v>
      </c>
      <c r="B1511" s="453" t="s">
        <v>24</v>
      </c>
      <c r="C1511" s="453" t="str">
        <f>("15")</f>
        <v>15</v>
      </c>
      <c r="D1511" s="453" t="s">
        <v>872</v>
      </c>
      <c r="E1511" s="453" t="s">
        <v>3905</v>
      </c>
      <c r="F1511" s="453" t="s">
        <v>3906</v>
      </c>
      <c r="G1511" s="453">
        <v>6</v>
      </c>
      <c r="H1511" s="453" t="s">
        <v>865</v>
      </c>
    </row>
    <row r="1512" spans="1:8" ht="13.5">
      <c r="A1512" s="452" t="str">
        <f t="shared" si="23"/>
        <v>ＦＣ　ＪＵＮＩＯＲＳ_17</v>
      </c>
      <c r="B1512" s="453" t="s">
        <v>24</v>
      </c>
      <c r="C1512" s="453" t="str">
        <f>("17")</f>
        <v>17</v>
      </c>
      <c r="D1512" s="453" t="s">
        <v>894</v>
      </c>
      <c r="E1512" s="453" t="s">
        <v>3907</v>
      </c>
      <c r="F1512" s="453" t="s">
        <v>3908</v>
      </c>
      <c r="G1512" s="453">
        <v>5</v>
      </c>
      <c r="H1512" s="453" t="s">
        <v>865</v>
      </c>
    </row>
    <row r="1513" spans="1:8" ht="13.5">
      <c r="A1513" s="452" t="str">
        <f t="shared" si="23"/>
        <v>ＦＣ中津ジュニア_1</v>
      </c>
      <c r="B1513" s="453" t="s">
        <v>22</v>
      </c>
      <c r="C1513" s="453" t="str">
        <f>("1")</f>
        <v>1</v>
      </c>
      <c r="D1513" s="453" t="s">
        <v>894</v>
      </c>
      <c r="E1513" s="453" t="s">
        <v>3909</v>
      </c>
      <c r="F1513" s="453" t="s">
        <v>3910</v>
      </c>
      <c r="G1513" s="453">
        <v>6</v>
      </c>
      <c r="H1513" s="453" t="s">
        <v>865</v>
      </c>
    </row>
    <row r="1514" spans="1:8" ht="13.5">
      <c r="A1514" s="452" t="str">
        <f t="shared" si="23"/>
        <v>ＦＣ中津ジュニア_3</v>
      </c>
      <c r="B1514" s="453" t="s">
        <v>22</v>
      </c>
      <c r="C1514" s="453" t="str">
        <f>("3")</f>
        <v>3</v>
      </c>
      <c r="D1514" s="453" t="s">
        <v>872</v>
      </c>
      <c r="E1514" s="453" t="s">
        <v>3911</v>
      </c>
      <c r="F1514" s="453" t="s">
        <v>3912</v>
      </c>
      <c r="G1514" s="453">
        <v>4</v>
      </c>
      <c r="H1514" s="453" t="s">
        <v>865</v>
      </c>
    </row>
    <row r="1515" spans="1:8" ht="13.5">
      <c r="A1515" s="452" t="str">
        <f t="shared" si="23"/>
        <v>ＦＣ中津ジュニア_4</v>
      </c>
      <c r="B1515" s="453" t="s">
        <v>22</v>
      </c>
      <c r="C1515" s="453" t="str">
        <f>("4")</f>
        <v>4</v>
      </c>
      <c r="D1515" s="453" t="s">
        <v>862</v>
      </c>
      <c r="E1515" s="453" t="s">
        <v>3913</v>
      </c>
      <c r="F1515" s="453" t="s">
        <v>3914</v>
      </c>
      <c r="G1515" s="453">
        <v>4</v>
      </c>
      <c r="H1515" s="453" t="s">
        <v>865</v>
      </c>
    </row>
    <row r="1516" spans="1:8" ht="13.5">
      <c r="A1516" s="452" t="str">
        <f t="shared" si="23"/>
        <v>ＦＣ中津ジュニア_5</v>
      </c>
      <c r="B1516" s="453" t="s">
        <v>22</v>
      </c>
      <c r="C1516" s="453" t="str">
        <f>("5")</f>
        <v>5</v>
      </c>
      <c r="D1516" s="453" t="s">
        <v>872</v>
      </c>
      <c r="E1516" s="453" t="s">
        <v>3915</v>
      </c>
      <c r="F1516" s="453" t="s">
        <v>3916</v>
      </c>
      <c r="G1516" s="453">
        <v>6</v>
      </c>
      <c r="H1516" s="453" t="s">
        <v>865</v>
      </c>
    </row>
    <row r="1517" spans="1:8" ht="13.5">
      <c r="A1517" s="452" t="str">
        <f t="shared" si="23"/>
        <v>ＦＣ中津ジュニア_6</v>
      </c>
      <c r="B1517" s="453" t="s">
        <v>22</v>
      </c>
      <c r="C1517" s="453" t="str">
        <f>("6")</f>
        <v>6</v>
      </c>
      <c r="D1517" s="453" t="s">
        <v>866</v>
      </c>
      <c r="E1517" s="453" t="s">
        <v>466</v>
      </c>
      <c r="F1517" s="453" t="s">
        <v>3917</v>
      </c>
      <c r="G1517" s="453">
        <v>6</v>
      </c>
      <c r="H1517" s="453" t="s">
        <v>869</v>
      </c>
    </row>
    <row r="1518" spans="1:8" ht="13.5">
      <c r="A1518" s="452" t="str">
        <f t="shared" si="23"/>
        <v>ＦＣ中津ジュニア_7</v>
      </c>
      <c r="B1518" s="453" t="s">
        <v>22</v>
      </c>
      <c r="C1518" s="453" t="str">
        <f>("7")</f>
        <v>7</v>
      </c>
      <c r="D1518" s="453" t="s">
        <v>866</v>
      </c>
      <c r="E1518" s="453" t="s">
        <v>3918</v>
      </c>
      <c r="F1518" s="453" t="s">
        <v>3919</v>
      </c>
      <c r="G1518" s="453">
        <v>6</v>
      </c>
      <c r="H1518" s="453" t="s">
        <v>865</v>
      </c>
    </row>
    <row r="1519" spans="1:8" ht="13.5">
      <c r="A1519" s="452" t="str">
        <f t="shared" si="23"/>
        <v>ＦＣ中津ジュニア_8</v>
      </c>
      <c r="B1519" s="453" t="s">
        <v>22</v>
      </c>
      <c r="C1519" s="453" t="str">
        <f>("8")</f>
        <v>8</v>
      </c>
      <c r="D1519" s="453" t="s">
        <v>862</v>
      </c>
      <c r="E1519" s="453" t="s">
        <v>3920</v>
      </c>
      <c r="F1519" s="453" t="s">
        <v>3921</v>
      </c>
      <c r="G1519" s="453">
        <v>6</v>
      </c>
      <c r="H1519" s="453" t="s">
        <v>865</v>
      </c>
    </row>
    <row r="1520" spans="1:8" ht="13.5">
      <c r="A1520" s="452" t="str">
        <f t="shared" si="23"/>
        <v>ＦＣ中津ジュニア_9</v>
      </c>
      <c r="B1520" s="453" t="s">
        <v>22</v>
      </c>
      <c r="C1520" s="453" t="str">
        <f>("9")</f>
        <v>9</v>
      </c>
      <c r="D1520" s="453" t="s">
        <v>872</v>
      </c>
      <c r="E1520" s="453" t="s">
        <v>3922</v>
      </c>
      <c r="F1520" s="453" t="s">
        <v>3923</v>
      </c>
      <c r="G1520" s="453">
        <v>6</v>
      </c>
      <c r="H1520" s="453" t="s">
        <v>865</v>
      </c>
    </row>
    <row r="1521" spans="1:9" ht="13.5">
      <c r="A1521" s="452" t="str">
        <f t="shared" si="23"/>
        <v>ＦＣ中津ジュニア_10</v>
      </c>
      <c r="B1521" s="453" t="s">
        <v>22</v>
      </c>
      <c r="C1521" s="453" t="str">
        <f>("10")</f>
        <v>10</v>
      </c>
      <c r="D1521" s="453" t="s">
        <v>866</v>
      </c>
      <c r="E1521" s="453" t="s">
        <v>3924</v>
      </c>
      <c r="F1521" s="453" t="s">
        <v>3925</v>
      </c>
      <c r="G1521" s="453">
        <v>6</v>
      </c>
      <c r="H1521" s="453" t="s">
        <v>865</v>
      </c>
      <c r="I1521" s="453" t="s">
        <v>16</v>
      </c>
    </row>
    <row r="1522" spans="1:8" ht="13.5">
      <c r="A1522" s="452" t="str">
        <f t="shared" si="23"/>
        <v>ＦＣ中津ジュニア_11</v>
      </c>
      <c r="B1522" s="453" t="s">
        <v>22</v>
      </c>
      <c r="C1522" s="453" t="str">
        <f>("11")</f>
        <v>11</v>
      </c>
      <c r="D1522" s="453" t="s">
        <v>872</v>
      </c>
      <c r="E1522" s="453" t="s">
        <v>3926</v>
      </c>
      <c r="F1522" s="453" t="s">
        <v>3927</v>
      </c>
      <c r="G1522" s="453">
        <v>5</v>
      </c>
      <c r="H1522" s="453" t="s">
        <v>865</v>
      </c>
    </row>
    <row r="1523" spans="1:8" ht="13.5">
      <c r="A1523" s="452" t="str">
        <f t="shared" si="23"/>
        <v>ＦＣ中津ジュニア_12</v>
      </c>
      <c r="B1523" s="453" t="s">
        <v>22</v>
      </c>
      <c r="C1523" s="453" t="str">
        <f>("12")</f>
        <v>12</v>
      </c>
      <c r="D1523" s="453" t="s">
        <v>894</v>
      </c>
      <c r="E1523" s="453" t="s">
        <v>3928</v>
      </c>
      <c r="F1523" s="453" t="s">
        <v>3929</v>
      </c>
      <c r="G1523" s="453">
        <v>5</v>
      </c>
      <c r="H1523" s="453" t="s">
        <v>865</v>
      </c>
    </row>
    <row r="1524" spans="1:8" ht="13.5">
      <c r="A1524" s="452" t="str">
        <f t="shared" si="23"/>
        <v>ＦＣ中津ジュニア_13</v>
      </c>
      <c r="B1524" s="453" t="s">
        <v>22</v>
      </c>
      <c r="C1524" s="453" t="str">
        <f>("13")</f>
        <v>13</v>
      </c>
      <c r="D1524" s="453" t="s">
        <v>866</v>
      </c>
      <c r="E1524" s="453" t="s">
        <v>3930</v>
      </c>
      <c r="F1524" s="453" t="s">
        <v>3931</v>
      </c>
      <c r="G1524" s="453">
        <v>5</v>
      </c>
      <c r="H1524" s="453" t="s">
        <v>865</v>
      </c>
    </row>
    <row r="1525" spans="1:8" ht="13.5">
      <c r="A1525" s="452" t="str">
        <f t="shared" si="23"/>
        <v>ＦＣ中津ジュニア_14</v>
      </c>
      <c r="B1525" s="453" t="s">
        <v>22</v>
      </c>
      <c r="C1525" s="453" t="str">
        <f>("14")</f>
        <v>14</v>
      </c>
      <c r="D1525" s="453" t="s">
        <v>866</v>
      </c>
      <c r="E1525" s="453" t="s">
        <v>3932</v>
      </c>
      <c r="F1525" s="453" t="s">
        <v>3933</v>
      </c>
      <c r="G1525" s="453">
        <v>5</v>
      </c>
      <c r="H1525" s="453" t="s">
        <v>865</v>
      </c>
    </row>
    <row r="1526" spans="1:8" ht="13.5">
      <c r="A1526" s="452" t="str">
        <f t="shared" si="23"/>
        <v>ＦＣ中津ジュニア_15</v>
      </c>
      <c r="B1526" s="453" t="s">
        <v>22</v>
      </c>
      <c r="C1526" s="453" t="str">
        <f>("15")</f>
        <v>15</v>
      </c>
      <c r="D1526" s="453" t="s">
        <v>872</v>
      </c>
      <c r="E1526" s="453" t="s">
        <v>3934</v>
      </c>
      <c r="F1526" s="453" t="s">
        <v>3935</v>
      </c>
      <c r="G1526" s="453">
        <v>5</v>
      </c>
      <c r="H1526" s="453" t="s">
        <v>865</v>
      </c>
    </row>
    <row r="1527" spans="1:8" ht="13.5">
      <c r="A1527" s="452" t="str">
        <f t="shared" si="23"/>
        <v>ＦＣ中津ジュニア_16</v>
      </c>
      <c r="B1527" s="453" t="s">
        <v>22</v>
      </c>
      <c r="C1527" s="453" t="str">
        <f>("16")</f>
        <v>16</v>
      </c>
      <c r="D1527" s="453" t="s">
        <v>872</v>
      </c>
      <c r="E1527" s="453" t="s">
        <v>3936</v>
      </c>
      <c r="F1527" s="453" t="s">
        <v>3937</v>
      </c>
      <c r="G1527" s="453">
        <v>5</v>
      </c>
      <c r="H1527" s="453" t="s">
        <v>865</v>
      </c>
    </row>
    <row r="1528" spans="1:8" ht="13.5">
      <c r="A1528" s="452" t="str">
        <f t="shared" si="23"/>
        <v>ＦＣ中津ジュニア_17</v>
      </c>
      <c r="B1528" s="453" t="s">
        <v>22</v>
      </c>
      <c r="C1528" s="453" t="str">
        <f>("17")</f>
        <v>17</v>
      </c>
      <c r="D1528" s="453" t="s">
        <v>862</v>
      </c>
      <c r="E1528" s="453" t="s">
        <v>3938</v>
      </c>
      <c r="F1528" s="453" t="s">
        <v>3939</v>
      </c>
      <c r="G1528" s="453">
        <v>6</v>
      </c>
      <c r="H1528" s="453" t="s">
        <v>865</v>
      </c>
    </row>
    <row r="1529" spans="1:8" ht="13.5">
      <c r="A1529" s="452" t="str">
        <f t="shared" si="23"/>
        <v>ＦＣリーベル_1</v>
      </c>
      <c r="B1529" s="453" t="s">
        <v>3940</v>
      </c>
      <c r="C1529" s="453" t="str">
        <f>("1")</f>
        <v>1</v>
      </c>
      <c r="D1529" s="453" t="s">
        <v>894</v>
      </c>
      <c r="E1529" s="453" t="s">
        <v>3941</v>
      </c>
      <c r="F1529" s="453" t="s">
        <v>3942</v>
      </c>
      <c r="G1529" s="453">
        <v>6</v>
      </c>
      <c r="H1529" s="453" t="s">
        <v>865</v>
      </c>
    </row>
    <row r="1530" spans="1:8" ht="13.5">
      <c r="A1530" s="452" t="str">
        <f t="shared" si="23"/>
        <v>ＦＣリーベル_4</v>
      </c>
      <c r="B1530" s="453" t="s">
        <v>3940</v>
      </c>
      <c r="C1530" s="453" t="str">
        <f>("4")</f>
        <v>4</v>
      </c>
      <c r="D1530" s="453" t="s">
        <v>866</v>
      </c>
      <c r="E1530" s="453" t="s">
        <v>3943</v>
      </c>
      <c r="F1530" s="453" t="s">
        <v>3944</v>
      </c>
      <c r="G1530" s="453">
        <v>4</v>
      </c>
      <c r="H1530" s="453" t="s">
        <v>865</v>
      </c>
    </row>
    <row r="1531" spans="1:8" ht="13.5">
      <c r="A1531" s="452" t="str">
        <f t="shared" si="23"/>
        <v>ＦＣリーベル_5</v>
      </c>
      <c r="B1531" s="453" t="s">
        <v>3940</v>
      </c>
      <c r="C1531" s="453" t="str">
        <f>("5")</f>
        <v>5</v>
      </c>
      <c r="D1531" s="453" t="s">
        <v>866</v>
      </c>
      <c r="E1531" s="453" t="s">
        <v>3945</v>
      </c>
      <c r="F1531" s="453" t="s">
        <v>3946</v>
      </c>
      <c r="G1531" s="453">
        <v>6</v>
      </c>
      <c r="H1531" s="453" t="s">
        <v>865</v>
      </c>
    </row>
    <row r="1532" spans="1:8" ht="13.5">
      <c r="A1532" s="452" t="str">
        <f t="shared" si="23"/>
        <v>ＦＣリーベル_6</v>
      </c>
      <c r="B1532" s="453" t="s">
        <v>3940</v>
      </c>
      <c r="C1532" s="453" t="str">
        <f>("6")</f>
        <v>6</v>
      </c>
      <c r="D1532" s="453" t="s">
        <v>866</v>
      </c>
      <c r="E1532" s="453" t="s">
        <v>3947</v>
      </c>
      <c r="F1532" s="453" t="s">
        <v>3948</v>
      </c>
      <c r="G1532" s="453">
        <v>5</v>
      </c>
      <c r="H1532" s="453" t="s">
        <v>869</v>
      </c>
    </row>
    <row r="1533" spans="1:8" ht="13.5">
      <c r="A1533" s="452" t="str">
        <f t="shared" si="23"/>
        <v>ＦＣリーベル_7</v>
      </c>
      <c r="B1533" s="453" t="s">
        <v>3940</v>
      </c>
      <c r="C1533" s="453" t="str">
        <f>("7")</f>
        <v>7</v>
      </c>
      <c r="D1533" s="453" t="s">
        <v>862</v>
      </c>
      <c r="E1533" s="453" t="s">
        <v>3949</v>
      </c>
      <c r="F1533" s="453" t="s">
        <v>3950</v>
      </c>
      <c r="G1533" s="453">
        <v>6</v>
      </c>
      <c r="H1533" s="453" t="s">
        <v>865</v>
      </c>
    </row>
    <row r="1534" spans="1:8" ht="13.5">
      <c r="A1534" s="452" t="str">
        <f t="shared" si="23"/>
        <v>ＦＣリーベル_8</v>
      </c>
      <c r="B1534" s="453" t="s">
        <v>3940</v>
      </c>
      <c r="C1534" s="453" t="str">
        <f>("8")</f>
        <v>8</v>
      </c>
      <c r="D1534" s="453" t="s">
        <v>866</v>
      </c>
      <c r="E1534" s="453" t="s">
        <v>3951</v>
      </c>
      <c r="F1534" s="453" t="s">
        <v>3952</v>
      </c>
      <c r="G1534" s="453">
        <v>5</v>
      </c>
      <c r="H1534" s="453" t="s">
        <v>869</v>
      </c>
    </row>
    <row r="1535" spans="1:8" ht="13.5">
      <c r="A1535" s="452" t="str">
        <f t="shared" si="23"/>
        <v>ＦＣリーベル_9</v>
      </c>
      <c r="B1535" s="453" t="s">
        <v>3940</v>
      </c>
      <c r="C1535" s="453" t="str">
        <f>("9")</f>
        <v>9</v>
      </c>
      <c r="D1535" s="453" t="s">
        <v>862</v>
      </c>
      <c r="E1535" s="453" t="s">
        <v>3953</v>
      </c>
      <c r="F1535" s="453" t="s">
        <v>3954</v>
      </c>
      <c r="G1535" s="453">
        <v>6</v>
      </c>
      <c r="H1535" s="453" t="s">
        <v>865</v>
      </c>
    </row>
    <row r="1536" spans="1:8" ht="13.5">
      <c r="A1536" s="452" t="str">
        <f t="shared" si="23"/>
        <v>ＦＣリーベル_10</v>
      </c>
      <c r="B1536" s="453" t="s">
        <v>3940</v>
      </c>
      <c r="C1536" s="453" t="str">
        <f>("10")</f>
        <v>10</v>
      </c>
      <c r="D1536" s="453" t="s">
        <v>872</v>
      </c>
      <c r="E1536" s="453" t="s">
        <v>3955</v>
      </c>
      <c r="F1536" s="453" t="s">
        <v>3956</v>
      </c>
      <c r="G1536" s="453">
        <v>4</v>
      </c>
      <c r="H1536" s="453" t="s">
        <v>865</v>
      </c>
    </row>
    <row r="1537" spans="1:8" ht="13.5">
      <c r="A1537" s="452" t="str">
        <f aca="true" t="shared" si="24" ref="A1537:A1600">CONCATENATE(B1537,"_",C1537)</f>
        <v>ＦＣリーベル_11</v>
      </c>
      <c r="B1537" s="453" t="s">
        <v>3940</v>
      </c>
      <c r="C1537" s="453" t="str">
        <f>("11")</f>
        <v>11</v>
      </c>
      <c r="D1537" s="453" t="s">
        <v>862</v>
      </c>
      <c r="E1537" s="453" t="s">
        <v>3957</v>
      </c>
      <c r="F1537" s="453" t="s">
        <v>3958</v>
      </c>
      <c r="G1537" s="453">
        <v>5</v>
      </c>
      <c r="H1537" s="453" t="s">
        <v>865</v>
      </c>
    </row>
    <row r="1538" spans="1:8" ht="13.5">
      <c r="A1538" s="452" t="str">
        <f t="shared" si="24"/>
        <v>ＦＣリーベル_12</v>
      </c>
      <c r="B1538" s="453" t="s">
        <v>3940</v>
      </c>
      <c r="C1538" s="453" t="str">
        <f>("12")</f>
        <v>12</v>
      </c>
      <c r="D1538" s="453" t="s">
        <v>866</v>
      </c>
      <c r="E1538" s="453" t="s">
        <v>3959</v>
      </c>
      <c r="F1538" s="453" t="s">
        <v>3960</v>
      </c>
      <c r="G1538" s="453">
        <v>6</v>
      </c>
      <c r="H1538" s="453" t="s">
        <v>865</v>
      </c>
    </row>
    <row r="1539" spans="1:9" ht="13.5">
      <c r="A1539" s="452" t="str">
        <f t="shared" si="24"/>
        <v>ＦＣリーベル_14</v>
      </c>
      <c r="B1539" s="453" t="s">
        <v>3940</v>
      </c>
      <c r="C1539" s="453" t="str">
        <f>("14")</f>
        <v>14</v>
      </c>
      <c r="D1539" s="453" t="s">
        <v>866</v>
      </c>
      <c r="E1539" s="453" t="s">
        <v>3961</v>
      </c>
      <c r="F1539" s="453" t="s">
        <v>3962</v>
      </c>
      <c r="G1539" s="453">
        <v>6</v>
      </c>
      <c r="H1539" s="453" t="s">
        <v>865</v>
      </c>
      <c r="I1539" s="453" t="s">
        <v>16</v>
      </c>
    </row>
    <row r="1540" spans="1:8" ht="13.5">
      <c r="A1540" s="452" t="str">
        <f t="shared" si="24"/>
        <v>ＦＣリーベル_15</v>
      </c>
      <c r="B1540" s="453" t="s">
        <v>3940</v>
      </c>
      <c r="C1540" s="453" t="str">
        <f>("15")</f>
        <v>15</v>
      </c>
      <c r="D1540" s="453" t="s">
        <v>872</v>
      </c>
      <c r="E1540" s="453" t="s">
        <v>3963</v>
      </c>
      <c r="F1540" s="453" t="s">
        <v>3964</v>
      </c>
      <c r="G1540" s="453">
        <v>6</v>
      </c>
      <c r="H1540" s="453" t="s">
        <v>865</v>
      </c>
    </row>
    <row r="1541" spans="1:8" ht="13.5">
      <c r="A1541" s="452" t="str">
        <f t="shared" si="24"/>
        <v>ＦＣリーベル_21</v>
      </c>
      <c r="B1541" s="453" t="s">
        <v>3940</v>
      </c>
      <c r="C1541" s="453" t="str">
        <f>("21")</f>
        <v>21</v>
      </c>
      <c r="D1541" s="453" t="s">
        <v>894</v>
      </c>
      <c r="E1541" s="453" t="s">
        <v>3965</v>
      </c>
      <c r="F1541" s="453" t="s">
        <v>3966</v>
      </c>
      <c r="G1541" s="453">
        <v>3</v>
      </c>
      <c r="H1541" s="453" t="s">
        <v>865</v>
      </c>
    </row>
    <row r="1542" spans="1:8" ht="13.5">
      <c r="A1542" s="452" t="str">
        <f t="shared" si="24"/>
        <v>ＦＣリーベル_24</v>
      </c>
      <c r="B1542" s="453" t="s">
        <v>3940</v>
      </c>
      <c r="C1542" s="453" t="str">
        <f>("24")</f>
        <v>24</v>
      </c>
      <c r="D1542" s="453" t="s">
        <v>866</v>
      </c>
      <c r="E1542" s="453" t="s">
        <v>3967</v>
      </c>
      <c r="F1542" s="453" t="s">
        <v>3968</v>
      </c>
      <c r="G1542" s="453">
        <v>5</v>
      </c>
      <c r="H1542" s="453" t="s">
        <v>865</v>
      </c>
    </row>
    <row r="1543" spans="1:8" ht="13.5">
      <c r="A1543" s="452" t="str">
        <f t="shared" si="24"/>
        <v>ＦＣリーベル_25</v>
      </c>
      <c r="B1543" s="453" t="s">
        <v>3940</v>
      </c>
      <c r="C1543" s="453" t="str">
        <f>("25")</f>
        <v>25</v>
      </c>
      <c r="D1543" s="453" t="s">
        <v>872</v>
      </c>
      <c r="E1543" s="453" t="s">
        <v>3969</v>
      </c>
      <c r="F1543" s="453" t="s">
        <v>3970</v>
      </c>
      <c r="G1543" s="453">
        <v>5</v>
      </c>
      <c r="H1543" s="453" t="s">
        <v>865</v>
      </c>
    </row>
    <row r="1544" spans="1:8" ht="13.5">
      <c r="A1544" s="452" t="str">
        <f t="shared" si="24"/>
        <v>ＦＣリーベル_30</v>
      </c>
      <c r="B1544" s="453" t="s">
        <v>3940</v>
      </c>
      <c r="C1544" s="453" t="str">
        <f>("30")</f>
        <v>30</v>
      </c>
      <c r="D1544" s="453" t="s">
        <v>862</v>
      </c>
      <c r="E1544" s="453" t="s">
        <v>3971</v>
      </c>
      <c r="F1544" s="453" t="s">
        <v>3972</v>
      </c>
      <c r="G1544" s="453">
        <v>6</v>
      </c>
      <c r="H1544" s="453" t="s">
        <v>869</v>
      </c>
    </row>
    <row r="1545" spans="1:8" ht="13.5">
      <c r="A1545" s="452" t="str">
        <f t="shared" si="24"/>
        <v>ＦＣリーベル_31</v>
      </c>
      <c r="B1545" s="453" t="s">
        <v>3940</v>
      </c>
      <c r="C1545" s="453" t="str">
        <f>("31")</f>
        <v>31</v>
      </c>
      <c r="D1545" s="453" t="s">
        <v>866</v>
      </c>
      <c r="E1545" s="453" t="s">
        <v>3973</v>
      </c>
      <c r="F1545" s="453" t="s">
        <v>3974</v>
      </c>
      <c r="G1545" s="453">
        <v>5</v>
      </c>
      <c r="H1545" s="453" t="s">
        <v>865</v>
      </c>
    </row>
    <row r="1546" spans="1:8" ht="13.5">
      <c r="A1546" s="452" t="str">
        <f t="shared" si="24"/>
        <v>如水ジュニアサッカークラブ_1</v>
      </c>
      <c r="B1546" s="453" t="s">
        <v>3975</v>
      </c>
      <c r="C1546" s="453" t="str">
        <f>("1")</f>
        <v>1</v>
      </c>
      <c r="D1546" s="453" t="s">
        <v>894</v>
      </c>
      <c r="E1546" s="453" t="s">
        <v>3976</v>
      </c>
      <c r="F1546" s="453" t="s">
        <v>3977</v>
      </c>
      <c r="G1546" s="453">
        <v>6</v>
      </c>
      <c r="H1546" s="453" t="s">
        <v>865</v>
      </c>
    </row>
    <row r="1547" spans="1:8" ht="13.5">
      <c r="A1547" s="452" t="str">
        <f t="shared" si="24"/>
        <v>如水ジュニアサッカークラブ_2</v>
      </c>
      <c r="B1547" s="453" t="s">
        <v>3975</v>
      </c>
      <c r="C1547" s="453" t="str">
        <f>("2")</f>
        <v>2</v>
      </c>
      <c r="D1547" s="453" t="s">
        <v>862</v>
      </c>
      <c r="E1547" s="453" t="s">
        <v>3978</v>
      </c>
      <c r="F1547" s="453" t="s">
        <v>3979</v>
      </c>
      <c r="G1547" s="453">
        <v>6</v>
      </c>
      <c r="H1547" s="453" t="s">
        <v>865</v>
      </c>
    </row>
    <row r="1548" spans="1:8" ht="13.5">
      <c r="A1548" s="452" t="str">
        <f t="shared" si="24"/>
        <v>如水ジュニアサッカークラブ_3</v>
      </c>
      <c r="B1548" s="453" t="s">
        <v>3975</v>
      </c>
      <c r="C1548" s="453" t="str">
        <f>("3")</f>
        <v>3</v>
      </c>
      <c r="D1548" s="453" t="s">
        <v>862</v>
      </c>
      <c r="E1548" s="453" t="s">
        <v>3980</v>
      </c>
      <c r="F1548" s="453" t="s">
        <v>3981</v>
      </c>
      <c r="G1548" s="453">
        <v>6</v>
      </c>
      <c r="H1548" s="453" t="s">
        <v>865</v>
      </c>
    </row>
    <row r="1549" spans="1:8" ht="13.5">
      <c r="A1549" s="452" t="str">
        <f t="shared" si="24"/>
        <v>如水ジュニアサッカークラブ_5</v>
      </c>
      <c r="B1549" s="453" t="s">
        <v>3975</v>
      </c>
      <c r="C1549" s="453" t="str">
        <f>("5")</f>
        <v>5</v>
      </c>
      <c r="D1549" s="453" t="s">
        <v>862</v>
      </c>
      <c r="E1549" s="453" t="s">
        <v>3982</v>
      </c>
      <c r="F1549" s="453" t="s">
        <v>3983</v>
      </c>
      <c r="G1549" s="453">
        <v>6</v>
      </c>
      <c r="H1549" s="453" t="s">
        <v>865</v>
      </c>
    </row>
    <row r="1550" spans="1:8" ht="13.5">
      <c r="A1550" s="452" t="str">
        <f t="shared" si="24"/>
        <v>如水ジュニアサッカークラブ_6</v>
      </c>
      <c r="B1550" s="453" t="s">
        <v>3975</v>
      </c>
      <c r="C1550" s="453" t="str">
        <f>("6")</f>
        <v>6</v>
      </c>
      <c r="D1550" s="453" t="s">
        <v>866</v>
      </c>
      <c r="E1550" s="453" t="s">
        <v>3984</v>
      </c>
      <c r="F1550" s="453" t="s">
        <v>3985</v>
      </c>
      <c r="G1550" s="453">
        <v>5</v>
      </c>
      <c r="H1550" s="453" t="s">
        <v>865</v>
      </c>
    </row>
    <row r="1551" spans="1:8" ht="13.5">
      <c r="A1551" s="452" t="str">
        <f t="shared" si="24"/>
        <v>如水ジュニアサッカークラブ_7</v>
      </c>
      <c r="B1551" s="453" t="s">
        <v>3975</v>
      </c>
      <c r="C1551" s="453" t="str">
        <f>("7")</f>
        <v>7</v>
      </c>
      <c r="D1551" s="453" t="s">
        <v>866</v>
      </c>
      <c r="E1551" s="453" t="s">
        <v>3986</v>
      </c>
      <c r="F1551" s="453" t="s">
        <v>3987</v>
      </c>
      <c r="G1551" s="453">
        <v>6</v>
      </c>
      <c r="H1551" s="453" t="s">
        <v>865</v>
      </c>
    </row>
    <row r="1552" spans="1:8" ht="13.5">
      <c r="A1552" s="452" t="str">
        <f t="shared" si="24"/>
        <v>如水ジュニアサッカークラブ_8</v>
      </c>
      <c r="B1552" s="453" t="s">
        <v>3975</v>
      </c>
      <c r="C1552" s="453" t="str">
        <f>("8")</f>
        <v>8</v>
      </c>
      <c r="D1552" s="453" t="s">
        <v>862</v>
      </c>
      <c r="E1552" s="453" t="s">
        <v>3988</v>
      </c>
      <c r="F1552" s="453" t="s">
        <v>3989</v>
      </c>
      <c r="G1552" s="453">
        <v>5</v>
      </c>
      <c r="H1552" s="453" t="s">
        <v>865</v>
      </c>
    </row>
    <row r="1553" spans="1:8" ht="13.5">
      <c r="A1553" s="452" t="str">
        <f t="shared" si="24"/>
        <v>如水ジュニアサッカークラブ_9</v>
      </c>
      <c r="B1553" s="453" t="s">
        <v>3975</v>
      </c>
      <c r="C1553" s="453" t="str">
        <f>("9")</f>
        <v>9</v>
      </c>
      <c r="D1553" s="453" t="s">
        <v>866</v>
      </c>
      <c r="E1553" s="453" t="s">
        <v>3990</v>
      </c>
      <c r="F1553" s="453" t="s">
        <v>3991</v>
      </c>
      <c r="G1553" s="453">
        <v>5</v>
      </c>
      <c r="H1553" s="453" t="s">
        <v>865</v>
      </c>
    </row>
    <row r="1554" spans="1:9" ht="13.5">
      <c r="A1554" s="452" t="str">
        <f t="shared" si="24"/>
        <v>如水ジュニアサッカークラブ_10</v>
      </c>
      <c r="B1554" s="453" t="s">
        <v>3975</v>
      </c>
      <c r="C1554" s="453" t="str">
        <f>("10")</f>
        <v>10</v>
      </c>
      <c r="D1554" s="453" t="s">
        <v>866</v>
      </c>
      <c r="E1554" s="453" t="s">
        <v>3992</v>
      </c>
      <c r="F1554" s="453" t="s">
        <v>3993</v>
      </c>
      <c r="G1554" s="453">
        <v>6</v>
      </c>
      <c r="H1554" s="453" t="s">
        <v>865</v>
      </c>
      <c r="I1554" s="453" t="s">
        <v>16</v>
      </c>
    </row>
    <row r="1555" spans="1:8" ht="13.5">
      <c r="A1555" s="452" t="str">
        <f t="shared" si="24"/>
        <v>如水ジュニアサッカークラブ_11</v>
      </c>
      <c r="B1555" s="453" t="s">
        <v>3975</v>
      </c>
      <c r="C1555" s="453" t="str">
        <f>("11")</f>
        <v>11</v>
      </c>
      <c r="D1555" s="453" t="s">
        <v>872</v>
      </c>
      <c r="E1555" s="453" t="s">
        <v>3994</v>
      </c>
      <c r="F1555" s="453" t="s">
        <v>3995</v>
      </c>
      <c r="G1555" s="453">
        <v>6</v>
      </c>
      <c r="H1555" s="453" t="s">
        <v>865</v>
      </c>
    </row>
    <row r="1556" spans="1:8" ht="13.5">
      <c r="A1556" s="452" t="str">
        <f t="shared" si="24"/>
        <v>如水ジュニアサッカークラブ_12</v>
      </c>
      <c r="B1556" s="453" t="s">
        <v>3975</v>
      </c>
      <c r="C1556" s="453" t="str">
        <f>("12")</f>
        <v>12</v>
      </c>
      <c r="D1556" s="453" t="s">
        <v>894</v>
      </c>
      <c r="E1556" s="453" t="s">
        <v>3996</v>
      </c>
      <c r="F1556" s="453" t="s">
        <v>3997</v>
      </c>
      <c r="G1556" s="453">
        <v>5</v>
      </c>
      <c r="H1556" s="453" t="s">
        <v>865</v>
      </c>
    </row>
    <row r="1557" spans="1:8" ht="13.5">
      <c r="A1557" s="452" t="str">
        <f t="shared" si="24"/>
        <v>如水ジュニアサッカークラブ_13</v>
      </c>
      <c r="B1557" s="453" t="s">
        <v>3975</v>
      </c>
      <c r="C1557" s="453" t="str">
        <f>("13")</f>
        <v>13</v>
      </c>
      <c r="D1557" s="453" t="s">
        <v>866</v>
      </c>
      <c r="E1557" s="453" t="s">
        <v>3998</v>
      </c>
      <c r="F1557" s="453" t="s">
        <v>3999</v>
      </c>
      <c r="G1557" s="453">
        <v>6</v>
      </c>
      <c r="H1557" s="453" t="s">
        <v>865</v>
      </c>
    </row>
    <row r="1558" spans="1:8" ht="13.5">
      <c r="A1558" s="452" t="str">
        <f t="shared" si="24"/>
        <v>如水ジュニアサッカークラブ_14</v>
      </c>
      <c r="B1558" s="453" t="s">
        <v>3975</v>
      </c>
      <c r="C1558" s="453" t="str">
        <f>("14")</f>
        <v>14</v>
      </c>
      <c r="D1558" s="453" t="s">
        <v>872</v>
      </c>
      <c r="E1558" s="453" t="s">
        <v>4000</v>
      </c>
      <c r="F1558" s="453" t="s">
        <v>4001</v>
      </c>
      <c r="G1558" s="453">
        <v>5</v>
      </c>
      <c r="H1558" s="453" t="s">
        <v>865</v>
      </c>
    </row>
    <row r="1559" spans="1:8" ht="13.5">
      <c r="A1559" s="452" t="str">
        <f t="shared" si="24"/>
        <v>如水ジュニアサッカークラブ_15</v>
      </c>
      <c r="B1559" s="453" t="s">
        <v>3975</v>
      </c>
      <c r="C1559" s="453" t="str">
        <f>("15")</f>
        <v>15</v>
      </c>
      <c r="D1559" s="453" t="s">
        <v>862</v>
      </c>
      <c r="E1559" s="453" t="s">
        <v>4002</v>
      </c>
      <c r="F1559" s="453" t="s">
        <v>4003</v>
      </c>
      <c r="G1559" s="453">
        <v>5</v>
      </c>
      <c r="H1559" s="453" t="s">
        <v>865</v>
      </c>
    </row>
    <row r="1560" spans="1:8" ht="13.5">
      <c r="A1560" s="452" t="str">
        <f t="shared" si="24"/>
        <v>如水ジュニアサッカークラブ_16</v>
      </c>
      <c r="B1560" s="453" t="s">
        <v>3975</v>
      </c>
      <c r="C1560" s="453" t="str">
        <f>("16")</f>
        <v>16</v>
      </c>
      <c r="D1560" s="453" t="s">
        <v>862</v>
      </c>
      <c r="E1560" s="453" t="s">
        <v>4004</v>
      </c>
      <c r="F1560" s="453" t="s">
        <v>4005</v>
      </c>
      <c r="G1560" s="453">
        <v>5</v>
      </c>
      <c r="H1560" s="453" t="s">
        <v>865</v>
      </c>
    </row>
    <row r="1561" spans="1:8" ht="13.5">
      <c r="A1561" s="452" t="str">
        <f t="shared" si="24"/>
        <v>如水ジュニアサッカークラブ_17</v>
      </c>
      <c r="B1561" s="453" t="s">
        <v>3975</v>
      </c>
      <c r="C1561" s="453" t="str">
        <f>("17")</f>
        <v>17</v>
      </c>
      <c r="D1561" s="453" t="s">
        <v>862</v>
      </c>
      <c r="E1561" s="453" t="s">
        <v>4006</v>
      </c>
      <c r="F1561" s="453" t="s">
        <v>4007</v>
      </c>
      <c r="G1561" s="453">
        <v>5</v>
      </c>
      <c r="H1561" s="453" t="s">
        <v>865</v>
      </c>
    </row>
    <row r="1562" spans="1:8" ht="13.5">
      <c r="A1562" s="452" t="str">
        <f t="shared" si="24"/>
        <v>如水ジュニアサッカークラブ_18</v>
      </c>
      <c r="B1562" s="453" t="s">
        <v>3975</v>
      </c>
      <c r="C1562" s="453" t="str">
        <f>("18")</f>
        <v>18</v>
      </c>
      <c r="D1562" s="453" t="s">
        <v>866</v>
      </c>
      <c r="E1562" s="453" t="s">
        <v>4008</v>
      </c>
      <c r="F1562" s="453" t="s">
        <v>4009</v>
      </c>
      <c r="G1562" s="453">
        <v>5</v>
      </c>
      <c r="H1562" s="453" t="s">
        <v>865</v>
      </c>
    </row>
    <row r="1563" spans="1:8" ht="13.5">
      <c r="A1563" s="452" t="str">
        <f t="shared" si="24"/>
        <v>ａｎｉｍｏｓｅｌｅｃｔ　ｆｏｏｔｂａｌｌ　ｃｌｕｂ　Ｕ－１２_1</v>
      </c>
      <c r="B1563" s="453" t="s">
        <v>4010</v>
      </c>
      <c r="C1563" s="453" t="str">
        <f>("1")</f>
        <v>1</v>
      </c>
      <c r="D1563" s="453" t="s">
        <v>894</v>
      </c>
      <c r="E1563" s="453" t="s">
        <v>4011</v>
      </c>
      <c r="F1563" s="453" t="s">
        <v>4012</v>
      </c>
      <c r="G1563" s="453">
        <v>6</v>
      </c>
      <c r="H1563" s="453" t="s">
        <v>865</v>
      </c>
    </row>
    <row r="1564" spans="1:8" ht="13.5">
      <c r="A1564" s="452" t="str">
        <f t="shared" si="24"/>
        <v>ａｎｉｍｏｓｅｌｅｃｔ　ｆｏｏｔｂａｌｌ　ｃｌｕｂ　Ｕ－１２_2</v>
      </c>
      <c r="B1564" s="453" t="s">
        <v>4010</v>
      </c>
      <c r="C1564" s="453" t="str">
        <f>("2")</f>
        <v>2</v>
      </c>
      <c r="D1564" s="453" t="s">
        <v>872</v>
      </c>
      <c r="E1564" s="453" t="s">
        <v>4013</v>
      </c>
      <c r="F1564" s="453" t="s">
        <v>4014</v>
      </c>
      <c r="G1564" s="453">
        <v>6</v>
      </c>
      <c r="H1564" s="453" t="s">
        <v>865</v>
      </c>
    </row>
    <row r="1565" spans="1:8" ht="13.5">
      <c r="A1565" s="452" t="str">
        <f t="shared" si="24"/>
        <v>ａｎｉｍｏｓｅｌｅｃｔ　ｆｏｏｔｂａｌｌ　ｃｌｕｂ　Ｕ－１２_3</v>
      </c>
      <c r="B1565" s="453" t="s">
        <v>4010</v>
      </c>
      <c r="C1565" s="453" t="str">
        <f>("3")</f>
        <v>3</v>
      </c>
      <c r="D1565" s="453" t="s">
        <v>862</v>
      </c>
      <c r="E1565" s="453" t="s">
        <v>4015</v>
      </c>
      <c r="F1565" s="453" t="s">
        <v>4016</v>
      </c>
      <c r="G1565" s="453">
        <v>6</v>
      </c>
      <c r="H1565" s="453" t="s">
        <v>865</v>
      </c>
    </row>
    <row r="1566" spans="1:9" ht="13.5">
      <c r="A1566" s="452" t="str">
        <f t="shared" si="24"/>
        <v>ａｎｉｍｏｓｅｌｅｃｔ　ｆｏｏｔｂａｌｌ　ｃｌｕｂ　Ｕ－１２_4</v>
      </c>
      <c r="B1566" s="453" t="s">
        <v>4010</v>
      </c>
      <c r="C1566" s="453" t="str">
        <f>("4")</f>
        <v>4</v>
      </c>
      <c r="D1566" s="453" t="s">
        <v>862</v>
      </c>
      <c r="E1566" s="453" t="s">
        <v>4017</v>
      </c>
      <c r="F1566" s="453" t="s">
        <v>4018</v>
      </c>
      <c r="G1566" s="453">
        <v>6</v>
      </c>
      <c r="H1566" s="453" t="s">
        <v>865</v>
      </c>
      <c r="I1566" s="453" t="s">
        <v>16</v>
      </c>
    </row>
    <row r="1567" spans="1:8" ht="13.5">
      <c r="A1567" s="452" t="str">
        <f t="shared" si="24"/>
        <v>ａｎｉｍｏｓｅｌｅｃｔ　ｆｏｏｔｂａｌｌ　ｃｌｕｂ　Ｕ－１２_5</v>
      </c>
      <c r="B1567" s="453" t="s">
        <v>4010</v>
      </c>
      <c r="C1567" s="453" t="str">
        <f>("5")</f>
        <v>5</v>
      </c>
      <c r="D1567" s="453" t="s">
        <v>866</v>
      </c>
      <c r="E1567" s="453" t="s">
        <v>4019</v>
      </c>
      <c r="F1567" s="453" t="s">
        <v>4020</v>
      </c>
      <c r="G1567" s="453">
        <v>5</v>
      </c>
      <c r="H1567" s="453" t="s">
        <v>865</v>
      </c>
    </row>
    <row r="1568" spans="1:8" ht="13.5">
      <c r="A1568" s="452" t="str">
        <f t="shared" si="24"/>
        <v>ａｎｉｍｏｓｅｌｅｃｔ　ｆｏｏｔｂａｌｌ　ｃｌｕｂ　Ｕ－１２_6</v>
      </c>
      <c r="B1568" s="453" t="s">
        <v>4010</v>
      </c>
      <c r="C1568" s="453" t="str">
        <f>("6")</f>
        <v>6</v>
      </c>
      <c r="D1568" s="453" t="s">
        <v>862</v>
      </c>
      <c r="E1568" s="453" t="s">
        <v>4021</v>
      </c>
      <c r="F1568" s="453" t="s">
        <v>4022</v>
      </c>
      <c r="G1568" s="453">
        <v>6</v>
      </c>
      <c r="H1568" s="453" t="s">
        <v>865</v>
      </c>
    </row>
    <row r="1569" spans="1:8" ht="13.5">
      <c r="A1569" s="452" t="str">
        <f t="shared" si="24"/>
        <v>ａｎｉｍｏｓｅｌｅｃｔ　ｆｏｏｔｂａｌｌ　ｃｌｕｂ　Ｕ－１２_7</v>
      </c>
      <c r="B1569" s="453" t="s">
        <v>4010</v>
      </c>
      <c r="C1569" s="453" t="str">
        <f>("7")</f>
        <v>7</v>
      </c>
      <c r="D1569" s="453" t="s">
        <v>862</v>
      </c>
      <c r="E1569" s="453" t="s">
        <v>4023</v>
      </c>
      <c r="F1569" s="453" t="s">
        <v>4024</v>
      </c>
      <c r="G1569" s="453">
        <v>6</v>
      </c>
      <c r="H1569" s="453" t="s">
        <v>865</v>
      </c>
    </row>
    <row r="1570" spans="1:8" ht="13.5">
      <c r="A1570" s="452" t="str">
        <f t="shared" si="24"/>
        <v>ａｎｉｍｏｓｅｌｅｃｔ　ｆｏｏｔｂａｌｌ　ｃｌｕｂ　Ｕ－１２_9</v>
      </c>
      <c r="B1570" s="453" t="s">
        <v>4010</v>
      </c>
      <c r="C1570" s="453" t="str">
        <f>("9")</f>
        <v>9</v>
      </c>
      <c r="D1570" s="453" t="s">
        <v>866</v>
      </c>
      <c r="E1570" s="453" t="s">
        <v>4025</v>
      </c>
      <c r="F1570" s="453" t="s">
        <v>4026</v>
      </c>
      <c r="G1570" s="453">
        <v>4</v>
      </c>
      <c r="H1570" s="453" t="s">
        <v>865</v>
      </c>
    </row>
    <row r="1571" spans="1:8" ht="13.5">
      <c r="A1571" s="452" t="str">
        <f t="shared" si="24"/>
        <v>ａｎｉｍｏｓｅｌｅｃｔ　ｆｏｏｔｂａｌｌ　ｃｌｕｂ　Ｕ－１２_10</v>
      </c>
      <c r="B1571" s="453" t="s">
        <v>4010</v>
      </c>
      <c r="C1571" s="453" t="str">
        <f>("10")</f>
        <v>10</v>
      </c>
      <c r="D1571" s="453" t="s">
        <v>862</v>
      </c>
      <c r="E1571" s="453" t="s">
        <v>4027</v>
      </c>
      <c r="F1571" s="453" t="s">
        <v>4028</v>
      </c>
      <c r="G1571" s="453">
        <v>6</v>
      </c>
      <c r="H1571" s="453" t="s">
        <v>865</v>
      </c>
    </row>
    <row r="1572" spans="1:8" ht="13.5">
      <c r="A1572" s="452" t="str">
        <f t="shared" si="24"/>
        <v>ａｎｉｍｏｓｅｌｅｃｔ　ｆｏｏｔｂａｌｌ　ｃｌｕｂ　Ｕ－１２_11</v>
      </c>
      <c r="B1572" s="453" t="s">
        <v>4010</v>
      </c>
      <c r="C1572" s="453" t="str">
        <f>("11")</f>
        <v>11</v>
      </c>
      <c r="D1572" s="453" t="s">
        <v>866</v>
      </c>
      <c r="E1572" s="453" t="s">
        <v>4029</v>
      </c>
      <c r="F1572" s="453" t="s">
        <v>4030</v>
      </c>
      <c r="G1572" s="453">
        <v>5</v>
      </c>
      <c r="H1572" s="453" t="s">
        <v>865</v>
      </c>
    </row>
    <row r="1573" spans="1:8" ht="13.5">
      <c r="A1573" s="452" t="str">
        <f t="shared" si="24"/>
        <v>ａｎｉｍｏｓｅｌｅｃｔ　ｆｏｏｔｂａｌｌ　ｃｌｕｂ　Ｕ－１２_12</v>
      </c>
      <c r="B1573" s="453" t="s">
        <v>4010</v>
      </c>
      <c r="C1573" s="453" t="str">
        <f>("12")</f>
        <v>12</v>
      </c>
      <c r="D1573" s="453" t="s">
        <v>866</v>
      </c>
      <c r="E1573" s="453" t="s">
        <v>4031</v>
      </c>
      <c r="F1573" s="453" t="s">
        <v>4032</v>
      </c>
      <c r="G1573" s="453">
        <v>4</v>
      </c>
      <c r="H1573" s="453" t="s">
        <v>865</v>
      </c>
    </row>
    <row r="1574" spans="1:8" ht="13.5">
      <c r="A1574" s="452" t="str">
        <f t="shared" si="24"/>
        <v>ａｎｉｍｏｓｅｌｅｃｔ　ｆｏｏｔｂａｌｌ　ｃｌｕｂ　Ｕ－１２_13</v>
      </c>
      <c r="B1574" s="453" t="s">
        <v>4010</v>
      </c>
      <c r="C1574" s="453" t="str">
        <f>("13")</f>
        <v>13</v>
      </c>
      <c r="D1574" s="453" t="s">
        <v>866</v>
      </c>
      <c r="E1574" s="453" t="s">
        <v>4033</v>
      </c>
      <c r="F1574" s="453" t="s">
        <v>4034</v>
      </c>
      <c r="G1574" s="453">
        <v>4</v>
      </c>
      <c r="H1574" s="453" t="s">
        <v>865</v>
      </c>
    </row>
    <row r="1575" spans="1:8" ht="13.5">
      <c r="A1575" s="452" t="str">
        <f t="shared" si="24"/>
        <v>ＦＣ．ＲＥ．ＳＴＡＲＴ　_2</v>
      </c>
      <c r="B1575" s="453" t="s">
        <v>4035</v>
      </c>
      <c r="C1575" s="453" t="str">
        <f>("2")</f>
        <v>2</v>
      </c>
      <c r="D1575" s="453" t="s">
        <v>866</v>
      </c>
      <c r="E1575" s="453" t="s">
        <v>4036</v>
      </c>
      <c r="F1575" s="453" t="s">
        <v>4037</v>
      </c>
      <c r="G1575" s="453">
        <v>5</v>
      </c>
      <c r="H1575" s="453" t="s">
        <v>865</v>
      </c>
    </row>
    <row r="1576" spans="1:8" ht="13.5">
      <c r="A1576" s="452" t="str">
        <f t="shared" si="24"/>
        <v>ＦＣ．ＲＥ．ＳＴＡＲＴ　_3</v>
      </c>
      <c r="B1576" s="453" t="s">
        <v>4035</v>
      </c>
      <c r="C1576" s="453" t="str">
        <f>("3")</f>
        <v>3</v>
      </c>
      <c r="D1576" s="453" t="s">
        <v>862</v>
      </c>
      <c r="E1576" s="453" t="s">
        <v>4038</v>
      </c>
      <c r="F1576" s="453" t="s">
        <v>4039</v>
      </c>
      <c r="G1576" s="453">
        <v>4</v>
      </c>
      <c r="H1576" s="453" t="s">
        <v>865</v>
      </c>
    </row>
    <row r="1577" spans="1:8" ht="13.5">
      <c r="A1577" s="452" t="str">
        <f t="shared" si="24"/>
        <v>ＦＣ．ＲＥ．ＳＴＡＲＴ　_4</v>
      </c>
      <c r="B1577" s="453" t="s">
        <v>4035</v>
      </c>
      <c r="C1577" s="453" t="str">
        <f>("4")</f>
        <v>4</v>
      </c>
      <c r="D1577" s="453" t="s">
        <v>872</v>
      </c>
      <c r="E1577" s="453" t="s">
        <v>4040</v>
      </c>
      <c r="F1577" s="453" t="s">
        <v>4041</v>
      </c>
      <c r="G1577" s="453">
        <v>4</v>
      </c>
      <c r="H1577" s="453" t="s">
        <v>865</v>
      </c>
    </row>
    <row r="1578" spans="1:8" ht="13.5">
      <c r="A1578" s="452" t="str">
        <f t="shared" si="24"/>
        <v>ＦＣ．ＲＥ．ＳＴＡＲＴ　_5</v>
      </c>
      <c r="B1578" s="453" t="s">
        <v>4035</v>
      </c>
      <c r="C1578" s="453" t="str">
        <f>("5")</f>
        <v>5</v>
      </c>
      <c r="D1578" s="453" t="s">
        <v>862</v>
      </c>
      <c r="E1578" s="453" t="s">
        <v>4042</v>
      </c>
      <c r="F1578" s="453" t="s">
        <v>4043</v>
      </c>
      <c r="G1578" s="453">
        <v>5</v>
      </c>
      <c r="H1578" s="453" t="s">
        <v>865</v>
      </c>
    </row>
    <row r="1579" spans="1:8" ht="13.5">
      <c r="A1579" s="452" t="str">
        <f t="shared" si="24"/>
        <v>ＦＣ．ＲＥ．ＳＴＡＲＴ　_6</v>
      </c>
      <c r="B1579" s="453" t="s">
        <v>4035</v>
      </c>
      <c r="C1579" s="453" t="str">
        <f>("6")</f>
        <v>6</v>
      </c>
      <c r="D1579" s="453" t="s">
        <v>862</v>
      </c>
      <c r="E1579" s="453" t="s">
        <v>4044</v>
      </c>
      <c r="F1579" s="453" t="s">
        <v>4045</v>
      </c>
      <c r="G1579" s="453">
        <v>5</v>
      </c>
      <c r="H1579" s="453" t="s">
        <v>865</v>
      </c>
    </row>
    <row r="1580" spans="1:8" ht="13.5">
      <c r="A1580" s="452" t="str">
        <f t="shared" si="24"/>
        <v>ＦＣ．ＲＥ．ＳＴＡＲＴ　_7</v>
      </c>
      <c r="B1580" s="453" t="s">
        <v>4035</v>
      </c>
      <c r="C1580" s="453" t="str">
        <f>("7")</f>
        <v>7</v>
      </c>
      <c r="D1580" s="453" t="s">
        <v>866</v>
      </c>
      <c r="E1580" s="453" t="s">
        <v>4046</v>
      </c>
      <c r="F1580" s="453" t="s">
        <v>4047</v>
      </c>
      <c r="G1580" s="453">
        <v>5</v>
      </c>
      <c r="H1580" s="453" t="s">
        <v>865</v>
      </c>
    </row>
    <row r="1581" spans="1:8" ht="13.5">
      <c r="A1581" s="452" t="str">
        <f t="shared" si="24"/>
        <v>ＦＣ．ＲＥ．ＳＴＡＲＴ　_8</v>
      </c>
      <c r="B1581" s="453" t="s">
        <v>4035</v>
      </c>
      <c r="C1581" s="453" t="str">
        <f>("8")</f>
        <v>8</v>
      </c>
      <c r="D1581" s="453" t="s">
        <v>862</v>
      </c>
      <c r="E1581" s="453" t="s">
        <v>4048</v>
      </c>
      <c r="F1581" s="453" t="s">
        <v>2512</v>
      </c>
      <c r="G1581" s="453">
        <v>5</v>
      </c>
      <c r="H1581" s="453" t="s">
        <v>865</v>
      </c>
    </row>
    <row r="1582" spans="1:8" ht="13.5">
      <c r="A1582" s="452" t="str">
        <f t="shared" si="24"/>
        <v>ＦＣ．ＲＥ．ＳＴＡＲＴ　_9</v>
      </c>
      <c r="B1582" s="453" t="s">
        <v>4035</v>
      </c>
      <c r="C1582" s="453" t="str">
        <f>("9")</f>
        <v>9</v>
      </c>
      <c r="D1582" s="453" t="s">
        <v>872</v>
      </c>
      <c r="E1582" s="453" t="s">
        <v>4049</v>
      </c>
      <c r="F1582" s="453" t="s">
        <v>4050</v>
      </c>
      <c r="G1582" s="453">
        <v>5</v>
      </c>
      <c r="H1582" s="453" t="s">
        <v>865</v>
      </c>
    </row>
    <row r="1583" spans="1:8" ht="13.5">
      <c r="A1583" s="452" t="str">
        <f t="shared" si="24"/>
        <v>ＦＣ．ＲＥ．ＳＴＡＲＴ　_10</v>
      </c>
      <c r="B1583" s="453" t="s">
        <v>4035</v>
      </c>
      <c r="C1583" s="453" t="str">
        <f>("10")</f>
        <v>10</v>
      </c>
      <c r="D1583" s="453" t="s">
        <v>866</v>
      </c>
      <c r="E1583" s="453" t="s">
        <v>4051</v>
      </c>
      <c r="F1583" s="453" t="s">
        <v>4052</v>
      </c>
      <c r="G1583" s="453">
        <v>6</v>
      </c>
      <c r="H1583" s="453" t="s">
        <v>865</v>
      </c>
    </row>
    <row r="1584" spans="1:8" ht="13.5">
      <c r="A1584" s="452" t="str">
        <f t="shared" si="24"/>
        <v>ＦＣ．ＲＥ．ＳＴＡＲＴ　_11</v>
      </c>
      <c r="B1584" s="453" t="s">
        <v>4035</v>
      </c>
      <c r="C1584" s="453" t="str">
        <f>("11")</f>
        <v>11</v>
      </c>
      <c r="D1584" s="453" t="s">
        <v>866</v>
      </c>
      <c r="E1584" s="453" t="s">
        <v>4053</v>
      </c>
      <c r="F1584" s="453" t="s">
        <v>4054</v>
      </c>
      <c r="G1584" s="453">
        <v>5</v>
      </c>
      <c r="H1584" s="453" t="s">
        <v>865</v>
      </c>
    </row>
    <row r="1585" spans="1:8" ht="13.5">
      <c r="A1585" s="452" t="str">
        <f t="shared" si="24"/>
        <v>ＦＣ．ＲＥ．ＳＴＡＲＴ　_12</v>
      </c>
      <c r="B1585" s="453" t="s">
        <v>4035</v>
      </c>
      <c r="C1585" s="453" t="str">
        <f>("12")</f>
        <v>12</v>
      </c>
      <c r="D1585" s="453" t="s">
        <v>872</v>
      </c>
      <c r="E1585" s="453" t="s">
        <v>4055</v>
      </c>
      <c r="F1585" s="453" t="s">
        <v>4056</v>
      </c>
      <c r="G1585" s="453">
        <v>4</v>
      </c>
      <c r="H1585" s="453" t="s">
        <v>865</v>
      </c>
    </row>
    <row r="1586" spans="1:9" ht="13.5">
      <c r="A1586" s="452" t="str">
        <f t="shared" si="24"/>
        <v>ＦＣ．ＲＥ．ＳＴＡＲＴ　_13</v>
      </c>
      <c r="B1586" s="453" t="s">
        <v>4035</v>
      </c>
      <c r="C1586" s="453" t="str">
        <f>("13")</f>
        <v>13</v>
      </c>
      <c r="D1586" s="453" t="s">
        <v>894</v>
      </c>
      <c r="E1586" s="453" t="s">
        <v>4057</v>
      </c>
      <c r="F1586" s="453" t="s">
        <v>4058</v>
      </c>
      <c r="G1586" s="453">
        <v>6</v>
      </c>
      <c r="H1586" s="453" t="s">
        <v>865</v>
      </c>
      <c r="I1586" s="453" t="s">
        <v>16</v>
      </c>
    </row>
    <row r="1587" spans="1:8" ht="13.5">
      <c r="A1587" s="452" t="str">
        <f t="shared" si="24"/>
        <v>ＦＣ．ＲＥ．ＳＴＡＲＴ　_15</v>
      </c>
      <c r="B1587" s="453" t="s">
        <v>4035</v>
      </c>
      <c r="C1587" s="453" t="str">
        <f>("15")</f>
        <v>15</v>
      </c>
      <c r="D1587" s="453" t="s">
        <v>894</v>
      </c>
      <c r="E1587" s="453" t="s">
        <v>4059</v>
      </c>
      <c r="F1587" s="453" t="s">
        <v>4060</v>
      </c>
      <c r="G1587" s="453">
        <v>3</v>
      </c>
      <c r="H1587" s="453" t="s">
        <v>865</v>
      </c>
    </row>
    <row r="1588" spans="1:8" ht="13.5">
      <c r="A1588" s="452" t="str">
        <f t="shared" si="24"/>
        <v>彦陽ジュニアサッカークラブ_1</v>
      </c>
      <c r="B1588" s="453" t="s">
        <v>4061</v>
      </c>
      <c r="C1588" s="453" t="str">
        <f>("1")</f>
        <v>1</v>
      </c>
      <c r="D1588" s="453" t="s">
        <v>894</v>
      </c>
      <c r="E1588" s="453" t="s">
        <v>4062</v>
      </c>
      <c r="F1588" s="453" t="s">
        <v>4063</v>
      </c>
      <c r="G1588" s="453">
        <v>6</v>
      </c>
      <c r="H1588" s="453" t="s">
        <v>865</v>
      </c>
    </row>
    <row r="1589" spans="1:8" ht="13.5">
      <c r="A1589" s="452" t="str">
        <f t="shared" si="24"/>
        <v>彦陽ジュニアサッカークラブ_2</v>
      </c>
      <c r="B1589" s="453" t="s">
        <v>4061</v>
      </c>
      <c r="C1589" s="453" t="str">
        <f>("2")</f>
        <v>2</v>
      </c>
      <c r="D1589" s="453" t="s">
        <v>862</v>
      </c>
      <c r="E1589" s="453" t="s">
        <v>4064</v>
      </c>
      <c r="F1589" s="453" t="s">
        <v>4065</v>
      </c>
      <c r="G1589" s="453">
        <v>5</v>
      </c>
      <c r="H1589" s="453" t="s">
        <v>865</v>
      </c>
    </row>
    <row r="1590" spans="1:8" ht="13.5">
      <c r="A1590" s="452" t="str">
        <f t="shared" si="24"/>
        <v>彦陽ジュニアサッカークラブ_5</v>
      </c>
      <c r="B1590" s="453" t="s">
        <v>4061</v>
      </c>
      <c r="C1590" s="453" t="str">
        <f>("5")</f>
        <v>5</v>
      </c>
      <c r="D1590" s="453" t="s">
        <v>866</v>
      </c>
      <c r="E1590" s="453" t="s">
        <v>4066</v>
      </c>
      <c r="F1590" s="453" t="s">
        <v>4067</v>
      </c>
      <c r="G1590" s="453">
        <v>4</v>
      </c>
      <c r="H1590" s="453" t="s">
        <v>865</v>
      </c>
    </row>
    <row r="1591" spans="1:8" ht="13.5">
      <c r="A1591" s="452" t="str">
        <f t="shared" si="24"/>
        <v>彦陽ジュニアサッカークラブ_6</v>
      </c>
      <c r="B1591" s="453" t="s">
        <v>4061</v>
      </c>
      <c r="C1591" s="453" t="str">
        <f>("6")</f>
        <v>6</v>
      </c>
      <c r="D1591" s="453" t="s">
        <v>862</v>
      </c>
      <c r="E1591" s="453" t="s">
        <v>4068</v>
      </c>
      <c r="F1591" s="453" t="s">
        <v>4069</v>
      </c>
      <c r="G1591" s="453">
        <v>5</v>
      </c>
      <c r="H1591" s="453" t="s">
        <v>865</v>
      </c>
    </row>
    <row r="1592" spans="1:9" ht="13.5">
      <c r="A1592" s="452" t="str">
        <f t="shared" si="24"/>
        <v>彦陽ジュニアサッカークラブ_9</v>
      </c>
      <c r="B1592" s="453" t="s">
        <v>4061</v>
      </c>
      <c r="C1592" s="453" t="str">
        <f>("9")</f>
        <v>9</v>
      </c>
      <c r="D1592" s="453" t="s">
        <v>862</v>
      </c>
      <c r="E1592" s="453" t="s">
        <v>4070</v>
      </c>
      <c r="F1592" s="453" t="s">
        <v>4071</v>
      </c>
      <c r="G1592" s="453">
        <v>6</v>
      </c>
      <c r="H1592" s="453" t="s">
        <v>865</v>
      </c>
      <c r="I1592" s="453" t="s">
        <v>16</v>
      </c>
    </row>
    <row r="1593" spans="1:8" ht="13.5">
      <c r="A1593" s="452" t="str">
        <f t="shared" si="24"/>
        <v>彦陽ジュニアサッカークラブ_10</v>
      </c>
      <c r="B1593" s="453" t="s">
        <v>4061</v>
      </c>
      <c r="C1593" s="453" t="str">
        <f>("10")</f>
        <v>10</v>
      </c>
      <c r="D1593" s="453" t="s">
        <v>866</v>
      </c>
      <c r="E1593" s="453" t="s">
        <v>4072</v>
      </c>
      <c r="F1593" s="453" t="s">
        <v>4073</v>
      </c>
      <c r="G1593" s="453">
        <v>6</v>
      </c>
      <c r="H1593" s="453" t="s">
        <v>865</v>
      </c>
    </row>
    <row r="1594" spans="1:8" ht="13.5">
      <c r="A1594" s="452" t="str">
        <f t="shared" si="24"/>
        <v>彦陽ジュニアサッカークラブ_11</v>
      </c>
      <c r="B1594" s="453" t="s">
        <v>4061</v>
      </c>
      <c r="C1594" s="453" t="str">
        <f>("11")</f>
        <v>11</v>
      </c>
      <c r="D1594" s="453" t="s">
        <v>862</v>
      </c>
      <c r="E1594" s="453" t="s">
        <v>4074</v>
      </c>
      <c r="F1594" s="453" t="s">
        <v>4075</v>
      </c>
      <c r="G1594" s="453">
        <v>5</v>
      </c>
      <c r="H1594" s="453" t="s">
        <v>869</v>
      </c>
    </row>
    <row r="1595" spans="1:8" ht="13.5">
      <c r="A1595" s="452" t="str">
        <f t="shared" si="24"/>
        <v>彦陽ジュニアサッカークラブ_12</v>
      </c>
      <c r="B1595" s="453" t="s">
        <v>4061</v>
      </c>
      <c r="C1595" s="453" t="str">
        <f>("12")</f>
        <v>12</v>
      </c>
      <c r="D1595" s="453" t="s">
        <v>872</v>
      </c>
      <c r="E1595" s="453" t="s">
        <v>4076</v>
      </c>
      <c r="F1595" s="453" t="s">
        <v>4077</v>
      </c>
      <c r="G1595" s="453">
        <v>4</v>
      </c>
      <c r="H1595" s="453" t="s">
        <v>865</v>
      </c>
    </row>
    <row r="1596" spans="1:8" ht="13.5">
      <c r="A1596" s="452" t="str">
        <f t="shared" si="24"/>
        <v>彦陽ジュニアサッカークラブ_16</v>
      </c>
      <c r="B1596" s="453" t="s">
        <v>4061</v>
      </c>
      <c r="C1596" s="453" t="str">
        <f>("16")</f>
        <v>16</v>
      </c>
      <c r="D1596" s="453" t="s">
        <v>872</v>
      </c>
      <c r="E1596" s="453" t="s">
        <v>4078</v>
      </c>
      <c r="F1596" s="453" t="s">
        <v>4079</v>
      </c>
      <c r="G1596" s="453">
        <v>4</v>
      </c>
      <c r="H1596" s="453" t="s">
        <v>865</v>
      </c>
    </row>
    <row r="1597" spans="1:8" ht="13.5">
      <c r="A1597" s="452" t="str">
        <f t="shared" si="24"/>
        <v>彦陽ジュニアサッカークラブ_17</v>
      </c>
      <c r="B1597" s="453" t="s">
        <v>4061</v>
      </c>
      <c r="C1597" s="453" t="str">
        <f>("17")</f>
        <v>17</v>
      </c>
      <c r="D1597" s="453" t="s">
        <v>866</v>
      </c>
      <c r="E1597" s="453" t="s">
        <v>4080</v>
      </c>
      <c r="F1597" s="453" t="s">
        <v>4081</v>
      </c>
      <c r="G1597" s="453">
        <v>4</v>
      </c>
      <c r="H1597" s="453" t="s">
        <v>865</v>
      </c>
    </row>
    <row r="1598" spans="1:8" ht="13.5">
      <c r="A1598" s="452" t="str">
        <f t="shared" si="24"/>
        <v>彦陽ジュニアサッカークラブ_18</v>
      </c>
      <c r="B1598" s="453" t="s">
        <v>4061</v>
      </c>
      <c r="C1598" s="453" t="str">
        <f>("18")</f>
        <v>18</v>
      </c>
      <c r="D1598" s="453" t="s">
        <v>872</v>
      </c>
      <c r="E1598" s="453" t="s">
        <v>4082</v>
      </c>
      <c r="F1598" s="453" t="s">
        <v>4083</v>
      </c>
      <c r="G1598" s="453">
        <v>3</v>
      </c>
      <c r="H1598" s="453" t="s">
        <v>865</v>
      </c>
    </row>
    <row r="1599" spans="1:8" ht="13.5">
      <c r="A1599" s="452" t="str">
        <f t="shared" si="24"/>
        <v>彦陽ジュニアサッカークラブ_19</v>
      </c>
      <c r="B1599" s="453" t="s">
        <v>4061</v>
      </c>
      <c r="C1599" s="453" t="str">
        <f>("19")</f>
        <v>19</v>
      </c>
      <c r="D1599" s="453" t="s">
        <v>866</v>
      </c>
      <c r="E1599" s="453" t="s">
        <v>4084</v>
      </c>
      <c r="F1599" s="453" t="s">
        <v>4085</v>
      </c>
      <c r="G1599" s="453">
        <v>3</v>
      </c>
      <c r="H1599" s="453" t="s">
        <v>865</v>
      </c>
    </row>
    <row r="1600" spans="1:8" ht="13.5">
      <c r="A1600" s="452" t="str">
        <f t="shared" si="24"/>
        <v>彦陽ジュニアサッカークラブ_24</v>
      </c>
      <c r="B1600" s="453" t="s">
        <v>4061</v>
      </c>
      <c r="C1600" s="453" t="str">
        <f>("24")</f>
        <v>24</v>
      </c>
      <c r="D1600" s="453" t="s">
        <v>862</v>
      </c>
      <c r="E1600" s="453" t="s">
        <v>4086</v>
      </c>
      <c r="F1600" s="453" t="s">
        <v>4087</v>
      </c>
      <c r="G1600" s="453">
        <v>3</v>
      </c>
      <c r="H1600" s="453" t="s">
        <v>865</v>
      </c>
    </row>
  </sheetData>
  <printOptions/>
  <pageMargins left="0.7" right="0.7" top="0.75" bottom="0.75" header="0.3" footer="0.3"/>
  <pageSetup horizontalDpi="65532" verticalDpi="65532"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0"/>
  </sheetPr>
  <dimension ref="A1:I3021"/>
  <sheetViews>
    <sheetView workbookViewId="0" topLeftCell="A1">
      <selection activeCell="S27" sqref="S27"/>
    </sheetView>
  </sheetViews>
  <sheetFormatPr defaultColWidth="9.00390625" defaultRowHeight="13.5"/>
  <cols>
    <col min="1" max="5" width="9.50390625" style="18" customWidth="1"/>
    <col min="6" max="6" width="9.00390625" style="198" customWidth="1"/>
    <col min="7" max="7" width="10.125" style="198" bestFit="1" customWidth="1"/>
    <col min="8" max="8" width="9.00390625" style="198" customWidth="1"/>
    <col min="9" max="9" width="15.125" style="198" bestFit="1" customWidth="1"/>
    <col min="10" max="16384" width="9.00390625" style="198" customWidth="1"/>
  </cols>
  <sheetData>
    <row r="1" spans="1:9" ht="13.5">
      <c r="A1" s="18" t="s">
        <v>4088</v>
      </c>
      <c r="B1" s="18" t="s">
        <v>420</v>
      </c>
      <c r="C1" s="18" t="s">
        <v>4089</v>
      </c>
      <c r="D1" s="18" t="s">
        <v>684</v>
      </c>
      <c r="E1" s="18" t="s">
        <v>4090</v>
      </c>
      <c r="G1" s="198" t="s">
        <v>4091</v>
      </c>
      <c r="I1" s="198" t="s">
        <v>407</v>
      </c>
    </row>
    <row r="2" spans="1:9" ht="13.5">
      <c r="A2" s="18" t="s">
        <v>4092</v>
      </c>
      <c r="B2" s="18" t="s">
        <v>4093</v>
      </c>
      <c r="C2" s="18">
        <v>1</v>
      </c>
      <c r="D2" s="18" t="s">
        <v>4094</v>
      </c>
      <c r="G2" s="198" t="s">
        <v>408</v>
      </c>
      <c r="I2" s="198" t="s">
        <v>409</v>
      </c>
    </row>
    <row r="3" spans="1:9" ht="13.5">
      <c r="A3" s="18" t="s">
        <v>4095</v>
      </c>
      <c r="B3" s="18" t="s">
        <v>4096</v>
      </c>
      <c r="C3" s="18">
        <v>1</v>
      </c>
      <c r="D3" s="18" t="s">
        <v>4094</v>
      </c>
      <c r="G3" s="198" t="s">
        <v>416</v>
      </c>
      <c r="I3" s="198" t="s">
        <v>417</v>
      </c>
    </row>
    <row r="4" spans="1:9" ht="13.5">
      <c r="A4" s="18" t="s">
        <v>4097</v>
      </c>
      <c r="B4" s="18" t="s">
        <v>4098</v>
      </c>
      <c r="C4" s="18">
        <v>2</v>
      </c>
      <c r="D4" s="18" t="s">
        <v>4094</v>
      </c>
      <c r="I4" s="198" t="s">
        <v>423</v>
      </c>
    </row>
    <row r="5" spans="1:9" ht="13.5">
      <c r="A5" s="18" t="s">
        <v>4099</v>
      </c>
      <c r="B5" s="18" t="s">
        <v>4100</v>
      </c>
      <c r="C5" s="18">
        <v>2</v>
      </c>
      <c r="D5" s="18" t="s">
        <v>4094</v>
      </c>
      <c r="I5" s="198" t="s">
        <v>424</v>
      </c>
    </row>
    <row r="6" spans="1:9" ht="13.5">
      <c r="A6" s="18" t="s">
        <v>4101</v>
      </c>
      <c r="B6" s="18" t="s">
        <v>4102</v>
      </c>
      <c r="C6" s="18">
        <v>2</v>
      </c>
      <c r="D6" s="18" t="s">
        <v>4094</v>
      </c>
      <c r="I6" s="198" t="s">
        <v>425</v>
      </c>
    </row>
    <row r="7" spans="1:9" ht="13.5">
      <c r="A7" s="18" t="s">
        <v>4103</v>
      </c>
      <c r="B7" s="18" t="s">
        <v>787</v>
      </c>
      <c r="C7" s="18">
        <v>2</v>
      </c>
      <c r="D7" s="18" t="s">
        <v>4094</v>
      </c>
      <c r="I7" s="198" t="s">
        <v>426</v>
      </c>
    </row>
    <row r="8" spans="1:9" ht="13.5">
      <c r="A8" s="18" t="s">
        <v>4104</v>
      </c>
      <c r="B8" s="18" t="s">
        <v>4105</v>
      </c>
      <c r="C8" s="18">
        <v>2</v>
      </c>
      <c r="D8" s="18" t="s">
        <v>4094</v>
      </c>
      <c r="I8" s="198" t="s">
        <v>427</v>
      </c>
    </row>
    <row r="9" spans="1:9" ht="13.5">
      <c r="A9" s="18" t="s">
        <v>845</v>
      </c>
      <c r="B9" s="18" t="s">
        <v>638</v>
      </c>
      <c r="C9" s="18">
        <v>2</v>
      </c>
      <c r="D9" s="18" t="s">
        <v>4094</v>
      </c>
      <c r="I9" s="198" t="s">
        <v>428</v>
      </c>
    </row>
    <row r="10" spans="1:9" ht="13.5">
      <c r="A10" s="18" t="s">
        <v>4106</v>
      </c>
      <c r="B10" s="18" t="s">
        <v>4107</v>
      </c>
      <c r="C10" s="18">
        <v>2</v>
      </c>
      <c r="D10" s="18" t="s">
        <v>4094</v>
      </c>
      <c r="I10" s="198" t="s">
        <v>429</v>
      </c>
    </row>
    <row r="11" spans="1:9" ht="13.5">
      <c r="A11" s="18" t="s">
        <v>4108</v>
      </c>
      <c r="B11" s="18" t="s">
        <v>4109</v>
      </c>
      <c r="C11" s="18">
        <v>2</v>
      </c>
      <c r="D11" s="18" t="s">
        <v>4094</v>
      </c>
      <c r="I11" s="198" t="s">
        <v>430</v>
      </c>
    </row>
    <row r="12" spans="1:9" ht="13.5">
      <c r="A12" s="18" t="s">
        <v>4110</v>
      </c>
      <c r="B12" s="18" t="s">
        <v>4111</v>
      </c>
      <c r="C12" s="18">
        <v>2</v>
      </c>
      <c r="D12" s="18" t="s">
        <v>4094</v>
      </c>
      <c r="I12" s="198" t="s">
        <v>431</v>
      </c>
    </row>
    <row r="13" spans="1:9" ht="13.5">
      <c r="A13" s="18" t="s">
        <v>4112</v>
      </c>
      <c r="B13" s="18" t="s">
        <v>4113</v>
      </c>
      <c r="C13" s="18">
        <v>2</v>
      </c>
      <c r="D13" s="18" t="s">
        <v>4094</v>
      </c>
      <c r="I13" s="198" t="s">
        <v>432</v>
      </c>
    </row>
    <row r="14" spans="1:9" ht="13.5">
      <c r="A14" s="18" t="s">
        <v>4114</v>
      </c>
      <c r="B14" s="18" t="s">
        <v>4115</v>
      </c>
      <c r="C14" s="18">
        <v>2</v>
      </c>
      <c r="D14" s="18" t="s">
        <v>4094</v>
      </c>
      <c r="I14" s="198" t="s">
        <v>433</v>
      </c>
    </row>
    <row r="15" spans="1:9" ht="13.5">
      <c r="A15" s="18" t="s">
        <v>4116</v>
      </c>
      <c r="B15" s="18" t="s">
        <v>4117</v>
      </c>
      <c r="C15" s="18">
        <v>2</v>
      </c>
      <c r="D15" s="18" t="s">
        <v>4094</v>
      </c>
      <c r="I15" s="198" t="s">
        <v>434</v>
      </c>
    </row>
    <row r="16" spans="1:9" ht="13.5">
      <c r="A16" s="18" t="s">
        <v>4118</v>
      </c>
      <c r="B16" s="18" t="s">
        <v>4119</v>
      </c>
      <c r="C16" s="18">
        <v>2</v>
      </c>
      <c r="D16" s="18" t="s">
        <v>4094</v>
      </c>
      <c r="I16" s="198" t="s">
        <v>435</v>
      </c>
    </row>
    <row r="17" spans="1:9" ht="13.5">
      <c r="A17" s="18" t="s">
        <v>4120</v>
      </c>
      <c r="B17" s="18" t="s">
        <v>4121</v>
      </c>
      <c r="C17" s="18">
        <v>2</v>
      </c>
      <c r="D17" s="18" t="s">
        <v>4094</v>
      </c>
      <c r="I17" s="198" t="s">
        <v>436</v>
      </c>
    </row>
    <row r="18" spans="1:4" ht="13.5">
      <c r="A18" s="18" t="s">
        <v>4122</v>
      </c>
      <c r="B18" s="18" t="s">
        <v>4123</v>
      </c>
      <c r="C18" s="18">
        <v>2</v>
      </c>
      <c r="D18" s="18" t="s">
        <v>4094</v>
      </c>
    </row>
    <row r="19" spans="1:4" ht="13.5">
      <c r="A19" s="18" t="s">
        <v>4124</v>
      </c>
      <c r="B19" s="18" t="s">
        <v>4125</v>
      </c>
      <c r="C19" s="18">
        <v>2</v>
      </c>
      <c r="D19" s="18" t="s">
        <v>4094</v>
      </c>
    </row>
    <row r="20" spans="1:4" ht="13.5">
      <c r="A20" s="18" t="s">
        <v>777</v>
      </c>
      <c r="B20" s="18" t="s">
        <v>4126</v>
      </c>
      <c r="C20" s="18">
        <v>2</v>
      </c>
      <c r="D20" s="18" t="s">
        <v>4094</v>
      </c>
    </row>
    <row r="21" spans="1:4" ht="13.5">
      <c r="A21" s="18" t="s">
        <v>4127</v>
      </c>
      <c r="B21" s="18" t="s">
        <v>4128</v>
      </c>
      <c r="C21" s="18">
        <v>2</v>
      </c>
      <c r="D21" s="18" t="s">
        <v>4094</v>
      </c>
    </row>
    <row r="22" spans="1:4" ht="13.5">
      <c r="A22" s="18" t="s">
        <v>4129</v>
      </c>
      <c r="B22" s="18" t="s">
        <v>644</v>
      </c>
      <c r="C22" s="18">
        <v>2</v>
      </c>
      <c r="D22" s="18" t="s">
        <v>4094</v>
      </c>
    </row>
    <row r="23" spans="1:4" ht="13.5">
      <c r="A23" s="18" t="s">
        <v>822</v>
      </c>
      <c r="B23" s="18" t="s">
        <v>4130</v>
      </c>
      <c r="C23" s="18">
        <v>2</v>
      </c>
      <c r="D23" s="18" t="s">
        <v>4094</v>
      </c>
    </row>
    <row r="24" spans="1:4" ht="13.5">
      <c r="A24" s="18" t="s">
        <v>4131</v>
      </c>
      <c r="B24" s="18" t="s">
        <v>4132</v>
      </c>
      <c r="C24" s="18">
        <v>2</v>
      </c>
      <c r="D24" s="18" t="s">
        <v>4094</v>
      </c>
    </row>
    <row r="25" spans="1:4" ht="13.5">
      <c r="A25" s="18" t="s">
        <v>4133</v>
      </c>
      <c r="B25" s="18" t="s">
        <v>4134</v>
      </c>
      <c r="C25" s="18">
        <v>2</v>
      </c>
      <c r="D25" s="18" t="s">
        <v>4094</v>
      </c>
    </row>
    <row r="26" spans="1:4" ht="13.5">
      <c r="A26" s="18" t="s">
        <v>4135</v>
      </c>
      <c r="B26" s="18" t="s">
        <v>637</v>
      </c>
      <c r="C26" s="18">
        <v>2</v>
      </c>
      <c r="D26" s="18" t="s">
        <v>4094</v>
      </c>
    </row>
    <row r="27" spans="1:4" ht="13.5">
      <c r="A27" s="18" t="s">
        <v>4136</v>
      </c>
      <c r="B27" s="18" t="s">
        <v>4137</v>
      </c>
      <c r="C27" s="18">
        <v>2</v>
      </c>
      <c r="D27" s="18" t="s">
        <v>4094</v>
      </c>
    </row>
    <row r="28" spans="1:4" ht="13.5">
      <c r="A28" s="18" t="s">
        <v>4138</v>
      </c>
      <c r="B28" s="18" t="s">
        <v>4139</v>
      </c>
      <c r="C28" s="18">
        <v>2</v>
      </c>
      <c r="D28" s="18" t="s">
        <v>4094</v>
      </c>
    </row>
    <row r="29" spans="1:4" ht="13.5">
      <c r="A29" s="18" t="s">
        <v>4140</v>
      </c>
      <c r="B29" s="18" t="s">
        <v>4141</v>
      </c>
      <c r="C29" s="18">
        <v>2</v>
      </c>
      <c r="D29" s="18" t="s">
        <v>4094</v>
      </c>
    </row>
    <row r="30" spans="1:4" ht="13.5">
      <c r="A30" s="18" t="s">
        <v>4142</v>
      </c>
      <c r="B30" s="18" t="s">
        <v>4143</v>
      </c>
      <c r="C30" s="18">
        <v>2</v>
      </c>
      <c r="D30" s="18" t="s">
        <v>4094</v>
      </c>
    </row>
    <row r="31" spans="1:4" ht="13.5">
      <c r="A31" s="18" t="s">
        <v>4144</v>
      </c>
      <c r="B31" s="18" t="s">
        <v>4145</v>
      </c>
      <c r="C31" s="18">
        <v>2</v>
      </c>
      <c r="D31" s="18" t="s">
        <v>4094</v>
      </c>
    </row>
    <row r="32" spans="1:4" ht="13.5">
      <c r="A32" s="18" t="s">
        <v>758</v>
      </c>
      <c r="B32" s="18" t="s">
        <v>4146</v>
      </c>
      <c r="C32" s="18">
        <v>2</v>
      </c>
      <c r="D32" s="18" t="s">
        <v>4094</v>
      </c>
    </row>
    <row r="33" spans="1:4" ht="13.5">
      <c r="A33" s="18" t="s">
        <v>4147</v>
      </c>
      <c r="B33" s="18" t="s">
        <v>4148</v>
      </c>
      <c r="C33" s="18">
        <v>2</v>
      </c>
      <c r="D33" s="18" t="s">
        <v>4094</v>
      </c>
    </row>
    <row r="34" spans="1:4" ht="13.5">
      <c r="A34" s="18" t="s">
        <v>4149</v>
      </c>
      <c r="B34" s="18" t="s">
        <v>4150</v>
      </c>
      <c r="C34" s="18">
        <v>2</v>
      </c>
      <c r="D34" s="18" t="s">
        <v>4094</v>
      </c>
    </row>
    <row r="35" spans="1:4" ht="13.5">
      <c r="A35" s="18" t="s">
        <v>4151</v>
      </c>
      <c r="B35" s="18" t="s">
        <v>4152</v>
      </c>
      <c r="C35" s="18">
        <v>2</v>
      </c>
      <c r="D35" s="18" t="s">
        <v>4094</v>
      </c>
    </row>
    <row r="36" spans="1:4" ht="13.5">
      <c r="A36" s="18" t="s">
        <v>4153</v>
      </c>
      <c r="B36" s="18" t="s">
        <v>4154</v>
      </c>
      <c r="C36" s="18">
        <v>2</v>
      </c>
      <c r="D36" s="18" t="s">
        <v>4094</v>
      </c>
    </row>
    <row r="37" spans="1:4" ht="13.5">
      <c r="A37" s="18" t="s">
        <v>4155</v>
      </c>
      <c r="B37" s="18" t="s">
        <v>4156</v>
      </c>
      <c r="C37" s="18">
        <v>2</v>
      </c>
      <c r="D37" s="18" t="s">
        <v>4094</v>
      </c>
    </row>
    <row r="38" spans="1:4" ht="13.5">
      <c r="A38" s="18" t="s">
        <v>4157</v>
      </c>
      <c r="B38" s="18" t="s">
        <v>4158</v>
      </c>
      <c r="C38" s="18">
        <v>2</v>
      </c>
      <c r="D38" s="18" t="s">
        <v>4094</v>
      </c>
    </row>
    <row r="39" spans="1:5" ht="13.5">
      <c r="A39" s="18" t="s">
        <v>4159</v>
      </c>
      <c r="B39" s="18" t="s">
        <v>4160</v>
      </c>
      <c r="C39" s="18">
        <v>2</v>
      </c>
      <c r="D39" s="18" t="s">
        <v>4094</v>
      </c>
      <c r="E39" s="18" t="s">
        <v>4161</v>
      </c>
    </row>
    <row r="40" spans="1:4" ht="13.5">
      <c r="A40" s="18" t="s">
        <v>4162</v>
      </c>
      <c r="B40" s="18" t="s">
        <v>4163</v>
      </c>
      <c r="C40" s="18">
        <v>2</v>
      </c>
      <c r="D40" s="18" t="s">
        <v>4094</v>
      </c>
    </row>
    <row r="41" spans="1:4" ht="13.5">
      <c r="A41" s="18" t="s">
        <v>4164</v>
      </c>
      <c r="B41" s="18" t="s">
        <v>4165</v>
      </c>
      <c r="C41" s="18">
        <v>2</v>
      </c>
      <c r="D41" s="18" t="s">
        <v>4094</v>
      </c>
    </row>
    <row r="42" spans="1:4" ht="13.5">
      <c r="A42" s="18" t="s">
        <v>4166</v>
      </c>
      <c r="B42" s="18" t="s">
        <v>4167</v>
      </c>
      <c r="C42" s="18">
        <v>2</v>
      </c>
      <c r="D42" s="18" t="s">
        <v>4094</v>
      </c>
    </row>
    <row r="43" spans="1:4" ht="13.5">
      <c r="A43" s="18" t="s">
        <v>4168</v>
      </c>
      <c r="B43" s="18" t="s">
        <v>4169</v>
      </c>
      <c r="C43" s="18">
        <v>2</v>
      </c>
      <c r="D43" s="18" t="s">
        <v>4094</v>
      </c>
    </row>
    <row r="44" spans="1:4" ht="13.5">
      <c r="A44" s="18" t="s">
        <v>790</v>
      </c>
      <c r="B44" s="18" t="s">
        <v>4170</v>
      </c>
      <c r="C44" s="18">
        <v>2</v>
      </c>
      <c r="D44" s="18" t="s">
        <v>4094</v>
      </c>
    </row>
    <row r="45" spans="1:4" ht="13.5">
      <c r="A45" s="18" t="s">
        <v>4171</v>
      </c>
      <c r="B45" s="18" t="s">
        <v>4172</v>
      </c>
      <c r="C45" s="18">
        <v>2</v>
      </c>
      <c r="D45" s="18" t="s">
        <v>4094</v>
      </c>
    </row>
    <row r="46" spans="1:4" ht="13.5">
      <c r="A46" s="18" t="s">
        <v>4173</v>
      </c>
      <c r="B46" s="18" t="s">
        <v>4174</v>
      </c>
      <c r="C46" s="18">
        <v>2</v>
      </c>
      <c r="D46" s="18" t="s">
        <v>4094</v>
      </c>
    </row>
    <row r="47" spans="1:4" ht="13.5">
      <c r="A47" s="18" t="s">
        <v>823</v>
      </c>
      <c r="B47" s="18" t="s">
        <v>4175</v>
      </c>
      <c r="C47" s="18">
        <v>2</v>
      </c>
      <c r="D47" s="18" t="s">
        <v>4094</v>
      </c>
    </row>
    <row r="48" spans="1:4" ht="13.5">
      <c r="A48" s="18" t="s">
        <v>4176</v>
      </c>
      <c r="B48" s="18" t="s">
        <v>4177</v>
      </c>
      <c r="C48" s="18">
        <v>2</v>
      </c>
      <c r="D48" s="18" t="s">
        <v>4094</v>
      </c>
    </row>
    <row r="49" spans="1:4" ht="13.5">
      <c r="A49" s="18" t="s">
        <v>4178</v>
      </c>
      <c r="B49" s="18" t="s">
        <v>4179</v>
      </c>
      <c r="C49" s="18">
        <v>2</v>
      </c>
      <c r="D49" s="18" t="s">
        <v>4094</v>
      </c>
    </row>
    <row r="50" spans="1:4" ht="13.5">
      <c r="A50" s="18" t="s">
        <v>4180</v>
      </c>
      <c r="B50" s="18" t="s">
        <v>4181</v>
      </c>
      <c r="C50" s="18">
        <v>2</v>
      </c>
      <c r="D50" s="18" t="s">
        <v>4094</v>
      </c>
    </row>
    <row r="51" spans="1:4" ht="13.5">
      <c r="A51" s="18" t="s">
        <v>4182</v>
      </c>
      <c r="B51" s="18" t="s">
        <v>4183</v>
      </c>
      <c r="C51" s="18">
        <v>2</v>
      </c>
      <c r="D51" s="18" t="s">
        <v>4094</v>
      </c>
    </row>
    <row r="52" spans="1:4" ht="13.5">
      <c r="A52" s="18" t="s">
        <v>4184</v>
      </c>
      <c r="B52" s="18" t="s">
        <v>4185</v>
      </c>
      <c r="C52" s="18">
        <v>2</v>
      </c>
      <c r="D52" s="18" t="s">
        <v>4094</v>
      </c>
    </row>
    <row r="53" spans="1:4" ht="13.5">
      <c r="A53" s="18" t="s">
        <v>4186</v>
      </c>
      <c r="B53" s="18" t="s">
        <v>4187</v>
      </c>
      <c r="C53" s="18">
        <v>3</v>
      </c>
      <c r="D53" s="18" t="s">
        <v>4094</v>
      </c>
    </row>
    <row r="54" spans="1:4" ht="13.5">
      <c r="A54" s="18" t="s">
        <v>4188</v>
      </c>
      <c r="B54" s="18" t="s">
        <v>4189</v>
      </c>
      <c r="C54" s="18">
        <v>3</v>
      </c>
      <c r="D54" s="18" t="s">
        <v>4094</v>
      </c>
    </row>
    <row r="55" spans="1:4" ht="13.5">
      <c r="A55" s="18" t="s">
        <v>4190</v>
      </c>
      <c r="B55" s="18" t="s">
        <v>4191</v>
      </c>
      <c r="C55" s="18">
        <v>3</v>
      </c>
      <c r="D55" s="18" t="s">
        <v>4094</v>
      </c>
    </row>
    <row r="56" spans="1:4" ht="13.5">
      <c r="A56" s="18" t="s">
        <v>4192</v>
      </c>
      <c r="B56" s="18" t="s">
        <v>4193</v>
      </c>
      <c r="C56" s="18">
        <v>3</v>
      </c>
      <c r="D56" s="18" t="s">
        <v>4094</v>
      </c>
    </row>
    <row r="57" spans="1:4" ht="13.5">
      <c r="A57" s="18" t="s">
        <v>4194</v>
      </c>
      <c r="B57" s="18" t="s">
        <v>735</v>
      </c>
      <c r="C57" s="18">
        <v>3</v>
      </c>
      <c r="D57" s="18" t="s">
        <v>4094</v>
      </c>
    </row>
    <row r="58" spans="1:4" ht="13.5">
      <c r="A58" s="18" t="s">
        <v>4195</v>
      </c>
      <c r="B58" s="18" t="s">
        <v>4196</v>
      </c>
      <c r="C58" s="18">
        <v>3</v>
      </c>
      <c r="D58" s="18" t="s">
        <v>4094</v>
      </c>
    </row>
    <row r="59" spans="1:4" ht="13.5">
      <c r="A59" s="18" t="s">
        <v>4197</v>
      </c>
      <c r="B59" s="18" t="s">
        <v>4198</v>
      </c>
      <c r="C59" s="18">
        <v>3</v>
      </c>
      <c r="D59" s="18" t="s">
        <v>4094</v>
      </c>
    </row>
    <row r="60" spans="1:4" ht="13.5">
      <c r="A60" s="18" t="s">
        <v>4199</v>
      </c>
      <c r="B60" s="18" t="s">
        <v>4200</v>
      </c>
      <c r="C60" s="18">
        <v>3</v>
      </c>
      <c r="D60" s="18" t="s">
        <v>4094</v>
      </c>
    </row>
    <row r="61" spans="1:4" ht="13.5">
      <c r="A61" s="18" t="s">
        <v>4201</v>
      </c>
      <c r="B61" s="18" t="s">
        <v>4202</v>
      </c>
      <c r="C61" s="18">
        <v>3</v>
      </c>
      <c r="D61" s="18" t="s">
        <v>4094</v>
      </c>
    </row>
    <row r="62" spans="1:4" ht="13.5">
      <c r="A62" s="18" t="s">
        <v>760</v>
      </c>
      <c r="B62" s="18" t="s">
        <v>4203</v>
      </c>
      <c r="C62" s="18">
        <v>3</v>
      </c>
      <c r="D62" s="18" t="s">
        <v>4094</v>
      </c>
    </row>
    <row r="63" spans="1:4" ht="13.5">
      <c r="A63" s="18" t="s">
        <v>4204</v>
      </c>
      <c r="B63" s="18" t="s">
        <v>4205</v>
      </c>
      <c r="C63" s="18">
        <v>3</v>
      </c>
      <c r="D63" s="18" t="s">
        <v>4094</v>
      </c>
    </row>
    <row r="64" spans="1:4" ht="13.5">
      <c r="A64" s="18" t="s">
        <v>4206</v>
      </c>
      <c r="B64" s="18" t="s">
        <v>4207</v>
      </c>
      <c r="C64" s="18">
        <v>3</v>
      </c>
      <c r="D64" s="18" t="s">
        <v>4094</v>
      </c>
    </row>
    <row r="65" spans="1:4" ht="13.5">
      <c r="A65" s="18" t="s">
        <v>4208</v>
      </c>
      <c r="B65" s="18" t="s">
        <v>4209</v>
      </c>
      <c r="C65" s="18">
        <v>3</v>
      </c>
      <c r="D65" s="18" t="s">
        <v>4094</v>
      </c>
    </row>
    <row r="66" spans="1:4" ht="13.5">
      <c r="A66" s="18" t="s">
        <v>4210</v>
      </c>
      <c r="B66" s="18" t="s">
        <v>4211</v>
      </c>
      <c r="C66" s="18">
        <v>3</v>
      </c>
      <c r="D66" s="18" t="s">
        <v>4094</v>
      </c>
    </row>
    <row r="67" spans="1:4" ht="13.5">
      <c r="A67" s="18" t="s">
        <v>4212</v>
      </c>
      <c r="B67" s="18" t="s">
        <v>4213</v>
      </c>
      <c r="C67" s="18">
        <v>3</v>
      </c>
      <c r="D67" s="18" t="s">
        <v>4094</v>
      </c>
    </row>
    <row r="68" spans="1:4" ht="13.5">
      <c r="A68" s="18" t="s">
        <v>4214</v>
      </c>
      <c r="B68" s="18" t="s">
        <v>4215</v>
      </c>
      <c r="C68" s="18">
        <v>3</v>
      </c>
      <c r="D68" s="18" t="s">
        <v>4094</v>
      </c>
    </row>
    <row r="69" spans="1:4" ht="13.5">
      <c r="A69" s="18" t="s">
        <v>4216</v>
      </c>
      <c r="B69" s="18" t="s">
        <v>4217</v>
      </c>
      <c r="C69" s="18">
        <v>3</v>
      </c>
      <c r="D69" s="18" t="s">
        <v>4094</v>
      </c>
    </row>
    <row r="70" spans="1:4" ht="13.5">
      <c r="A70" s="18" t="s">
        <v>4218</v>
      </c>
      <c r="B70" s="18" t="s">
        <v>4219</v>
      </c>
      <c r="C70" s="18">
        <v>3</v>
      </c>
      <c r="D70" s="18" t="s">
        <v>4094</v>
      </c>
    </row>
    <row r="71" spans="1:4" ht="13.5">
      <c r="A71" s="18" t="s">
        <v>4220</v>
      </c>
      <c r="B71" s="18" t="s">
        <v>4221</v>
      </c>
      <c r="C71" s="18">
        <v>3</v>
      </c>
      <c r="D71" s="18" t="s">
        <v>4094</v>
      </c>
    </row>
    <row r="72" spans="1:4" ht="13.5">
      <c r="A72" s="18" t="s">
        <v>4222</v>
      </c>
      <c r="B72" s="18" t="s">
        <v>4223</v>
      </c>
      <c r="C72" s="18">
        <v>3</v>
      </c>
      <c r="D72" s="18" t="s">
        <v>4094</v>
      </c>
    </row>
    <row r="73" spans="1:4" ht="13.5">
      <c r="A73" s="18" t="s">
        <v>4224</v>
      </c>
      <c r="B73" s="18" t="s">
        <v>4225</v>
      </c>
      <c r="C73" s="18">
        <v>3</v>
      </c>
      <c r="D73" s="18" t="s">
        <v>4094</v>
      </c>
    </row>
    <row r="74" spans="1:4" ht="13.5">
      <c r="A74" s="18" t="s">
        <v>809</v>
      </c>
      <c r="B74" s="18" t="s">
        <v>4226</v>
      </c>
      <c r="C74" s="18">
        <v>3</v>
      </c>
      <c r="D74" s="18" t="s">
        <v>4094</v>
      </c>
    </row>
    <row r="75" spans="1:4" ht="13.5">
      <c r="A75" s="18" t="s">
        <v>4227</v>
      </c>
      <c r="B75" s="18" t="s">
        <v>4228</v>
      </c>
      <c r="C75" s="18">
        <v>3</v>
      </c>
      <c r="D75" s="18" t="s">
        <v>4094</v>
      </c>
    </row>
    <row r="76" spans="1:4" ht="13.5">
      <c r="A76" s="18" t="s">
        <v>4229</v>
      </c>
      <c r="B76" s="18" t="s">
        <v>4230</v>
      </c>
      <c r="C76" s="18">
        <v>3</v>
      </c>
      <c r="D76" s="18" t="s">
        <v>4094</v>
      </c>
    </row>
    <row r="77" spans="1:4" ht="13.5">
      <c r="A77" s="18" t="s">
        <v>4231</v>
      </c>
      <c r="B77" s="18" t="s">
        <v>4232</v>
      </c>
      <c r="C77" s="18">
        <v>3</v>
      </c>
      <c r="D77" s="18" t="s">
        <v>4094</v>
      </c>
    </row>
    <row r="78" spans="1:4" ht="13.5">
      <c r="A78" s="18" t="s">
        <v>4233</v>
      </c>
      <c r="B78" s="18" t="s">
        <v>4234</v>
      </c>
      <c r="C78" s="18">
        <v>3</v>
      </c>
      <c r="D78" s="18" t="s">
        <v>4094</v>
      </c>
    </row>
    <row r="79" spans="1:4" ht="13.5">
      <c r="A79" s="18" t="s">
        <v>4235</v>
      </c>
      <c r="B79" s="18" t="s">
        <v>4236</v>
      </c>
      <c r="C79" s="18">
        <v>3</v>
      </c>
      <c r="D79" s="18" t="s">
        <v>4094</v>
      </c>
    </row>
    <row r="80" spans="1:4" ht="13.5">
      <c r="A80" s="18" t="s">
        <v>4237</v>
      </c>
      <c r="B80" s="18" t="s">
        <v>4238</v>
      </c>
      <c r="C80" s="18">
        <v>3</v>
      </c>
      <c r="D80" s="18" t="s">
        <v>4094</v>
      </c>
    </row>
    <row r="81" spans="1:4" ht="13.5">
      <c r="A81" s="18" t="s">
        <v>4239</v>
      </c>
      <c r="B81" s="18" t="s">
        <v>4240</v>
      </c>
      <c r="C81" s="18">
        <v>3</v>
      </c>
      <c r="D81" s="18" t="s">
        <v>4094</v>
      </c>
    </row>
    <row r="82" spans="1:4" ht="13.5">
      <c r="A82" s="18" t="s">
        <v>4241</v>
      </c>
      <c r="B82" s="18" t="s">
        <v>4242</v>
      </c>
      <c r="C82" s="18">
        <v>3</v>
      </c>
      <c r="D82" s="18" t="s">
        <v>4094</v>
      </c>
    </row>
    <row r="83" spans="1:4" ht="13.5">
      <c r="A83" s="18" t="s">
        <v>716</v>
      </c>
      <c r="B83" s="18" t="s">
        <v>4243</v>
      </c>
      <c r="C83" s="18">
        <v>3</v>
      </c>
      <c r="D83" s="18" t="s">
        <v>4094</v>
      </c>
    </row>
    <row r="84" spans="1:4" ht="13.5">
      <c r="A84" s="18" t="s">
        <v>4244</v>
      </c>
      <c r="B84" s="18" t="s">
        <v>4245</v>
      </c>
      <c r="C84" s="18">
        <v>3</v>
      </c>
      <c r="D84" s="18" t="s">
        <v>4094</v>
      </c>
    </row>
    <row r="85" spans="1:4" ht="13.5">
      <c r="A85" s="18" t="s">
        <v>4246</v>
      </c>
      <c r="B85" s="18" t="s">
        <v>4247</v>
      </c>
      <c r="C85" s="18">
        <v>3</v>
      </c>
      <c r="D85" s="18" t="s">
        <v>4094</v>
      </c>
    </row>
    <row r="86" spans="1:4" ht="13.5">
      <c r="A86" s="18" t="s">
        <v>4248</v>
      </c>
      <c r="B86" s="18" t="s">
        <v>4249</v>
      </c>
      <c r="C86" s="18">
        <v>3</v>
      </c>
      <c r="D86" s="18" t="s">
        <v>4094</v>
      </c>
    </row>
    <row r="87" spans="1:4" ht="13.5">
      <c r="A87" s="18" t="s">
        <v>4250</v>
      </c>
      <c r="B87" s="18" t="s">
        <v>632</v>
      </c>
      <c r="C87" s="18">
        <v>3</v>
      </c>
      <c r="D87" s="18" t="s">
        <v>4094</v>
      </c>
    </row>
    <row r="88" spans="1:4" ht="13.5">
      <c r="A88" s="18" t="s">
        <v>4251</v>
      </c>
      <c r="B88" s="18" t="s">
        <v>4252</v>
      </c>
      <c r="C88" s="18">
        <v>3</v>
      </c>
      <c r="D88" s="18" t="s">
        <v>4094</v>
      </c>
    </row>
    <row r="89" spans="1:4" ht="13.5">
      <c r="A89" s="18" t="s">
        <v>854</v>
      </c>
      <c r="B89" s="18" t="s">
        <v>4253</v>
      </c>
      <c r="C89" s="18">
        <v>3</v>
      </c>
      <c r="D89" s="18" t="s">
        <v>4094</v>
      </c>
    </row>
    <row r="90" spans="1:4" ht="13.5">
      <c r="A90" s="18" t="s">
        <v>4254</v>
      </c>
      <c r="B90" s="18" t="s">
        <v>4255</v>
      </c>
      <c r="C90" s="18">
        <v>3</v>
      </c>
      <c r="D90" s="18" t="s">
        <v>4094</v>
      </c>
    </row>
    <row r="91" spans="1:4" ht="13.5">
      <c r="A91" s="18" t="s">
        <v>4256</v>
      </c>
      <c r="B91" s="18" t="s">
        <v>4257</v>
      </c>
      <c r="C91" s="18">
        <v>3</v>
      </c>
      <c r="D91" s="18" t="s">
        <v>4094</v>
      </c>
    </row>
    <row r="92" spans="1:4" ht="13.5">
      <c r="A92" s="18" t="s">
        <v>4258</v>
      </c>
      <c r="B92" s="18" t="s">
        <v>812</v>
      </c>
      <c r="C92" s="18">
        <v>3</v>
      </c>
      <c r="D92" s="18" t="s">
        <v>4094</v>
      </c>
    </row>
    <row r="93" spans="1:4" ht="13.5">
      <c r="A93" s="18" t="s">
        <v>4259</v>
      </c>
      <c r="B93" s="18" t="s">
        <v>4260</v>
      </c>
      <c r="C93" s="18">
        <v>3</v>
      </c>
      <c r="D93" s="18" t="s">
        <v>4094</v>
      </c>
    </row>
    <row r="94" spans="1:4" ht="13.5">
      <c r="A94" s="18" t="s">
        <v>4261</v>
      </c>
      <c r="B94" s="18" t="s">
        <v>4262</v>
      </c>
      <c r="C94" s="18">
        <v>3</v>
      </c>
      <c r="D94" s="18" t="s">
        <v>4094</v>
      </c>
    </row>
    <row r="95" spans="1:4" ht="13.5">
      <c r="A95" s="18" t="s">
        <v>4263</v>
      </c>
      <c r="B95" s="18" t="s">
        <v>4264</v>
      </c>
      <c r="C95" s="18">
        <v>3</v>
      </c>
      <c r="D95" s="18" t="s">
        <v>4094</v>
      </c>
    </row>
    <row r="96" spans="1:4" ht="13.5">
      <c r="A96" s="18" t="s">
        <v>4265</v>
      </c>
      <c r="B96" s="18" t="s">
        <v>4266</v>
      </c>
      <c r="C96" s="18">
        <v>3</v>
      </c>
      <c r="D96" s="18" t="s">
        <v>4094</v>
      </c>
    </row>
    <row r="97" spans="1:4" ht="13.5">
      <c r="A97" s="18" t="s">
        <v>4267</v>
      </c>
      <c r="B97" s="18" t="s">
        <v>4268</v>
      </c>
      <c r="C97" s="18">
        <v>3</v>
      </c>
      <c r="D97" s="18" t="s">
        <v>4094</v>
      </c>
    </row>
    <row r="98" spans="1:4" ht="13.5">
      <c r="A98" s="18" t="s">
        <v>4269</v>
      </c>
      <c r="B98" s="18" t="s">
        <v>4270</v>
      </c>
      <c r="C98" s="18">
        <v>3</v>
      </c>
      <c r="D98" s="18" t="s">
        <v>4094</v>
      </c>
    </row>
    <row r="99" spans="1:5" ht="13.5">
      <c r="A99" s="18" t="s">
        <v>4271</v>
      </c>
      <c r="B99" s="18" t="s">
        <v>4272</v>
      </c>
      <c r="C99" s="18">
        <v>3</v>
      </c>
      <c r="D99" s="18" t="s">
        <v>4094</v>
      </c>
      <c r="E99" s="18" t="s">
        <v>4094</v>
      </c>
    </row>
    <row r="100" spans="1:4" ht="13.5">
      <c r="A100" s="18" t="s">
        <v>793</v>
      </c>
      <c r="B100" s="18" t="s">
        <v>4273</v>
      </c>
      <c r="C100" s="18">
        <v>3</v>
      </c>
      <c r="D100" s="18" t="s">
        <v>4094</v>
      </c>
    </row>
    <row r="101" spans="1:4" ht="13.5">
      <c r="A101" s="18" t="s">
        <v>4274</v>
      </c>
      <c r="B101" s="18" t="s">
        <v>4275</v>
      </c>
      <c r="C101" s="18">
        <v>3</v>
      </c>
      <c r="D101" s="18" t="s">
        <v>4094</v>
      </c>
    </row>
    <row r="102" spans="1:4" ht="13.5">
      <c r="A102" s="18" t="s">
        <v>4276</v>
      </c>
      <c r="B102" s="18" t="s">
        <v>4277</v>
      </c>
      <c r="C102" s="18">
        <v>3</v>
      </c>
      <c r="D102" s="18" t="s">
        <v>4094</v>
      </c>
    </row>
    <row r="103" spans="1:4" ht="13.5">
      <c r="A103" s="18" t="s">
        <v>729</v>
      </c>
      <c r="B103" s="18" t="s">
        <v>4278</v>
      </c>
      <c r="C103" s="18">
        <v>3</v>
      </c>
      <c r="D103" s="18" t="s">
        <v>4094</v>
      </c>
    </row>
    <row r="104" spans="1:4" ht="13.5">
      <c r="A104" s="18" t="s">
        <v>757</v>
      </c>
      <c r="B104" s="18" t="s">
        <v>4279</v>
      </c>
      <c r="C104" s="18">
        <v>3</v>
      </c>
      <c r="D104" s="18" t="s">
        <v>4094</v>
      </c>
    </row>
    <row r="105" spans="1:4" ht="13.5">
      <c r="A105" s="18" t="s">
        <v>4280</v>
      </c>
      <c r="B105" s="18" t="s">
        <v>4281</v>
      </c>
      <c r="C105" s="18">
        <v>3</v>
      </c>
      <c r="D105" s="18" t="s">
        <v>4094</v>
      </c>
    </row>
    <row r="106" spans="1:4" ht="13.5">
      <c r="A106" s="18" t="s">
        <v>4282</v>
      </c>
      <c r="B106" s="18" t="s">
        <v>4283</v>
      </c>
      <c r="C106" s="18">
        <v>3</v>
      </c>
      <c r="D106" s="18" t="s">
        <v>4094</v>
      </c>
    </row>
    <row r="107" spans="1:4" ht="13.5">
      <c r="A107" s="18" t="s">
        <v>4284</v>
      </c>
      <c r="B107" s="18" t="s">
        <v>4285</v>
      </c>
      <c r="C107" s="18">
        <v>3</v>
      </c>
      <c r="D107" s="18" t="s">
        <v>4094</v>
      </c>
    </row>
    <row r="108" spans="1:4" ht="13.5">
      <c r="A108" s="18" t="s">
        <v>4286</v>
      </c>
      <c r="B108" s="18" t="s">
        <v>4287</v>
      </c>
      <c r="C108" s="18">
        <v>3</v>
      </c>
      <c r="D108" s="18" t="s">
        <v>4094</v>
      </c>
    </row>
    <row r="109" spans="1:4" ht="13.5">
      <c r="A109" s="18" t="s">
        <v>4288</v>
      </c>
      <c r="B109" s="18" t="s">
        <v>4289</v>
      </c>
      <c r="C109" s="18">
        <v>3</v>
      </c>
      <c r="D109" s="18" t="s">
        <v>4094</v>
      </c>
    </row>
    <row r="110" spans="1:4" ht="13.5">
      <c r="A110" s="18" t="s">
        <v>4290</v>
      </c>
      <c r="B110" s="18" t="s">
        <v>4291</v>
      </c>
      <c r="C110" s="18">
        <v>3</v>
      </c>
      <c r="D110" s="18" t="s">
        <v>4094</v>
      </c>
    </row>
    <row r="111" spans="1:4" ht="13.5">
      <c r="A111" s="18" t="s">
        <v>4292</v>
      </c>
      <c r="B111" s="18" t="s">
        <v>4293</v>
      </c>
      <c r="C111" s="18">
        <v>3</v>
      </c>
      <c r="D111" s="18" t="s">
        <v>4094</v>
      </c>
    </row>
    <row r="112" spans="1:4" ht="13.5">
      <c r="A112" s="18" t="s">
        <v>4294</v>
      </c>
      <c r="B112" s="18" t="s">
        <v>4295</v>
      </c>
      <c r="C112" s="18">
        <v>3</v>
      </c>
      <c r="D112" s="18" t="s">
        <v>4094</v>
      </c>
    </row>
    <row r="113" spans="1:4" ht="13.5">
      <c r="A113" s="18" t="s">
        <v>4296</v>
      </c>
      <c r="B113" s="18" t="s">
        <v>4297</v>
      </c>
      <c r="C113" s="18">
        <v>3</v>
      </c>
      <c r="D113" s="18" t="s">
        <v>4094</v>
      </c>
    </row>
    <row r="114" spans="1:4" ht="13.5">
      <c r="A114" s="18" t="s">
        <v>748</v>
      </c>
      <c r="B114" s="18" t="s">
        <v>4298</v>
      </c>
      <c r="C114" s="18">
        <v>3</v>
      </c>
      <c r="D114" s="18" t="s">
        <v>4094</v>
      </c>
    </row>
    <row r="115" spans="1:4" ht="13.5">
      <c r="A115" s="18" t="s">
        <v>827</v>
      </c>
      <c r="B115" s="18" t="s">
        <v>4299</v>
      </c>
      <c r="C115" s="18">
        <v>3</v>
      </c>
      <c r="D115" s="18" t="s">
        <v>4094</v>
      </c>
    </row>
    <row r="116" spans="1:4" ht="13.5">
      <c r="A116" s="18" t="s">
        <v>4300</v>
      </c>
      <c r="B116" s="18" t="s">
        <v>538</v>
      </c>
      <c r="C116" s="18">
        <v>3</v>
      </c>
      <c r="D116" s="18" t="s">
        <v>4094</v>
      </c>
    </row>
    <row r="117" spans="1:4" ht="13.5">
      <c r="A117" s="18" t="s">
        <v>4301</v>
      </c>
      <c r="B117" s="18" t="s">
        <v>4302</v>
      </c>
      <c r="C117" s="18">
        <v>3</v>
      </c>
      <c r="D117" s="18" t="s">
        <v>4094</v>
      </c>
    </row>
    <row r="118" spans="1:4" ht="13.5">
      <c r="A118" s="18" t="s">
        <v>4303</v>
      </c>
      <c r="B118" s="18" t="s">
        <v>4304</v>
      </c>
      <c r="C118" s="18">
        <v>3</v>
      </c>
      <c r="D118" s="18" t="s">
        <v>4094</v>
      </c>
    </row>
    <row r="119" spans="1:4" ht="13.5">
      <c r="A119" s="18" t="s">
        <v>846</v>
      </c>
      <c r="B119" s="18" t="s">
        <v>4305</v>
      </c>
      <c r="C119" s="18">
        <v>3</v>
      </c>
      <c r="D119" s="18" t="s">
        <v>4094</v>
      </c>
    </row>
    <row r="120" spans="1:4" ht="13.5">
      <c r="A120" s="18" t="s">
        <v>4306</v>
      </c>
      <c r="B120" s="18" t="s">
        <v>4307</v>
      </c>
      <c r="C120" s="18">
        <v>3</v>
      </c>
      <c r="D120" s="18" t="s">
        <v>4094</v>
      </c>
    </row>
    <row r="121" spans="1:5" ht="13.5">
      <c r="A121" s="18" t="s">
        <v>4308</v>
      </c>
      <c r="B121" s="18" t="s">
        <v>4309</v>
      </c>
      <c r="C121" s="18">
        <v>3</v>
      </c>
      <c r="D121" s="18" t="s">
        <v>4094</v>
      </c>
      <c r="E121" s="18" t="s">
        <v>4310</v>
      </c>
    </row>
    <row r="122" spans="1:4" ht="13.5">
      <c r="A122" s="18" t="s">
        <v>4311</v>
      </c>
      <c r="B122" s="18" t="s">
        <v>4312</v>
      </c>
      <c r="C122" s="18">
        <v>3</v>
      </c>
      <c r="D122" s="18" t="s">
        <v>4094</v>
      </c>
    </row>
    <row r="123" spans="1:4" ht="13.5">
      <c r="A123" s="18" t="s">
        <v>4313</v>
      </c>
      <c r="B123" s="18" t="s">
        <v>4314</v>
      </c>
      <c r="C123" s="18">
        <v>3</v>
      </c>
      <c r="D123" s="18" t="s">
        <v>4094</v>
      </c>
    </row>
    <row r="124" spans="1:4" ht="13.5">
      <c r="A124" s="18" t="s">
        <v>4315</v>
      </c>
      <c r="B124" s="18" t="s">
        <v>4316</v>
      </c>
      <c r="C124" s="18">
        <v>3</v>
      </c>
      <c r="D124" s="18" t="s">
        <v>4094</v>
      </c>
    </row>
    <row r="125" spans="1:4" ht="13.5">
      <c r="A125" s="18" t="s">
        <v>4317</v>
      </c>
      <c r="B125" s="18" t="s">
        <v>4318</v>
      </c>
      <c r="C125" s="18">
        <v>3</v>
      </c>
      <c r="D125" s="18" t="s">
        <v>4094</v>
      </c>
    </row>
    <row r="126" spans="1:4" ht="13.5">
      <c r="A126" s="18" t="s">
        <v>4319</v>
      </c>
      <c r="B126" s="18" t="s">
        <v>4320</v>
      </c>
      <c r="C126" s="18">
        <v>3</v>
      </c>
      <c r="D126" s="18" t="s">
        <v>4094</v>
      </c>
    </row>
    <row r="127" spans="1:4" ht="13.5">
      <c r="A127" s="18" t="s">
        <v>4321</v>
      </c>
      <c r="B127" s="18" t="s">
        <v>4322</v>
      </c>
      <c r="C127" s="18">
        <v>3</v>
      </c>
      <c r="D127" s="18" t="s">
        <v>4094</v>
      </c>
    </row>
    <row r="128" spans="1:4" ht="13.5">
      <c r="A128" s="18" t="s">
        <v>795</v>
      </c>
      <c r="B128" s="18" t="s">
        <v>4323</v>
      </c>
      <c r="C128" s="18">
        <v>3</v>
      </c>
      <c r="D128" s="18" t="s">
        <v>4094</v>
      </c>
    </row>
    <row r="129" spans="1:4" ht="13.5">
      <c r="A129" s="18" t="s">
        <v>4324</v>
      </c>
      <c r="B129" s="18" t="s">
        <v>1937</v>
      </c>
      <c r="C129" s="18">
        <v>3</v>
      </c>
      <c r="D129" s="18" t="s">
        <v>4094</v>
      </c>
    </row>
    <row r="130" spans="1:4" ht="13.5">
      <c r="A130" s="18" t="s">
        <v>807</v>
      </c>
      <c r="B130" s="18" t="s">
        <v>4325</v>
      </c>
      <c r="C130" s="18">
        <v>3</v>
      </c>
      <c r="D130" s="18" t="s">
        <v>4094</v>
      </c>
    </row>
    <row r="131" spans="1:4" ht="13.5">
      <c r="A131" s="18" t="s">
        <v>4326</v>
      </c>
      <c r="B131" s="18" t="s">
        <v>4327</v>
      </c>
      <c r="C131" s="18">
        <v>3</v>
      </c>
      <c r="D131" s="18" t="s">
        <v>4094</v>
      </c>
    </row>
    <row r="132" spans="1:4" ht="13.5">
      <c r="A132" s="18" t="s">
        <v>4328</v>
      </c>
      <c r="B132" s="18" t="s">
        <v>4329</v>
      </c>
      <c r="C132" s="18">
        <v>3</v>
      </c>
      <c r="D132" s="18" t="s">
        <v>4094</v>
      </c>
    </row>
    <row r="133" spans="1:4" ht="13.5">
      <c r="A133" s="18" t="s">
        <v>4330</v>
      </c>
      <c r="B133" s="18" t="s">
        <v>4331</v>
      </c>
      <c r="C133" s="18">
        <v>3</v>
      </c>
      <c r="D133" s="18" t="s">
        <v>4094</v>
      </c>
    </row>
    <row r="134" spans="1:4" ht="13.5">
      <c r="A134" s="18" t="s">
        <v>4332</v>
      </c>
      <c r="B134" s="18" t="s">
        <v>4333</v>
      </c>
      <c r="C134" s="18">
        <v>3</v>
      </c>
      <c r="D134" s="18" t="s">
        <v>4094</v>
      </c>
    </row>
    <row r="135" spans="1:4" ht="13.5">
      <c r="A135" s="18" t="s">
        <v>4334</v>
      </c>
      <c r="B135" s="18" t="s">
        <v>4335</v>
      </c>
      <c r="C135" s="18">
        <v>3</v>
      </c>
      <c r="D135" s="18" t="s">
        <v>4094</v>
      </c>
    </row>
    <row r="136" spans="1:4" ht="13.5">
      <c r="A136" s="18" t="s">
        <v>4336</v>
      </c>
      <c r="B136" s="18" t="s">
        <v>4337</v>
      </c>
      <c r="C136" s="18">
        <v>3</v>
      </c>
      <c r="D136" s="18" t="s">
        <v>4094</v>
      </c>
    </row>
    <row r="137" spans="1:4" ht="13.5">
      <c r="A137" s="18" t="s">
        <v>4338</v>
      </c>
      <c r="B137" s="18" t="s">
        <v>4339</v>
      </c>
      <c r="C137" s="18">
        <v>3</v>
      </c>
      <c r="D137" s="18" t="s">
        <v>4094</v>
      </c>
    </row>
    <row r="138" spans="1:4" ht="13.5">
      <c r="A138" s="18" t="s">
        <v>4340</v>
      </c>
      <c r="B138" s="18" t="s">
        <v>4341</v>
      </c>
      <c r="C138" s="18">
        <v>3</v>
      </c>
      <c r="D138" s="18" t="s">
        <v>4094</v>
      </c>
    </row>
    <row r="139" spans="1:4" ht="13.5">
      <c r="A139" s="18" t="s">
        <v>4342</v>
      </c>
      <c r="B139" s="18" t="s">
        <v>4343</v>
      </c>
      <c r="C139" s="18">
        <v>3</v>
      </c>
      <c r="D139" s="18" t="s">
        <v>4094</v>
      </c>
    </row>
    <row r="140" spans="1:4" ht="13.5">
      <c r="A140" s="18" t="s">
        <v>4344</v>
      </c>
      <c r="B140" s="18" t="s">
        <v>4345</v>
      </c>
      <c r="C140" s="18">
        <v>3</v>
      </c>
      <c r="D140" s="18" t="s">
        <v>4094</v>
      </c>
    </row>
    <row r="141" spans="1:4" ht="13.5">
      <c r="A141" s="18" t="s">
        <v>4346</v>
      </c>
      <c r="B141" s="18" t="s">
        <v>4347</v>
      </c>
      <c r="C141" s="18">
        <v>3</v>
      </c>
      <c r="D141" s="18" t="s">
        <v>4094</v>
      </c>
    </row>
    <row r="142" spans="1:4" ht="13.5">
      <c r="A142" s="18" t="s">
        <v>4348</v>
      </c>
      <c r="B142" s="18" t="s">
        <v>4349</v>
      </c>
      <c r="C142" s="18">
        <v>3</v>
      </c>
      <c r="D142" s="18" t="s">
        <v>4094</v>
      </c>
    </row>
    <row r="143" spans="1:4" ht="13.5">
      <c r="A143" s="18" t="s">
        <v>4350</v>
      </c>
      <c r="B143" s="18" t="s">
        <v>4351</v>
      </c>
      <c r="C143" s="18">
        <v>3</v>
      </c>
      <c r="D143" s="18" t="s">
        <v>4094</v>
      </c>
    </row>
    <row r="144" spans="1:4" ht="13.5">
      <c r="A144" s="18" t="s">
        <v>4352</v>
      </c>
      <c r="B144" s="18" t="s">
        <v>4353</v>
      </c>
      <c r="C144" s="18">
        <v>3</v>
      </c>
      <c r="D144" s="18" t="s">
        <v>4094</v>
      </c>
    </row>
    <row r="145" spans="1:4" ht="13.5">
      <c r="A145" s="18" t="s">
        <v>4354</v>
      </c>
      <c r="B145" s="18" t="s">
        <v>4355</v>
      </c>
      <c r="C145" s="18">
        <v>3</v>
      </c>
      <c r="D145" s="18" t="s">
        <v>4094</v>
      </c>
    </row>
    <row r="146" spans="1:4" ht="13.5">
      <c r="A146" s="18" t="s">
        <v>4356</v>
      </c>
      <c r="B146" s="18" t="s">
        <v>4357</v>
      </c>
      <c r="C146" s="18">
        <v>3</v>
      </c>
      <c r="D146" s="18" t="s">
        <v>4094</v>
      </c>
    </row>
    <row r="147" spans="1:4" ht="13.5">
      <c r="A147" s="18" t="s">
        <v>4358</v>
      </c>
      <c r="B147" s="18" t="s">
        <v>4359</v>
      </c>
      <c r="C147" s="18">
        <v>3</v>
      </c>
      <c r="D147" s="18" t="s">
        <v>4094</v>
      </c>
    </row>
    <row r="148" spans="1:4" ht="13.5">
      <c r="A148" s="18" t="s">
        <v>4360</v>
      </c>
      <c r="B148" s="18" t="s">
        <v>4361</v>
      </c>
      <c r="C148" s="18">
        <v>3</v>
      </c>
      <c r="D148" s="18" t="s">
        <v>4094</v>
      </c>
    </row>
    <row r="149" spans="1:4" ht="13.5">
      <c r="A149" s="18" t="s">
        <v>4362</v>
      </c>
      <c r="B149" s="18" t="s">
        <v>4363</v>
      </c>
      <c r="C149" s="18">
        <v>3</v>
      </c>
      <c r="D149" s="18" t="s">
        <v>4094</v>
      </c>
    </row>
    <row r="150" spans="1:4" ht="13.5">
      <c r="A150" s="18" t="s">
        <v>4364</v>
      </c>
      <c r="B150" s="18" t="s">
        <v>4365</v>
      </c>
      <c r="C150" s="18">
        <v>3</v>
      </c>
      <c r="D150" s="18" t="s">
        <v>4094</v>
      </c>
    </row>
    <row r="151" spans="1:4" ht="13.5">
      <c r="A151" s="18" t="s">
        <v>4366</v>
      </c>
      <c r="B151" s="18" t="s">
        <v>555</v>
      </c>
      <c r="C151" s="18">
        <v>3</v>
      </c>
      <c r="D151" s="18" t="s">
        <v>4094</v>
      </c>
    </row>
    <row r="152" spans="1:4" ht="13.5">
      <c r="A152" s="18" t="s">
        <v>4367</v>
      </c>
      <c r="B152" s="18" t="s">
        <v>4368</v>
      </c>
      <c r="C152" s="18">
        <v>3</v>
      </c>
      <c r="D152" s="18" t="s">
        <v>4094</v>
      </c>
    </row>
    <row r="153" spans="1:4" ht="13.5">
      <c r="A153" s="18" t="s">
        <v>4369</v>
      </c>
      <c r="B153" s="18" t="s">
        <v>4370</v>
      </c>
      <c r="C153" s="18">
        <v>3</v>
      </c>
      <c r="D153" s="18" t="s">
        <v>4094</v>
      </c>
    </row>
    <row r="154" spans="1:4" ht="13.5">
      <c r="A154" s="18" t="s">
        <v>737</v>
      </c>
      <c r="B154" s="18" t="s">
        <v>4371</v>
      </c>
      <c r="C154" s="18">
        <v>3</v>
      </c>
      <c r="D154" s="18" t="s">
        <v>4094</v>
      </c>
    </row>
    <row r="155" spans="1:4" ht="13.5">
      <c r="A155" s="18" t="s">
        <v>4372</v>
      </c>
      <c r="B155" s="18" t="s">
        <v>4373</v>
      </c>
      <c r="C155" s="18">
        <v>3</v>
      </c>
      <c r="D155" s="18" t="s">
        <v>4094</v>
      </c>
    </row>
    <row r="156" spans="1:4" ht="13.5">
      <c r="A156" s="18" t="s">
        <v>4374</v>
      </c>
      <c r="B156" s="18" t="s">
        <v>4375</v>
      </c>
      <c r="C156" s="18">
        <v>3</v>
      </c>
      <c r="D156" s="18" t="s">
        <v>4094</v>
      </c>
    </row>
    <row r="157" spans="1:4" ht="13.5">
      <c r="A157" s="18" t="s">
        <v>778</v>
      </c>
      <c r="B157" s="18" t="s">
        <v>4376</v>
      </c>
      <c r="C157" s="18">
        <v>3</v>
      </c>
      <c r="D157" s="18" t="s">
        <v>4094</v>
      </c>
    </row>
    <row r="158" spans="1:4" ht="13.5">
      <c r="A158" s="18" t="s">
        <v>4377</v>
      </c>
      <c r="B158" s="18" t="s">
        <v>4378</v>
      </c>
      <c r="C158" s="18">
        <v>3</v>
      </c>
      <c r="D158" s="18" t="s">
        <v>4094</v>
      </c>
    </row>
    <row r="159" spans="1:4" ht="13.5">
      <c r="A159" s="18" t="s">
        <v>4379</v>
      </c>
      <c r="B159" s="18" t="s">
        <v>4380</v>
      </c>
      <c r="C159" s="18">
        <v>3</v>
      </c>
      <c r="D159" s="18" t="s">
        <v>4094</v>
      </c>
    </row>
    <row r="160" spans="1:4" ht="13.5">
      <c r="A160" s="18" t="s">
        <v>4381</v>
      </c>
      <c r="B160" s="18" t="s">
        <v>4382</v>
      </c>
      <c r="C160" s="18">
        <v>3</v>
      </c>
      <c r="D160" s="18" t="s">
        <v>4094</v>
      </c>
    </row>
    <row r="161" spans="1:4" ht="13.5">
      <c r="A161" s="18" t="s">
        <v>4383</v>
      </c>
      <c r="B161" s="18" t="s">
        <v>4384</v>
      </c>
      <c r="C161" s="18">
        <v>3</v>
      </c>
      <c r="D161" s="18" t="s">
        <v>4094</v>
      </c>
    </row>
    <row r="162" spans="1:4" ht="13.5">
      <c r="A162" s="18" t="s">
        <v>4385</v>
      </c>
      <c r="B162" s="18" t="s">
        <v>4386</v>
      </c>
      <c r="C162" s="18">
        <v>3</v>
      </c>
      <c r="D162" s="18" t="s">
        <v>4094</v>
      </c>
    </row>
    <row r="163" spans="1:4" ht="13.5">
      <c r="A163" s="18" t="s">
        <v>4387</v>
      </c>
      <c r="B163" s="18" t="s">
        <v>4388</v>
      </c>
      <c r="C163" s="18">
        <v>3</v>
      </c>
      <c r="D163" s="18" t="s">
        <v>4094</v>
      </c>
    </row>
    <row r="164" spans="1:4" ht="13.5">
      <c r="A164" s="18" t="s">
        <v>4389</v>
      </c>
      <c r="B164" s="18" t="s">
        <v>4390</v>
      </c>
      <c r="C164" s="18">
        <v>3</v>
      </c>
      <c r="D164" s="18" t="s">
        <v>4094</v>
      </c>
    </row>
    <row r="165" spans="1:4" ht="13.5">
      <c r="A165" s="18" t="s">
        <v>4391</v>
      </c>
      <c r="B165" s="18" t="s">
        <v>4392</v>
      </c>
      <c r="C165" s="18">
        <v>3</v>
      </c>
      <c r="D165" s="18" t="s">
        <v>4094</v>
      </c>
    </row>
    <row r="166" spans="1:4" ht="13.5">
      <c r="A166" s="18" t="s">
        <v>4393</v>
      </c>
      <c r="B166" s="18" t="s">
        <v>4394</v>
      </c>
      <c r="C166" s="18">
        <v>3</v>
      </c>
      <c r="D166" s="18" t="s">
        <v>4094</v>
      </c>
    </row>
    <row r="167" spans="1:4" ht="13.5">
      <c r="A167" s="18" t="s">
        <v>4395</v>
      </c>
      <c r="B167" s="18" t="s">
        <v>4396</v>
      </c>
      <c r="C167" s="18">
        <v>3</v>
      </c>
      <c r="D167" s="18" t="s">
        <v>4094</v>
      </c>
    </row>
    <row r="168" spans="1:4" ht="13.5">
      <c r="A168" s="18" t="s">
        <v>782</v>
      </c>
      <c r="B168" s="18" t="s">
        <v>4397</v>
      </c>
      <c r="C168" s="18">
        <v>3</v>
      </c>
      <c r="D168" s="18" t="s">
        <v>4094</v>
      </c>
    </row>
    <row r="169" spans="1:4" ht="13.5">
      <c r="A169" s="18" t="s">
        <v>784</v>
      </c>
      <c r="B169" s="18" t="s">
        <v>4398</v>
      </c>
      <c r="C169" s="18">
        <v>3</v>
      </c>
      <c r="D169" s="18" t="s">
        <v>4094</v>
      </c>
    </row>
    <row r="170" spans="1:4" ht="13.5">
      <c r="A170" s="18" t="s">
        <v>4399</v>
      </c>
      <c r="B170" s="18" t="s">
        <v>4400</v>
      </c>
      <c r="C170" s="18">
        <v>3</v>
      </c>
      <c r="D170" s="18" t="s">
        <v>4094</v>
      </c>
    </row>
    <row r="171" spans="1:4" ht="13.5">
      <c r="A171" s="18" t="s">
        <v>4401</v>
      </c>
      <c r="B171" s="18" t="s">
        <v>4402</v>
      </c>
      <c r="C171" s="18">
        <v>3</v>
      </c>
      <c r="D171" s="18" t="s">
        <v>4094</v>
      </c>
    </row>
    <row r="172" spans="1:4" ht="13.5">
      <c r="A172" s="18" t="s">
        <v>4403</v>
      </c>
      <c r="B172" s="18" t="s">
        <v>4404</v>
      </c>
      <c r="C172" s="18">
        <v>3</v>
      </c>
      <c r="D172" s="18" t="s">
        <v>4094</v>
      </c>
    </row>
    <row r="173" spans="1:4" ht="13.5">
      <c r="A173" s="18" t="s">
        <v>4405</v>
      </c>
      <c r="B173" s="18" t="s">
        <v>4406</v>
      </c>
      <c r="C173" s="18">
        <v>3</v>
      </c>
      <c r="D173" s="18" t="s">
        <v>4094</v>
      </c>
    </row>
    <row r="174" spans="1:4" ht="13.5">
      <c r="A174" s="18" t="s">
        <v>4407</v>
      </c>
      <c r="B174" s="18" t="s">
        <v>4408</v>
      </c>
      <c r="C174" s="18">
        <v>3</v>
      </c>
      <c r="D174" s="18" t="s">
        <v>4094</v>
      </c>
    </row>
    <row r="175" spans="1:4" ht="13.5">
      <c r="A175" s="18" t="s">
        <v>738</v>
      </c>
      <c r="B175" s="18" t="s">
        <v>4409</v>
      </c>
      <c r="C175" s="18">
        <v>3</v>
      </c>
      <c r="D175" s="18" t="s">
        <v>4094</v>
      </c>
    </row>
    <row r="176" spans="1:4" ht="13.5">
      <c r="A176" s="18" t="s">
        <v>4410</v>
      </c>
      <c r="B176" s="18" t="s">
        <v>557</v>
      </c>
      <c r="C176" s="18">
        <v>3</v>
      </c>
      <c r="D176" s="18" t="s">
        <v>4094</v>
      </c>
    </row>
    <row r="177" spans="1:4" ht="13.5">
      <c r="A177" s="18" t="s">
        <v>4411</v>
      </c>
      <c r="B177" s="18" t="s">
        <v>4412</v>
      </c>
      <c r="C177" s="18">
        <v>3</v>
      </c>
      <c r="D177" s="18" t="s">
        <v>4094</v>
      </c>
    </row>
    <row r="178" spans="1:4" ht="13.5">
      <c r="A178" s="18" t="s">
        <v>4413</v>
      </c>
      <c r="B178" s="18" t="s">
        <v>4414</v>
      </c>
      <c r="C178" s="18">
        <v>3</v>
      </c>
      <c r="D178" s="18" t="s">
        <v>4094</v>
      </c>
    </row>
    <row r="179" spans="1:4" ht="13.5">
      <c r="A179" s="18" t="s">
        <v>4415</v>
      </c>
      <c r="B179" s="18" t="s">
        <v>4416</v>
      </c>
      <c r="C179" s="18">
        <v>3</v>
      </c>
      <c r="D179" s="18" t="s">
        <v>4094</v>
      </c>
    </row>
    <row r="180" spans="1:4" ht="13.5">
      <c r="A180" s="18" t="s">
        <v>853</v>
      </c>
      <c r="B180" s="18" t="s">
        <v>4417</v>
      </c>
      <c r="C180" s="18">
        <v>3</v>
      </c>
      <c r="D180" s="18" t="s">
        <v>4094</v>
      </c>
    </row>
    <row r="181" spans="1:4" ht="13.5">
      <c r="A181" s="18" t="s">
        <v>4418</v>
      </c>
      <c r="B181" s="18" t="s">
        <v>4419</v>
      </c>
      <c r="C181" s="18">
        <v>3</v>
      </c>
      <c r="D181" s="18" t="s">
        <v>4094</v>
      </c>
    </row>
    <row r="182" spans="1:4" ht="13.5">
      <c r="A182" s="18" t="s">
        <v>4420</v>
      </c>
      <c r="B182" s="18" t="s">
        <v>4421</v>
      </c>
      <c r="C182" s="18">
        <v>3</v>
      </c>
      <c r="D182" s="18" t="s">
        <v>4094</v>
      </c>
    </row>
    <row r="183" spans="1:4" ht="13.5">
      <c r="A183" s="18" t="s">
        <v>4422</v>
      </c>
      <c r="B183" s="18" t="s">
        <v>4423</v>
      </c>
      <c r="C183" s="18">
        <v>3</v>
      </c>
      <c r="D183" s="18" t="s">
        <v>4094</v>
      </c>
    </row>
    <row r="184" spans="1:4" ht="13.5">
      <c r="A184" s="18" t="s">
        <v>4424</v>
      </c>
      <c r="B184" s="18" t="s">
        <v>4425</v>
      </c>
      <c r="C184" s="18">
        <v>3</v>
      </c>
      <c r="D184" s="18" t="s">
        <v>4094</v>
      </c>
    </row>
    <row r="185" spans="1:4" ht="13.5">
      <c r="A185" s="18" t="s">
        <v>4426</v>
      </c>
      <c r="B185" s="18" t="s">
        <v>4427</v>
      </c>
      <c r="C185" s="18">
        <v>3</v>
      </c>
      <c r="D185" s="18" t="s">
        <v>4094</v>
      </c>
    </row>
    <row r="186" spans="1:4" ht="13.5">
      <c r="A186" s="18" t="s">
        <v>4428</v>
      </c>
      <c r="B186" s="18" t="s">
        <v>4429</v>
      </c>
      <c r="C186" s="18">
        <v>3</v>
      </c>
      <c r="D186" s="18" t="s">
        <v>4094</v>
      </c>
    </row>
    <row r="187" spans="1:4" ht="13.5">
      <c r="A187" s="18" t="s">
        <v>4430</v>
      </c>
      <c r="B187" s="18" t="s">
        <v>4431</v>
      </c>
      <c r="C187" s="18">
        <v>3</v>
      </c>
      <c r="D187" s="18" t="s">
        <v>4094</v>
      </c>
    </row>
    <row r="188" spans="1:4" ht="13.5">
      <c r="A188" s="18" t="s">
        <v>4432</v>
      </c>
      <c r="B188" s="18" t="s">
        <v>4433</v>
      </c>
      <c r="C188" s="18">
        <v>3</v>
      </c>
      <c r="D188" s="18" t="s">
        <v>4094</v>
      </c>
    </row>
    <row r="189" spans="1:4" ht="13.5">
      <c r="A189" s="18" t="s">
        <v>4434</v>
      </c>
      <c r="B189" s="18" t="s">
        <v>4435</v>
      </c>
      <c r="C189" s="18">
        <v>3</v>
      </c>
      <c r="D189" s="18" t="s">
        <v>4094</v>
      </c>
    </row>
    <row r="190" spans="1:4" ht="13.5">
      <c r="A190" s="18" t="s">
        <v>810</v>
      </c>
      <c r="B190" s="18" t="s">
        <v>4436</v>
      </c>
      <c r="C190" s="18">
        <v>3</v>
      </c>
      <c r="D190" s="18" t="s">
        <v>4094</v>
      </c>
    </row>
    <row r="191" spans="1:4" ht="13.5">
      <c r="A191" s="18" t="s">
        <v>4437</v>
      </c>
      <c r="B191" s="18" t="s">
        <v>683</v>
      </c>
      <c r="C191" s="18">
        <v>3</v>
      </c>
      <c r="D191" s="18" t="s">
        <v>4094</v>
      </c>
    </row>
    <row r="192" spans="1:4" ht="13.5">
      <c r="A192" s="18" t="s">
        <v>4438</v>
      </c>
      <c r="B192" s="18" t="s">
        <v>4439</v>
      </c>
      <c r="C192" s="18">
        <v>3</v>
      </c>
      <c r="D192" s="18" t="s">
        <v>4094</v>
      </c>
    </row>
    <row r="193" spans="1:4" ht="13.5">
      <c r="A193" s="18" t="s">
        <v>4440</v>
      </c>
      <c r="B193" s="18" t="s">
        <v>4441</v>
      </c>
      <c r="C193" s="18">
        <v>3</v>
      </c>
      <c r="D193" s="18" t="s">
        <v>4094</v>
      </c>
    </row>
    <row r="194" spans="1:4" ht="13.5">
      <c r="A194" s="18" t="s">
        <v>4442</v>
      </c>
      <c r="B194" s="18" t="s">
        <v>4443</v>
      </c>
      <c r="C194" s="18">
        <v>3</v>
      </c>
      <c r="D194" s="18" t="s">
        <v>4094</v>
      </c>
    </row>
    <row r="195" spans="1:4" ht="13.5">
      <c r="A195" s="18" t="s">
        <v>740</v>
      </c>
      <c r="B195" s="18" t="s">
        <v>4444</v>
      </c>
      <c r="C195" s="18">
        <v>3</v>
      </c>
      <c r="D195" s="18" t="s">
        <v>4094</v>
      </c>
    </row>
    <row r="196" spans="1:4" ht="13.5">
      <c r="A196" s="18" t="s">
        <v>741</v>
      </c>
      <c r="B196" s="18" t="s">
        <v>4445</v>
      </c>
      <c r="C196" s="18">
        <v>3</v>
      </c>
      <c r="D196" s="18" t="s">
        <v>4094</v>
      </c>
    </row>
    <row r="197" spans="1:4" ht="13.5">
      <c r="A197" s="18" t="s">
        <v>742</v>
      </c>
      <c r="B197" s="18" t="s">
        <v>4446</v>
      </c>
      <c r="C197" s="18">
        <v>3</v>
      </c>
      <c r="D197" s="18" t="s">
        <v>4094</v>
      </c>
    </row>
    <row r="198" spans="1:4" ht="13.5">
      <c r="A198" s="18" t="s">
        <v>718</v>
      </c>
      <c r="B198" s="18" t="s">
        <v>4447</v>
      </c>
      <c r="C198" s="18">
        <v>3</v>
      </c>
      <c r="D198" s="18" t="s">
        <v>4094</v>
      </c>
    </row>
    <row r="199" spans="1:4" ht="13.5">
      <c r="A199" s="18" t="s">
        <v>4448</v>
      </c>
      <c r="B199" s="18" t="s">
        <v>4449</v>
      </c>
      <c r="C199" s="18">
        <v>3</v>
      </c>
      <c r="D199" s="18" t="s">
        <v>4094</v>
      </c>
    </row>
    <row r="200" spans="1:4" ht="13.5">
      <c r="A200" s="18" t="s">
        <v>4450</v>
      </c>
      <c r="B200" s="18" t="s">
        <v>4451</v>
      </c>
      <c r="C200" s="18">
        <v>3</v>
      </c>
      <c r="D200" s="18" t="s">
        <v>4094</v>
      </c>
    </row>
    <row r="201" spans="1:4" ht="13.5">
      <c r="A201" s="18" t="s">
        <v>4452</v>
      </c>
      <c r="B201" s="18" t="s">
        <v>4453</v>
      </c>
      <c r="C201" s="18">
        <v>3</v>
      </c>
      <c r="D201" s="18" t="s">
        <v>4094</v>
      </c>
    </row>
    <row r="202" spans="1:4" ht="13.5">
      <c r="A202" s="18" t="s">
        <v>780</v>
      </c>
      <c r="B202" s="18" t="s">
        <v>4454</v>
      </c>
      <c r="C202" s="18">
        <v>3</v>
      </c>
      <c r="D202" s="18" t="s">
        <v>4094</v>
      </c>
    </row>
    <row r="203" spans="1:4" ht="13.5">
      <c r="A203" s="18" t="s">
        <v>4455</v>
      </c>
      <c r="B203" s="18" t="s">
        <v>4456</v>
      </c>
      <c r="C203" s="18">
        <v>3</v>
      </c>
      <c r="D203" s="18" t="s">
        <v>4094</v>
      </c>
    </row>
    <row r="204" spans="1:4" ht="13.5">
      <c r="A204" s="18" t="s">
        <v>4457</v>
      </c>
      <c r="B204" s="18" t="s">
        <v>4458</v>
      </c>
      <c r="C204" s="18">
        <v>3</v>
      </c>
      <c r="D204" s="18" t="s">
        <v>4094</v>
      </c>
    </row>
    <row r="205" spans="1:4" ht="13.5">
      <c r="A205" s="18" t="s">
        <v>4459</v>
      </c>
      <c r="B205" s="18" t="s">
        <v>4460</v>
      </c>
      <c r="C205" s="18">
        <v>3</v>
      </c>
      <c r="D205" s="18" t="s">
        <v>4094</v>
      </c>
    </row>
    <row r="206" spans="1:4" ht="13.5">
      <c r="A206" s="18" t="s">
        <v>4461</v>
      </c>
      <c r="B206" s="18" t="s">
        <v>4462</v>
      </c>
      <c r="C206" s="18">
        <v>3</v>
      </c>
      <c r="D206" s="18" t="s">
        <v>4094</v>
      </c>
    </row>
    <row r="207" spans="1:4" ht="13.5">
      <c r="A207" s="18" t="s">
        <v>4463</v>
      </c>
      <c r="B207" s="18" t="s">
        <v>4464</v>
      </c>
      <c r="C207" s="18">
        <v>3</v>
      </c>
      <c r="D207" s="18" t="s">
        <v>4094</v>
      </c>
    </row>
    <row r="208" spans="1:4" ht="13.5">
      <c r="A208" s="18" t="s">
        <v>4465</v>
      </c>
      <c r="B208" s="18" t="s">
        <v>4466</v>
      </c>
      <c r="C208" s="18">
        <v>3</v>
      </c>
      <c r="D208" s="18" t="s">
        <v>4094</v>
      </c>
    </row>
    <row r="209" spans="1:4" ht="13.5">
      <c r="A209" s="18" t="s">
        <v>4467</v>
      </c>
      <c r="B209" s="18" t="s">
        <v>4468</v>
      </c>
      <c r="C209" s="18">
        <v>3</v>
      </c>
      <c r="D209" s="18" t="s">
        <v>4094</v>
      </c>
    </row>
    <row r="210" spans="1:4" ht="13.5">
      <c r="A210" s="18" t="s">
        <v>4469</v>
      </c>
      <c r="B210" s="18" t="s">
        <v>4470</v>
      </c>
      <c r="C210" s="18">
        <v>3</v>
      </c>
      <c r="D210" s="18" t="s">
        <v>4094</v>
      </c>
    </row>
    <row r="211" spans="1:4" ht="13.5">
      <c r="A211" s="18" t="s">
        <v>4471</v>
      </c>
      <c r="B211" s="18" t="s">
        <v>4472</v>
      </c>
      <c r="C211" s="18">
        <v>3</v>
      </c>
      <c r="D211" s="18" t="s">
        <v>4094</v>
      </c>
    </row>
    <row r="212" spans="1:4" ht="13.5">
      <c r="A212" s="18" t="s">
        <v>4473</v>
      </c>
      <c r="B212" s="18" t="s">
        <v>4474</v>
      </c>
      <c r="C212" s="18">
        <v>3</v>
      </c>
      <c r="D212" s="18" t="s">
        <v>4094</v>
      </c>
    </row>
    <row r="213" spans="1:4" ht="13.5">
      <c r="A213" s="18" t="s">
        <v>717</v>
      </c>
      <c r="B213" s="18" t="s">
        <v>4475</v>
      </c>
      <c r="C213" s="18">
        <v>3</v>
      </c>
      <c r="D213" s="18" t="s">
        <v>4094</v>
      </c>
    </row>
    <row r="214" spans="1:4" ht="13.5">
      <c r="A214" s="18" t="s">
        <v>4476</v>
      </c>
      <c r="B214" s="18" t="s">
        <v>4477</v>
      </c>
      <c r="C214" s="18">
        <v>3</v>
      </c>
      <c r="D214" s="18" t="s">
        <v>4094</v>
      </c>
    </row>
    <row r="215" spans="1:4" ht="13.5">
      <c r="A215" s="18" t="s">
        <v>4478</v>
      </c>
      <c r="B215" s="18" t="s">
        <v>4479</v>
      </c>
      <c r="C215" s="18">
        <v>3</v>
      </c>
      <c r="D215" s="18" t="s">
        <v>4094</v>
      </c>
    </row>
    <row r="216" spans="1:4" ht="13.5">
      <c r="A216" s="18" t="s">
        <v>4480</v>
      </c>
      <c r="B216" s="18" t="s">
        <v>4481</v>
      </c>
      <c r="C216" s="18">
        <v>3</v>
      </c>
      <c r="D216" s="18" t="s">
        <v>4094</v>
      </c>
    </row>
    <row r="217" spans="1:4" ht="13.5">
      <c r="A217" s="18" t="s">
        <v>4482</v>
      </c>
      <c r="B217" s="18" t="s">
        <v>4483</v>
      </c>
      <c r="C217" s="18">
        <v>3</v>
      </c>
      <c r="D217" s="18" t="s">
        <v>4094</v>
      </c>
    </row>
    <row r="218" spans="1:4" ht="13.5">
      <c r="A218" s="18" t="s">
        <v>4484</v>
      </c>
      <c r="B218" s="18" t="s">
        <v>4485</v>
      </c>
      <c r="C218" s="18">
        <v>3</v>
      </c>
      <c r="D218" s="18" t="s">
        <v>4094</v>
      </c>
    </row>
    <row r="219" spans="1:4" ht="13.5">
      <c r="A219" s="18" t="s">
        <v>4486</v>
      </c>
      <c r="B219" s="18" t="s">
        <v>4487</v>
      </c>
      <c r="C219" s="18">
        <v>3</v>
      </c>
      <c r="D219" s="18" t="s">
        <v>4094</v>
      </c>
    </row>
    <row r="220" spans="1:4" ht="13.5">
      <c r="A220" s="18" t="s">
        <v>4488</v>
      </c>
      <c r="B220" s="18" t="s">
        <v>4489</v>
      </c>
      <c r="C220" s="18">
        <v>3</v>
      </c>
      <c r="D220" s="18" t="s">
        <v>4094</v>
      </c>
    </row>
    <row r="221" spans="1:4" ht="13.5">
      <c r="A221" s="18" t="s">
        <v>4490</v>
      </c>
      <c r="B221" s="18" t="s">
        <v>4491</v>
      </c>
      <c r="C221" s="18">
        <v>3</v>
      </c>
      <c r="D221" s="18" t="s">
        <v>4094</v>
      </c>
    </row>
    <row r="222" spans="1:4" ht="13.5">
      <c r="A222" s="18" t="s">
        <v>4492</v>
      </c>
      <c r="B222" s="18" t="s">
        <v>4493</v>
      </c>
      <c r="C222" s="18">
        <v>3</v>
      </c>
      <c r="D222" s="18" t="s">
        <v>4094</v>
      </c>
    </row>
    <row r="223" spans="1:4" ht="13.5">
      <c r="A223" s="18" t="s">
        <v>4494</v>
      </c>
      <c r="B223" s="18" t="s">
        <v>4495</v>
      </c>
      <c r="C223" s="18">
        <v>3</v>
      </c>
      <c r="D223" s="18" t="s">
        <v>4094</v>
      </c>
    </row>
    <row r="224" spans="1:4" ht="13.5">
      <c r="A224" s="18" t="s">
        <v>4496</v>
      </c>
      <c r="B224" s="18" t="s">
        <v>4497</v>
      </c>
      <c r="C224" s="18">
        <v>3</v>
      </c>
      <c r="D224" s="18" t="s">
        <v>4094</v>
      </c>
    </row>
    <row r="225" spans="1:4" ht="13.5">
      <c r="A225" s="18" t="s">
        <v>4498</v>
      </c>
      <c r="B225" s="18" t="s">
        <v>4499</v>
      </c>
      <c r="C225" s="18">
        <v>3</v>
      </c>
      <c r="D225" s="18" t="s">
        <v>4094</v>
      </c>
    </row>
    <row r="226" spans="1:4" ht="13.5">
      <c r="A226" s="18" t="s">
        <v>4500</v>
      </c>
      <c r="B226" s="18" t="s">
        <v>4501</v>
      </c>
      <c r="C226" s="18">
        <v>3</v>
      </c>
      <c r="D226" s="18" t="s">
        <v>4094</v>
      </c>
    </row>
    <row r="227" spans="1:4" ht="13.5">
      <c r="A227" s="18" t="s">
        <v>4502</v>
      </c>
      <c r="B227" s="18" t="s">
        <v>4503</v>
      </c>
      <c r="C227" s="18">
        <v>3</v>
      </c>
      <c r="D227" s="18" t="s">
        <v>4094</v>
      </c>
    </row>
    <row r="228" spans="1:4" ht="13.5">
      <c r="A228" s="18" t="s">
        <v>4504</v>
      </c>
      <c r="B228" s="18" t="s">
        <v>4505</v>
      </c>
      <c r="C228" s="18">
        <v>3</v>
      </c>
      <c r="D228" s="18" t="s">
        <v>4094</v>
      </c>
    </row>
    <row r="229" spans="1:4" ht="13.5">
      <c r="A229" s="18" t="s">
        <v>4506</v>
      </c>
      <c r="B229" s="18" t="s">
        <v>4507</v>
      </c>
      <c r="C229" s="18">
        <v>3</v>
      </c>
      <c r="D229" s="18" t="s">
        <v>4094</v>
      </c>
    </row>
    <row r="230" spans="1:4" ht="13.5">
      <c r="A230" s="18" t="s">
        <v>4508</v>
      </c>
      <c r="B230" s="18" t="s">
        <v>4509</v>
      </c>
      <c r="C230" s="18">
        <v>3</v>
      </c>
      <c r="D230" s="18" t="s">
        <v>4094</v>
      </c>
    </row>
    <row r="231" spans="1:4" ht="13.5">
      <c r="A231" s="18" t="s">
        <v>4510</v>
      </c>
      <c r="B231" s="18" t="s">
        <v>4511</v>
      </c>
      <c r="C231" s="18">
        <v>3</v>
      </c>
      <c r="D231" s="18" t="s">
        <v>4094</v>
      </c>
    </row>
    <row r="232" spans="1:4" ht="13.5">
      <c r="A232" s="18" t="s">
        <v>4512</v>
      </c>
      <c r="B232" s="18" t="s">
        <v>4513</v>
      </c>
      <c r="C232" s="18">
        <v>3</v>
      </c>
      <c r="D232" s="18" t="s">
        <v>4094</v>
      </c>
    </row>
    <row r="233" spans="1:4" ht="13.5">
      <c r="A233" s="18" t="s">
        <v>4514</v>
      </c>
      <c r="B233" s="18" t="s">
        <v>4515</v>
      </c>
      <c r="C233" s="18">
        <v>3</v>
      </c>
      <c r="D233" s="18" t="s">
        <v>4094</v>
      </c>
    </row>
    <row r="234" spans="1:4" ht="13.5">
      <c r="A234" s="18" t="s">
        <v>4516</v>
      </c>
      <c r="B234" s="18" t="s">
        <v>4517</v>
      </c>
      <c r="C234" s="18">
        <v>3</v>
      </c>
      <c r="D234" s="18" t="s">
        <v>4094</v>
      </c>
    </row>
    <row r="235" spans="1:4" ht="13.5">
      <c r="A235" s="18" t="s">
        <v>4518</v>
      </c>
      <c r="B235" s="18" t="s">
        <v>4519</v>
      </c>
      <c r="C235" s="18">
        <v>3</v>
      </c>
      <c r="D235" s="18" t="s">
        <v>4094</v>
      </c>
    </row>
    <row r="236" spans="1:4" ht="13.5">
      <c r="A236" s="18" t="s">
        <v>4520</v>
      </c>
      <c r="B236" s="18" t="s">
        <v>4521</v>
      </c>
      <c r="C236" s="18">
        <v>3</v>
      </c>
      <c r="D236" s="18" t="s">
        <v>4094</v>
      </c>
    </row>
    <row r="237" spans="1:4" ht="13.5">
      <c r="A237" s="18" t="s">
        <v>4522</v>
      </c>
      <c r="B237" s="18" t="s">
        <v>4523</v>
      </c>
      <c r="C237" s="18">
        <v>3</v>
      </c>
      <c r="D237" s="18" t="s">
        <v>4094</v>
      </c>
    </row>
    <row r="238" spans="1:4" ht="13.5">
      <c r="A238" s="18" t="s">
        <v>4524</v>
      </c>
      <c r="B238" s="18" t="s">
        <v>4525</v>
      </c>
      <c r="C238" s="18">
        <v>3</v>
      </c>
      <c r="D238" s="18" t="s">
        <v>4094</v>
      </c>
    </row>
    <row r="239" spans="1:4" ht="13.5">
      <c r="A239" s="18" t="s">
        <v>4526</v>
      </c>
      <c r="B239" s="18" t="s">
        <v>4527</v>
      </c>
      <c r="C239" s="18">
        <v>3</v>
      </c>
      <c r="D239" s="18" t="s">
        <v>4094</v>
      </c>
    </row>
    <row r="240" spans="1:4" ht="13.5">
      <c r="A240" s="18" t="s">
        <v>850</v>
      </c>
      <c r="B240" s="18" t="s">
        <v>4528</v>
      </c>
      <c r="C240" s="18">
        <v>3</v>
      </c>
      <c r="D240" s="18" t="s">
        <v>4094</v>
      </c>
    </row>
    <row r="241" spans="1:4" ht="13.5">
      <c r="A241" s="18" t="s">
        <v>4529</v>
      </c>
      <c r="B241" s="18" t="s">
        <v>4530</v>
      </c>
      <c r="C241" s="18">
        <v>3</v>
      </c>
      <c r="D241" s="18" t="s">
        <v>4094</v>
      </c>
    </row>
    <row r="242" spans="1:4" ht="13.5">
      <c r="A242" s="18" t="s">
        <v>4531</v>
      </c>
      <c r="B242" s="18" t="s">
        <v>4532</v>
      </c>
      <c r="C242" s="18">
        <v>3</v>
      </c>
      <c r="D242" s="18" t="s">
        <v>4094</v>
      </c>
    </row>
    <row r="243" spans="1:4" ht="13.5">
      <c r="A243" s="18" t="s">
        <v>4533</v>
      </c>
      <c r="B243" s="18" t="s">
        <v>4534</v>
      </c>
      <c r="C243" s="18">
        <v>3</v>
      </c>
      <c r="D243" s="18" t="s">
        <v>4094</v>
      </c>
    </row>
    <row r="244" spans="1:4" ht="13.5">
      <c r="A244" s="18" t="s">
        <v>4535</v>
      </c>
      <c r="B244" s="18" t="s">
        <v>4536</v>
      </c>
      <c r="C244" s="18">
        <v>3</v>
      </c>
      <c r="D244" s="18" t="s">
        <v>4094</v>
      </c>
    </row>
    <row r="245" spans="1:4" ht="13.5">
      <c r="A245" s="18" t="s">
        <v>4537</v>
      </c>
      <c r="B245" s="18" t="s">
        <v>4538</v>
      </c>
      <c r="C245" s="18">
        <v>3</v>
      </c>
      <c r="D245" s="18" t="s">
        <v>4094</v>
      </c>
    </row>
    <row r="246" spans="1:4" ht="13.5">
      <c r="A246" s="18" t="s">
        <v>708</v>
      </c>
      <c r="B246" s="18" t="s">
        <v>4539</v>
      </c>
      <c r="C246" s="18">
        <v>3</v>
      </c>
      <c r="D246" s="18" t="s">
        <v>4094</v>
      </c>
    </row>
    <row r="247" spans="1:4" ht="13.5">
      <c r="A247" s="18" t="s">
        <v>796</v>
      </c>
      <c r="B247" s="18" t="s">
        <v>798</v>
      </c>
      <c r="C247" s="18">
        <v>3</v>
      </c>
      <c r="D247" s="18" t="s">
        <v>4094</v>
      </c>
    </row>
    <row r="248" spans="1:4" ht="13.5">
      <c r="A248" s="18" t="s">
        <v>4540</v>
      </c>
      <c r="B248" s="18" t="s">
        <v>4541</v>
      </c>
      <c r="C248" s="18">
        <v>3</v>
      </c>
      <c r="D248" s="18" t="s">
        <v>4094</v>
      </c>
    </row>
    <row r="249" spans="1:4" ht="13.5">
      <c r="A249" s="18" t="s">
        <v>4542</v>
      </c>
      <c r="B249" s="18" t="s">
        <v>4543</v>
      </c>
      <c r="C249" s="18">
        <v>3</v>
      </c>
      <c r="D249" s="18" t="s">
        <v>4094</v>
      </c>
    </row>
    <row r="250" spans="1:4" ht="13.5">
      <c r="A250" s="18" t="s">
        <v>4544</v>
      </c>
      <c r="B250" s="18" t="s">
        <v>4545</v>
      </c>
      <c r="C250" s="18">
        <v>3</v>
      </c>
      <c r="D250" s="18" t="s">
        <v>4094</v>
      </c>
    </row>
    <row r="251" spans="1:4" ht="13.5">
      <c r="A251" s="18" t="s">
        <v>4546</v>
      </c>
      <c r="B251" s="18" t="s">
        <v>4547</v>
      </c>
      <c r="C251" s="18">
        <v>3</v>
      </c>
      <c r="D251" s="18" t="s">
        <v>4094</v>
      </c>
    </row>
    <row r="252" spans="1:4" ht="13.5">
      <c r="A252" s="18" t="s">
        <v>4548</v>
      </c>
      <c r="B252" s="18" t="s">
        <v>4549</v>
      </c>
      <c r="C252" s="18">
        <v>3</v>
      </c>
      <c r="D252" s="18" t="s">
        <v>4094</v>
      </c>
    </row>
    <row r="253" spans="1:4" ht="13.5">
      <c r="A253" s="18" t="s">
        <v>4550</v>
      </c>
      <c r="B253" s="18" t="s">
        <v>4551</v>
      </c>
      <c r="C253" s="18">
        <v>3</v>
      </c>
      <c r="D253" s="18" t="s">
        <v>4094</v>
      </c>
    </row>
    <row r="254" spans="1:4" ht="13.5">
      <c r="A254" s="18" t="s">
        <v>4552</v>
      </c>
      <c r="B254" s="18" t="s">
        <v>4553</v>
      </c>
      <c r="C254" s="18">
        <v>3</v>
      </c>
      <c r="D254" s="18" t="s">
        <v>4094</v>
      </c>
    </row>
    <row r="255" spans="1:4" ht="13.5">
      <c r="A255" s="18" t="s">
        <v>4554</v>
      </c>
      <c r="B255" s="18" t="s">
        <v>4555</v>
      </c>
      <c r="C255" s="18">
        <v>3</v>
      </c>
      <c r="D255" s="18" t="s">
        <v>4094</v>
      </c>
    </row>
    <row r="256" spans="1:4" ht="13.5">
      <c r="A256" s="18" t="s">
        <v>4556</v>
      </c>
      <c r="B256" s="18" t="s">
        <v>4557</v>
      </c>
      <c r="C256" s="18">
        <v>3</v>
      </c>
      <c r="D256" s="18" t="s">
        <v>4094</v>
      </c>
    </row>
    <row r="257" spans="1:4" ht="13.5">
      <c r="A257" s="18" t="s">
        <v>4558</v>
      </c>
      <c r="B257" s="18" t="s">
        <v>4559</v>
      </c>
      <c r="C257" s="18">
        <v>3</v>
      </c>
      <c r="D257" s="18" t="s">
        <v>4094</v>
      </c>
    </row>
    <row r="258" spans="1:4" ht="13.5">
      <c r="A258" s="18" t="s">
        <v>4560</v>
      </c>
      <c r="B258" s="18" t="s">
        <v>4561</v>
      </c>
      <c r="C258" s="18">
        <v>3</v>
      </c>
      <c r="D258" s="18" t="s">
        <v>4094</v>
      </c>
    </row>
    <row r="259" spans="1:4" ht="13.5">
      <c r="A259" s="18" t="s">
        <v>750</v>
      </c>
      <c r="B259" s="18" t="s">
        <v>4562</v>
      </c>
      <c r="C259" s="18">
        <v>3</v>
      </c>
      <c r="D259" s="18" t="s">
        <v>4094</v>
      </c>
    </row>
    <row r="260" spans="1:4" ht="13.5">
      <c r="A260" s="18" t="s">
        <v>4563</v>
      </c>
      <c r="B260" s="18" t="s">
        <v>4564</v>
      </c>
      <c r="C260" s="18">
        <v>3</v>
      </c>
      <c r="D260" s="18" t="s">
        <v>4094</v>
      </c>
    </row>
    <row r="261" spans="1:4" ht="13.5">
      <c r="A261" s="18" t="s">
        <v>4565</v>
      </c>
      <c r="B261" s="18" t="s">
        <v>4566</v>
      </c>
      <c r="C261" s="18">
        <v>3</v>
      </c>
      <c r="D261" s="18" t="s">
        <v>4094</v>
      </c>
    </row>
    <row r="262" spans="1:4" ht="13.5">
      <c r="A262" s="18" t="s">
        <v>4567</v>
      </c>
      <c r="B262" s="18" t="s">
        <v>4568</v>
      </c>
      <c r="C262" s="18">
        <v>3</v>
      </c>
      <c r="D262" s="18" t="s">
        <v>4094</v>
      </c>
    </row>
    <row r="263" spans="1:4" ht="13.5">
      <c r="A263" s="18" t="s">
        <v>4569</v>
      </c>
      <c r="B263" s="18" t="s">
        <v>4570</v>
      </c>
      <c r="C263" s="18">
        <v>3</v>
      </c>
      <c r="D263" s="18" t="s">
        <v>4094</v>
      </c>
    </row>
    <row r="264" spans="1:4" ht="13.5">
      <c r="A264" s="18" t="s">
        <v>800</v>
      </c>
      <c r="B264" s="18" t="s">
        <v>4571</v>
      </c>
      <c r="C264" s="18">
        <v>3</v>
      </c>
      <c r="D264" s="18" t="s">
        <v>4094</v>
      </c>
    </row>
    <row r="265" spans="1:4" ht="13.5">
      <c r="A265" s="18" t="s">
        <v>806</v>
      </c>
      <c r="B265" s="18" t="s">
        <v>4572</v>
      </c>
      <c r="C265" s="18">
        <v>3</v>
      </c>
      <c r="D265" s="18" t="s">
        <v>4094</v>
      </c>
    </row>
    <row r="266" spans="1:4" ht="13.5">
      <c r="A266" s="18" t="s">
        <v>837</v>
      </c>
      <c r="B266" s="18" t="s">
        <v>4573</v>
      </c>
      <c r="C266" s="18">
        <v>3</v>
      </c>
      <c r="D266" s="18" t="s">
        <v>4094</v>
      </c>
    </row>
    <row r="267" spans="1:4" ht="13.5">
      <c r="A267" s="18" t="s">
        <v>4574</v>
      </c>
      <c r="B267" s="18" t="s">
        <v>4575</v>
      </c>
      <c r="C267" s="18">
        <v>3</v>
      </c>
      <c r="D267" s="18" t="s">
        <v>4094</v>
      </c>
    </row>
    <row r="268" spans="1:4" ht="13.5">
      <c r="A268" s="18" t="s">
        <v>4576</v>
      </c>
      <c r="B268" s="18" t="s">
        <v>4577</v>
      </c>
      <c r="C268" s="18">
        <v>3</v>
      </c>
      <c r="D268" s="18" t="s">
        <v>4094</v>
      </c>
    </row>
    <row r="269" spans="1:4" ht="13.5">
      <c r="A269" s="18" t="s">
        <v>4578</v>
      </c>
      <c r="B269" s="18" t="s">
        <v>4579</v>
      </c>
      <c r="C269" s="18">
        <v>3</v>
      </c>
      <c r="D269" s="18" t="s">
        <v>4094</v>
      </c>
    </row>
    <row r="270" spans="1:4" ht="13.5">
      <c r="A270" s="18" t="s">
        <v>4580</v>
      </c>
      <c r="B270" s="18" t="s">
        <v>4581</v>
      </c>
      <c r="C270" s="18">
        <v>3</v>
      </c>
      <c r="D270" s="18" t="s">
        <v>4094</v>
      </c>
    </row>
    <row r="271" spans="1:4" ht="13.5">
      <c r="A271" s="18" t="s">
        <v>4582</v>
      </c>
      <c r="B271" s="18" t="s">
        <v>4583</v>
      </c>
      <c r="C271" s="18">
        <v>3</v>
      </c>
      <c r="D271" s="18" t="s">
        <v>4094</v>
      </c>
    </row>
    <row r="272" spans="1:4" ht="13.5">
      <c r="A272" s="18" t="s">
        <v>4584</v>
      </c>
      <c r="B272" s="18" t="s">
        <v>4585</v>
      </c>
      <c r="C272" s="18">
        <v>3</v>
      </c>
      <c r="D272" s="18" t="s">
        <v>4094</v>
      </c>
    </row>
    <row r="273" spans="1:4" ht="13.5">
      <c r="A273" s="18" t="s">
        <v>4586</v>
      </c>
      <c r="B273" s="18" t="s">
        <v>4587</v>
      </c>
      <c r="C273" s="18">
        <v>3</v>
      </c>
      <c r="D273" s="18" t="s">
        <v>4094</v>
      </c>
    </row>
    <row r="274" spans="1:4" ht="13.5">
      <c r="A274" s="18" t="s">
        <v>4588</v>
      </c>
      <c r="B274" s="18" t="s">
        <v>4589</v>
      </c>
      <c r="C274" s="18">
        <v>3</v>
      </c>
      <c r="D274" s="18" t="s">
        <v>4094</v>
      </c>
    </row>
    <row r="275" spans="1:4" ht="13.5">
      <c r="A275" s="18" t="s">
        <v>4590</v>
      </c>
      <c r="B275" s="18" t="s">
        <v>4591</v>
      </c>
      <c r="C275" s="18">
        <v>3</v>
      </c>
      <c r="D275" s="18" t="s">
        <v>4094</v>
      </c>
    </row>
    <row r="276" spans="1:4" ht="13.5">
      <c r="A276" s="18" t="s">
        <v>4592</v>
      </c>
      <c r="B276" s="18" t="s">
        <v>4593</v>
      </c>
      <c r="C276" s="18">
        <v>3</v>
      </c>
      <c r="D276" s="18" t="s">
        <v>4094</v>
      </c>
    </row>
    <row r="277" spans="1:4" ht="13.5">
      <c r="A277" s="18" t="s">
        <v>4594</v>
      </c>
      <c r="B277" s="18" t="s">
        <v>4595</v>
      </c>
      <c r="C277" s="18">
        <v>3</v>
      </c>
      <c r="D277" s="18" t="s">
        <v>4094</v>
      </c>
    </row>
    <row r="278" spans="1:4" ht="13.5">
      <c r="A278" s="18" t="s">
        <v>4596</v>
      </c>
      <c r="B278" s="18" t="s">
        <v>4597</v>
      </c>
      <c r="C278" s="18">
        <v>3</v>
      </c>
      <c r="D278" s="18" t="s">
        <v>4094</v>
      </c>
    </row>
    <row r="279" spans="1:4" ht="13.5">
      <c r="A279" s="18" t="s">
        <v>4598</v>
      </c>
      <c r="B279" s="18" t="s">
        <v>4599</v>
      </c>
      <c r="C279" s="18">
        <v>3</v>
      </c>
      <c r="D279" s="18" t="s">
        <v>4094</v>
      </c>
    </row>
    <row r="280" spans="1:4" ht="13.5">
      <c r="A280" s="18" t="s">
        <v>4600</v>
      </c>
      <c r="B280" s="18" t="s">
        <v>4601</v>
      </c>
      <c r="C280" s="18">
        <v>3</v>
      </c>
      <c r="D280" s="18" t="s">
        <v>4094</v>
      </c>
    </row>
    <row r="281" spans="1:4" ht="13.5">
      <c r="A281" s="18" t="s">
        <v>4602</v>
      </c>
      <c r="B281" s="18" t="s">
        <v>4603</v>
      </c>
      <c r="C281" s="18">
        <v>3</v>
      </c>
      <c r="D281" s="18" t="s">
        <v>4094</v>
      </c>
    </row>
    <row r="282" spans="1:4" ht="13.5">
      <c r="A282" s="18" t="s">
        <v>4604</v>
      </c>
      <c r="B282" s="18" t="s">
        <v>4605</v>
      </c>
      <c r="C282" s="18">
        <v>3</v>
      </c>
      <c r="D282" s="18" t="s">
        <v>4094</v>
      </c>
    </row>
    <row r="283" spans="1:4" ht="13.5">
      <c r="A283" s="18" t="s">
        <v>4606</v>
      </c>
      <c r="B283" s="18" t="s">
        <v>4607</v>
      </c>
      <c r="C283" s="18">
        <v>3</v>
      </c>
      <c r="D283" s="18" t="s">
        <v>4094</v>
      </c>
    </row>
    <row r="284" spans="1:4" ht="13.5">
      <c r="A284" s="18" t="s">
        <v>4608</v>
      </c>
      <c r="B284" s="18" t="s">
        <v>4609</v>
      </c>
      <c r="C284" s="18">
        <v>3</v>
      </c>
      <c r="D284" s="18" t="s">
        <v>4094</v>
      </c>
    </row>
    <row r="285" spans="1:4" ht="13.5">
      <c r="A285" s="18" t="s">
        <v>4610</v>
      </c>
      <c r="B285" s="18" t="s">
        <v>4611</v>
      </c>
      <c r="C285" s="18">
        <v>3</v>
      </c>
      <c r="D285" s="18" t="s">
        <v>4094</v>
      </c>
    </row>
    <row r="286" spans="1:4" ht="13.5">
      <c r="A286" s="18" t="s">
        <v>4612</v>
      </c>
      <c r="B286" s="18" t="s">
        <v>4613</v>
      </c>
      <c r="C286" s="18">
        <v>3</v>
      </c>
      <c r="D286" s="18" t="s">
        <v>4094</v>
      </c>
    </row>
    <row r="287" spans="1:4" ht="13.5">
      <c r="A287" s="18" t="s">
        <v>4614</v>
      </c>
      <c r="B287" s="18" t="s">
        <v>4615</v>
      </c>
      <c r="C287" s="18">
        <v>3</v>
      </c>
      <c r="D287" s="18" t="s">
        <v>4094</v>
      </c>
    </row>
    <row r="288" spans="1:4" ht="13.5">
      <c r="A288" s="18" t="s">
        <v>4616</v>
      </c>
      <c r="B288" s="18" t="s">
        <v>4617</v>
      </c>
      <c r="C288" s="18">
        <v>3</v>
      </c>
      <c r="D288" s="18" t="s">
        <v>4094</v>
      </c>
    </row>
    <row r="289" spans="1:4" ht="13.5">
      <c r="A289" s="18" t="s">
        <v>4618</v>
      </c>
      <c r="B289" s="18" t="s">
        <v>4619</v>
      </c>
      <c r="C289" s="18">
        <v>3</v>
      </c>
      <c r="D289" s="18" t="s">
        <v>4094</v>
      </c>
    </row>
    <row r="290" spans="1:4" ht="13.5">
      <c r="A290" s="18" t="s">
        <v>4620</v>
      </c>
      <c r="B290" s="18" t="s">
        <v>4621</v>
      </c>
      <c r="C290" s="18">
        <v>3</v>
      </c>
      <c r="D290" s="18" t="s">
        <v>4094</v>
      </c>
    </row>
    <row r="291" spans="1:4" ht="13.5">
      <c r="A291" s="18" t="s">
        <v>4622</v>
      </c>
      <c r="B291" s="18" t="s">
        <v>4623</v>
      </c>
      <c r="C291" s="18">
        <v>3</v>
      </c>
      <c r="D291" s="18" t="s">
        <v>4094</v>
      </c>
    </row>
    <row r="292" spans="1:4" ht="13.5">
      <c r="A292" s="18" t="s">
        <v>4624</v>
      </c>
      <c r="B292" s="18" t="s">
        <v>4625</v>
      </c>
      <c r="C292" s="18">
        <v>3</v>
      </c>
      <c r="D292" s="18" t="s">
        <v>4094</v>
      </c>
    </row>
    <row r="293" spans="1:4" ht="13.5">
      <c r="A293" s="18" t="s">
        <v>4626</v>
      </c>
      <c r="B293" s="18" t="s">
        <v>730</v>
      </c>
      <c r="C293" s="18">
        <v>3</v>
      </c>
      <c r="D293" s="18" t="s">
        <v>4094</v>
      </c>
    </row>
    <row r="294" spans="1:4" ht="13.5">
      <c r="A294" s="18" t="s">
        <v>4627</v>
      </c>
      <c r="B294" s="18" t="s">
        <v>4628</v>
      </c>
      <c r="C294" s="18">
        <v>3</v>
      </c>
      <c r="D294" s="18" t="s">
        <v>4094</v>
      </c>
    </row>
    <row r="295" spans="1:4" ht="13.5">
      <c r="A295" s="18" t="s">
        <v>4629</v>
      </c>
      <c r="B295" s="18" t="s">
        <v>4630</v>
      </c>
      <c r="C295" s="18">
        <v>3</v>
      </c>
      <c r="D295" s="18" t="s">
        <v>4094</v>
      </c>
    </row>
    <row r="296" spans="1:4" ht="13.5">
      <c r="A296" s="18" t="s">
        <v>4631</v>
      </c>
      <c r="B296" s="18" t="s">
        <v>4632</v>
      </c>
      <c r="C296" s="18">
        <v>3</v>
      </c>
      <c r="D296" s="18" t="s">
        <v>4094</v>
      </c>
    </row>
    <row r="297" spans="1:4" ht="13.5">
      <c r="A297" s="18" t="s">
        <v>4633</v>
      </c>
      <c r="B297" s="18" t="s">
        <v>4634</v>
      </c>
      <c r="C297" s="18">
        <v>3</v>
      </c>
      <c r="D297" s="18" t="s">
        <v>4094</v>
      </c>
    </row>
    <row r="298" spans="1:4" ht="13.5">
      <c r="A298" s="18" t="s">
        <v>4635</v>
      </c>
      <c r="B298" s="18" t="s">
        <v>4636</v>
      </c>
      <c r="C298" s="18">
        <v>3</v>
      </c>
      <c r="D298" s="18" t="s">
        <v>4094</v>
      </c>
    </row>
    <row r="299" spans="1:4" ht="13.5">
      <c r="A299" s="18" t="s">
        <v>834</v>
      </c>
      <c r="B299" s="18" t="s">
        <v>4637</v>
      </c>
      <c r="C299" s="18">
        <v>3</v>
      </c>
      <c r="D299" s="18" t="s">
        <v>4094</v>
      </c>
    </row>
    <row r="300" spans="1:4" ht="13.5">
      <c r="A300" s="18" t="s">
        <v>701</v>
      </c>
      <c r="B300" s="18" t="s">
        <v>4638</v>
      </c>
      <c r="C300" s="18">
        <v>3</v>
      </c>
      <c r="D300" s="18" t="s">
        <v>4094</v>
      </c>
    </row>
    <row r="301" spans="1:4" ht="13.5">
      <c r="A301" s="18" t="s">
        <v>4639</v>
      </c>
      <c r="B301" s="18" t="s">
        <v>4640</v>
      </c>
      <c r="C301" s="18">
        <v>3</v>
      </c>
      <c r="D301" s="18" t="s">
        <v>4094</v>
      </c>
    </row>
    <row r="302" spans="1:4" ht="13.5">
      <c r="A302" s="18" t="s">
        <v>4641</v>
      </c>
      <c r="B302" s="18" t="s">
        <v>4642</v>
      </c>
      <c r="C302" s="18">
        <v>3</v>
      </c>
      <c r="D302" s="18" t="s">
        <v>4094</v>
      </c>
    </row>
    <row r="303" spans="1:4" ht="13.5">
      <c r="A303" s="18" t="s">
        <v>4643</v>
      </c>
      <c r="B303" s="18" t="s">
        <v>4644</v>
      </c>
      <c r="C303" s="18">
        <v>3</v>
      </c>
      <c r="D303" s="18" t="s">
        <v>4094</v>
      </c>
    </row>
    <row r="304" spans="1:4" ht="13.5">
      <c r="A304" s="18" t="s">
        <v>4645</v>
      </c>
      <c r="B304" s="18" t="s">
        <v>4646</v>
      </c>
      <c r="C304" s="18">
        <v>3</v>
      </c>
      <c r="D304" s="18" t="s">
        <v>4094</v>
      </c>
    </row>
    <row r="305" spans="1:4" ht="13.5">
      <c r="A305" s="18" t="s">
        <v>4647</v>
      </c>
      <c r="B305" s="18" t="s">
        <v>4648</v>
      </c>
      <c r="C305" s="18">
        <v>3</v>
      </c>
      <c r="D305" s="18" t="s">
        <v>4094</v>
      </c>
    </row>
    <row r="306" spans="1:4" ht="13.5">
      <c r="A306" s="18" t="s">
        <v>4649</v>
      </c>
      <c r="B306" s="18" t="s">
        <v>4650</v>
      </c>
      <c r="C306" s="18">
        <v>3</v>
      </c>
      <c r="D306" s="18" t="s">
        <v>4094</v>
      </c>
    </row>
    <row r="307" spans="1:4" ht="13.5">
      <c r="A307" s="18" t="s">
        <v>4651</v>
      </c>
      <c r="B307" s="18" t="s">
        <v>4652</v>
      </c>
      <c r="C307" s="18">
        <v>3</v>
      </c>
      <c r="D307" s="18" t="s">
        <v>4094</v>
      </c>
    </row>
    <row r="308" spans="1:4" ht="13.5">
      <c r="A308" s="18" t="s">
        <v>4653</v>
      </c>
      <c r="B308" s="18" t="s">
        <v>4654</v>
      </c>
      <c r="C308" s="18">
        <v>3</v>
      </c>
      <c r="D308" s="18" t="s">
        <v>4094</v>
      </c>
    </row>
    <row r="309" spans="1:4" ht="13.5">
      <c r="A309" s="18" t="s">
        <v>4655</v>
      </c>
      <c r="B309" s="18" t="s">
        <v>4656</v>
      </c>
      <c r="C309" s="18">
        <v>3</v>
      </c>
      <c r="D309" s="18" t="s">
        <v>4094</v>
      </c>
    </row>
    <row r="310" spans="1:4" ht="13.5">
      <c r="A310" s="18" t="s">
        <v>4657</v>
      </c>
      <c r="B310" s="18" t="s">
        <v>4658</v>
      </c>
      <c r="C310" s="18">
        <v>3</v>
      </c>
      <c r="D310" s="18" t="s">
        <v>4094</v>
      </c>
    </row>
    <row r="311" spans="1:4" ht="13.5">
      <c r="A311" s="18" t="s">
        <v>4659</v>
      </c>
      <c r="B311" s="18" t="s">
        <v>4660</v>
      </c>
      <c r="C311" s="18">
        <v>3</v>
      </c>
      <c r="D311" s="18" t="s">
        <v>4094</v>
      </c>
    </row>
    <row r="312" spans="1:4" ht="13.5">
      <c r="A312" s="18" t="s">
        <v>4661</v>
      </c>
      <c r="B312" s="18" t="s">
        <v>4662</v>
      </c>
      <c r="C312" s="18">
        <v>3</v>
      </c>
      <c r="D312" s="18" t="s">
        <v>4094</v>
      </c>
    </row>
    <row r="313" spans="1:4" ht="13.5">
      <c r="A313" s="18" t="s">
        <v>707</v>
      </c>
      <c r="B313" s="18" t="s">
        <v>4663</v>
      </c>
      <c r="C313" s="18">
        <v>3</v>
      </c>
      <c r="D313" s="18" t="s">
        <v>4094</v>
      </c>
    </row>
    <row r="314" spans="1:4" ht="13.5">
      <c r="A314" s="18" t="s">
        <v>4664</v>
      </c>
      <c r="B314" s="18" t="s">
        <v>4665</v>
      </c>
      <c r="C314" s="18">
        <v>3</v>
      </c>
      <c r="D314" s="18" t="s">
        <v>4094</v>
      </c>
    </row>
    <row r="315" spans="1:4" ht="13.5">
      <c r="A315" s="18" t="s">
        <v>4666</v>
      </c>
      <c r="B315" s="18" t="s">
        <v>4667</v>
      </c>
      <c r="C315" s="18">
        <v>3</v>
      </c>
      <c r="D315" s="18" t="s">
        <v>4094</v>
      </c>
    </row>
    <row r="316" spans="1:4" ht="13.5">
      <c r="A316" s="18" t="s">
        <v>4668</v>
      </c>
      <c r="B316" s="18" t="s">
        <v>4669</v>
      </c>
      <c r="C316" s="18">
        <v>3</v>
      </c>
      <c r="D316" s="18" t="s">
        <v>4094</v>
      </c>
    </row>
    <row r="317" spans="1:4" ht="13.5">
      <c r="A317" s="18" t="s">
        <v>4670</v>
      </c>
      <c r="B317" s="18" t="s">
        <v>4671</v>
      </c>
      <c r="C317" s="18">
        <v>3</v>
      </c>
      <c r="D317" s="18" t="s">
        <v>4094</v>
      </c>
    </row>
    <row r="318" spans="1:4" ht="13.5">
      <c r="A318" s="18" t="s">
        <v>4672</v>
      </c>
      <c r="B318" s="18" t="s">
        <v>4673</v>
      </c>
      <c r="C318" s="18">
        <v>3</v>
      </c>
      <c r="D318" s="18" t="s">
        <v>4094</v>
      </c>
    </row>
    <row r="319" spans="1:4" ht="13.5">
      <c r="A319" s="18" t="s">
        <v>4674</v>
      </c>
      <c r="B319" s="18" t="s">
        <v>4675</v>
      </c>
      <c r="C319" s="18">
        <v>3</v>
      </c>
      <c r="D319" s="18" t="s">
        <v>4094</v>
      </c>
    </row>
    <row r="320" spans="1:4" ht="13.5">
      <c r="A320" s="18" t="s">
        <v>4676</v>
      </c>
      <c r="B320" s="18" t="s">
        <v>4677</v>
      </c>
      <c r="C320" s="18">
        <v>3</v>
      </c>
      <c r="D320" s="18" t="s">
        <v>4094</v>
      </c>
    </row>
    <row r="321" spans="1:4" ht="13.5">
      <c r="A321" s="18" t="s">
        <v>4678</v>
      </c>
      <c r="B321" s="18" t="s">
        <v>4679</v>
      </c>
      <c r="C321" s="18">
        <v>3</v>
      </c>
      <c r="D321" s="18" t="s">
        <v>4094</v>
      </c>
    </row>
    <row r="322" spans="1:4" ht="13.5">
      <c r="A322" s="18" t="s">
        <v>4680</v>
      </c>
      <c r="B322" s="18" t="s">
        <v>4681</v>
      </c>
      <c r="C322" s="18">
        <v>3</v>
      </c>
      <c r="D322" s="18" t="s">
        <v>4094</v>
      </c>
    </row>
    <row r="323" spans="1:4" ht="13.5">
      <c r="A323" s="18" t="s">
        <v>4682</v>
      </c>
      <c r="B323" s="18" t="s">
        <v>4683</v>
      </c>
      <c r="C323" s="18">
        <v>3</v>
      </c>
      <c r="D323" s="18" t="s">
        <v>4094</v>
      </c>
    </row>
    <row r="324" spans="1:4" ht="13.5">
      <c r="A324" s="18" t="s">
        <v>4684</v>
      </c>
      <c r="B324" s="18" t="s">
        <v>4685</v>
      </c>
      <c r="C324" s="18">
        <v>3</v>
      </c>
      <c r="D324" s="18" t="s">
        <v>4094</v>
      </c>
    </row>
    <row r="325" spans="1:4" ht="13.5">
      <c r="A325" s="18" t="s">
        <v>4686</v>
      </c>
      <c r="B325" s="18" t="s">
        <v>4687</v>
      </c>
      <c r="C325" s="18">
        <v>3</v>
      </c>
      <c r="D325" s="18" t="s">
        <v>4094</v>
      </c>
    </row>
    <row r="326" spans="1:4" ht="13.5">
      <c r="A326" s="18" t="s">
        <v>4688</v>
      </c>
      <c r="B326" s="18" t="s">
        <v>4689</v>
      </c>
      <c r="C326" s="18">
        <v>3</v>
      </c>
      <c r="D326" s="18" t="s">
        <v>4094</v>
      </c>
    </row>
    <row r="327" spans="1:4" ht="13.5">
      <c r="A327" s="18" t="s">
        <v>4690</v>
      </c>
      <c r="B327" s="18" t="s">
        <v>4691</v>
      </c>
      <c r="C327" s="18">
        <v>3</v>
      </c>
      <c r="D327" s="18" t="s">
        <v>4094</v>
      </c>
    </row>
    <row r="328" spans="1:4" ht="13.5">
      <c r="A328" s="18" t="s">
        <v>4692</v>
      </c>
      <c r="B328" s="18" t="s">
        <v>841</v>
      </c>
      <c r="C328" s="18">
        <v>3</v>
      </c>
      <c r="D328" s="18" t="s">
        <v>4094</v>
      </c>
    </row>
    <row r="329" spans="1:4" ht="13.5">
      <c r="A329" s="18" t="s">
        <v>4693</v>
      </c>
      <c r="B329" s="18" t="s">
        <v>4694</v>
      </c>
      <c r="C329" s="18">
        <v>3</v>
      </c>
      <c r="D329" s="18" t="s">
        <v>4094</v>
      </c>
    </row>
    <row r="330" spans="1:4" ht="13.5">
      <c r="A330" s="18" t="s">
        <v>719</v>
      </c>
      <c r="B330" s="18" t="s">
        <v>4695</v>
      </c>
      <c r="C330" s="18">
        <v>3</v>
      </c>
      <c r="D330" s="18" t="s">
        <v>4094</v>
      </c>
    </row>
    <row r="331" spans="1:4" ht="13.5">
      <c r="A331" s="18" t="s">
        <v>4696</v>
      </c>
      <c r="B331" s="18" t="s">
        <v>648</v>
      </c>
      <c r="C331" s="18">
        <v>3</v>
      </c>
      <c r="D331" s="18" t="s">
        <v>4094</v>
      </c>
    </row>
    <row r="332" spans="1:4" ht="13.5">
      <c r="A332" s="18" t="s">
        <v>4697</v>
      </c>
      <c r="B332" s="18" t="s">
        <v>4698</v>
      </c>
      <c r="C332" s="18">
        <v>3</v>
      </c>
      <c r="D332" s="18" t="s">
        <v>4094</v>
      </c>
    </row>
    <row r="333" spans="1:4" ht="13.5">
      <c r="A333" s="18" t="s">
        <v>4699</v>
      </c>
      <c r="B333" s="18" t="s">
        <v>4700</v>
      </c>
      <c r="C333" s="18">
        <v>3</v>
      </c>
      <c r="D333" s="18" t="s">
        <v>4094</v>
      </c>
    </row>
    <row r="334" spans="1:4" ht="13.5">
      <c r="A334" s="18" t="s">
        <v>4701</v>
      </c>
      <c r="B334" s="18" t="s">
        <v>4702</v>
      </c>
      <c r="C334" s="18">
        <v>3</v>
      </c>
      <c r="D334" s="18" t="s">
        <v>4094</v>
      </c>
    </row>
    <row r="335" spans="1:4" ht="13.5">
      <c r="A335" s="18" t="s">
        <v>4703</v>
      </c>
      <c r="B335" s="18" t="s">
        <v>4704</v>
      </c>
      <c r="C335" s="18">
        <v>3</v>
      </c>
      <c r="D335" s="18" t="s">
        <v>4094</v>
      </c>
    </row>
    <row r="336" spans="1:4" ht="13.5">
      <c r="A336" s="18" t="s">
        <v>4705</v>
      </c>
      <c r="B336" s="18" t="s">
        <v>4706</v>
      </c>
      <c r="C336" s="18">
        <v>3</v>
      </c>
      <c r="D336" s="18" t="s">
        <v>4094</v>
      </c>
    </row>
    <row r="337" spans="1:4" ht="13.5">
      <c r="A337" s="18" t="s">
        <v>4707</v>
      </c>
      <c r="B337" s="18" t="s">
        <v>4708</v>
      </c>
      <c r="C337" s="18">
        <v>3</v>
      </c>
      <c r="D337" s="18" t="s">
        <v>4094</v>
      </c>
    </row>
    <row r="338" spans="1:4" ht="13.5">
      <c r="A338" s="18" t="s">
        <v>4709</v>
      </c>
      <c r="B338" s="18" t="s">
        <v>4710</v>
      </c>
      <c r="C338" s="18">
        <v>3</v>
      </c>
      <c r="D338" s="18" t="s">
        <v>4094</v>
      </c>
    </row>
    <row r="339" spans="1:4" ht="13.5">
      <c r="A339" s="18" t="s">
        <v>4711</v>
      </c>
      <c r="B339" s="18" t="s">
        <v>4712</v>
      </c>
      <c r="C339" s="18">
        <v>3</v>
      </c>
      <c r="D339" s="18" t="s">
        <v>4094</v>
      </c>
    </row>
    <row r="340" spans="1:4" ht="13.5">
      <c r="A340" s="18" t="s">
        <v>828</v>
      </c>
      <c r="B340" s="18" t="s">
        <v>4713</v>
      </c>
      <c r="C340" s="18">
        <v>3</v>
      </c>
      <c r="D340" s="18" t="s">
        <v>4094</v>
      </c>
    </row>
    <row r="341" spans="1:4" ht="13.5">
      <c r="A341" s="18" t="s">
        <v>4714</v>
      </c>
      <c r="B341" s="18" t="s">
        <v>4715</v>
      </c>
      <c r="C341" s="18">
        <v>3</v>
      </c>
      <c r="D341" s="18" t="s">
        <v>4094</v>
      </c>
    </row>
    <row r="342" spans="1:4" ht="13.5">
      <c r="A342" s="18" t="s">
        <v>4716</v>
      </c>
      <c r="B342" s="18" t="s">
        <v>4717</v>
      </c>
      <c r="C342" s="18">
        <v>3</v>
      </c>
      <c r="D342" s="18" t="s">
        <v>4094</v>
      </c>
    </row>
    <row r="343" spans="1:4" ht="13.5">
      <c r="A343" s="18" t="s">
        <v>4718</v>
      </c>
      <c r="B343" s="18" t="s">
        <v>4719</v>
      </c>
      <c r="C343" s="18">
        <v>3</v>
      </c>
      <c r="D343" s="18" t="s">
        <v>4094</v>
      </c>
    </row>
    <row r="344" spans="1:4" ht="13.5">
      <c r="A344" s="18" t="s">
        <v>4720</v>
      </c>
      <c r="B344" s="18" t="s">
        <v>633</v>
      </c>
      <c r="C344" s="18">
        <v>3</v>
      </c>
      <c r="D344" s="18" t="s">
        <v>4094</v>
      </c>
    </row>
    <row r="345" spans="1:4" ht="13.5">
      <c r="A345" s="18" t="s">
        <v>4721</v>
      </c>
      <c r="B345" s="18" t="s">
        <v>4722</v>
      </c>
      <c r="C345" s="18">
        <v>3</v>
      </c>
      <c r="D345" s="18" t="s">
        <v>4094</v>
      </c>
    </row>
    <row r="346" spans="1:4" ht="13.5">
      <c r="A346" s="18" t="s">
        <v>728</v>
      </c>
      <c r="B346" s="18" t="s">
        <v>727</v>
      </c>
      <c r="C346" s="18">
        <v>3</v>
      </c>
      <c r="D346" s="18" t="s">
        <v>4094</v>
      </c>
    </row>
    <row r="347" spans="1:4" ht="13.5">
      <c r="A347" s="18" t="s">
        <v>4723</v>
      </c>
      <c r="B347" s="18" t="s">
        <v>4724</v>
      </c>
      <c r="C347" s="18">
        <v>3</v>
      </c>
      <c r="D347" s="18" t="s">
        <v>4094</v>
      </c>
    </row>
    <row r="348" spans="1:4" ht="13.5">
      <c r="A348" s="18" t="s">
        <v>816</v>
      </c>
      <c r="B348" s="18" t="s">
        <v>4725</v>
      </c>
      <c r="C348" s="18">
        <v>3</v>
      </c>
      <c r="D348" s="18" t="s">
        <v>4094</v>
      </c>
    </row>
    <row r="349" spans="1:4" ht="13.5">
      <c r="A349" s="18" t="s">
        <v>4726</v>
      </c>
      <c r="B349" s="18" t="s">
        <v>4727</v>
      </c>
      <c r="C349" s="18">
        <v>3</v>
      </c>
      <c r="D349" s="18" t="s">
        <v>4094</v>
      </c>
    </row>
    <row r="350" spans="1:4" ht="13.5">
      <c r="A350" s="18" t="s">
        <v>847</v>
      </c>
      <c r="B350" s="18" t="s">
        <v>4728</v>
      </c>
      <c r="C350" s="18">
        <v>3</v>
      </c>
      <c r="D350" s="18" t="s">
        <v>4094</v>
      </c>
    </row>
    <row r="351" spans="1:4" ht="13.5">
      <c r="A351" s="18" t="s">
        <v>4729</v>
      </c>
      <c r="B351" s="18" t="s">
        <v>4730</v>
      </c>
      <c r="C351" s="18">
        <v>3</v>
      </c>
      <c r="D351" s="18" t="s">
        <v>4094</v>
      </c>
    </row>
    <row r="352" spans="1:4" ht="13.5">
      <c r="A352" s="18" t="s">
        <v>4731</v>
      </c>
      <c r="B352" s="18" t="s">
        <v>4732</v>
      </c>
      <c r="C352" s="18">
        <v>3</v>
      </c>
      <c r="D352" s="18" t="s">
        <v>4094</v>
      </c>
    </row>
    <row r="353" spans="1:4" ht="13.5">
      <c r="A353" s="18" t="s">
        <v>826</v>
      </c>
      <c r="B353" s="18" t="s">
        <v>4733</v>
      </c>
      <c r="C353" s="18">
        <v>3</v>
      </c>
      <c r="D353" s="18" t="s">
        <v>4094</v>
      </c>
    </row>
    <row r="354" spans="1:4" ht="13.5">
      <c r="A354" s="18" t="s">
        <v>4734</v>
      </c>
      <c r="B354" s="18" t="s">
        <v>4735</v>
      </c>
      <c r="C354" s="18">
        <v>3</v>
      </c>
      <c r="D354" s="18" t="s">
        <v>4094</v>
      </c>
    </row>
    <row r="355" spans="1:4" ht="13.5">
      <c r="A355" s="18" t="s">
        <v>4736</v>
      </c>
      <c r="B355" s="18" t="s">
        <v>4737</v>
      </c>
      <c r="C355" s="18">
        <v>3</v>
      </c>
      <c r="D355" s="18" t="s">
        <v>4094</v>
      </c>
    </row>
    <row r="356" spans="1:4" ht="13.5">
      <c r="A356" s="18" t="s">
        <v>4738</v>
      </c>
      <c r="B356" s="18" t="s">
        <v>4739</v>
      </c>
      <c r="C356" s="18">
        <v>3</v>
      </c>
      <c r="D356" s="18" t="s">
        <v>4094</v>
      </c>
    </row>
    <row r="357" spans="1:4" ht="13.5">
      <c r="A357" s="18" t="s">
        <v>4740</v>
      </c>
      <c r="B357" s="18" t="s">
        <v>3537</v>
      </c>
      <c r="C357" s="18">
        <v>3</v>
      </c>
      <c r="D357" s="18" t="s">
        <v>4094</v>
      </c>
    </row>
    <row r="358" spans="1:4" ht="13.5">
      <c r="A358" s="18" t="s">
        <v>4741</v>
      </c>
      <c r="B358" s="18" t="s">
        <v>4742</v>
      </c>
      <c r="C358" s="18">
        <v>3</v>
      </c>
      <c r="D358" s="18" t="s">
        <v>4094</v>
      </c>
    </row>
    <row r="359" spans="1:4" ht="13.5">
      <c r="A359" s="18" t="s">
        <v>4743</v>
      </c>
      <c r="B359" s="18" t="s">
        <v>4744</v>
      </c>
      <c r="C359" s="18">
        <v>3</v>
      </c>
      <c r="D359" s="18" t="s">
        <v>4094</v>
      </c>
    </row>
    <row r="360" spans="1:4" ht="13.5">
      <c r="A360" s="18" t="s">
        <v>4745</v>
      </c>
      <c r="B360" s="18" t="s">
        <v>4746</v>
      </c>
      <c r="C360" s="18">
        <v>3</v>
      </c>
      <c r="D360" s="18" t="s">
        <v>4094</v>
      </c>
    </row>
    <row r="361" spans="1:4" ht="13.5">
      <c r="A361" s="18" t="s">
        <v>838</v>
      </c>
      <c r="B361" s="18" t="s">
        <v>4747</v>
      </c>
      <c r="C361" s="18">
        <v>3</v>
      </c>
      <c r="D361" s="18" t="s">
        <v>4094</v>
      </c>
    </row>
    <row r="362" spans="1:4" ht="13.5">
      <c r="A362" s="18" t="s">
        <v>849</v>
      </c>
      <c r="B362" s="18" t="s">
        <v>4748</v>
      </c>
      <c r="C362" s="18">
        <v>3</v>
      </c>
      <c r="D362" s="18" t="s">
        <v>4094</v>
      </c>
    </row>
    <row r="363" spans="1:4" ht="13.5">
      <c r="A363" s="18" t="s">
        <v>4749</v>
      </c>
      <c r="B363" s="18" t="s">
        <v>4750</v>
      </c>
      <c r="C363" s="18">
        <v>3</v>
      </c>
      <c r="D363" s="18" t="s">
        <v>4094</v>
      </c>
    </row>
    <row r="364" spans="1:4" ht="13.5">
      <c r="A364" s="18" t="s">
        <v>4751</v>
      </c>
      <c r="B364" s="18" t="s">
        <v>4752</v>
      </c>
      <c r="C364" s="18">
        <v>3</v>
      </c>
      <c r="D364" s="18" t="s">
        <v>4094</v>
      </c>
    </row>
    <row r="365" spans="1:4" ht="13.5">
      <c r="A365" s="18" t="s">
        <v>4753</v>
      </c>
      <c r="B365" s="18" t="s">
        <v>4754</v>
      </c>
      <c r="C365" s="18">
        <v>3</v>
      </c>
      <c r="D365" s="18" t="s">
        <v>4094</v>
      </c>
    </row>
    <row r="366" spans="1:4" ht="13.5">
      <c r="A366" s="18" t="s">
        <v>4755</v>
      </c>
      <c r="B366" s="18" t="s">
        <v>4756</v>
      </c>
      <c r="C366" s="18">
        <v>3</v>
      </c>
      <c r="D366" s="18" t="s">
        <v>4094</v>
      </c>
    </row>
    <row r="367" spans="1:4" ht="13.5">
      <c r="A367" s="18" t="s">
        <v>4757</v>
      </c>
      <c r="B367" s="18" t="s">
        <v>4758</v>
      </c>
      <c r="C367" s="18">
        <v>3</v>
      </c>
      <c r="D367" s="18" t="s">
        <v>4094</v>
      </c>
    </row>
    <row r="368" spans="1:4" ht="13.5">
      <c r="A368" s="18" t="s">
        <v>4759</v>
      </c>
      <c r="B368" s="18" t="s">
        <v>4760</v>
      </c>
      <c r="C368" s="18">
        <v>3</v>
      </c>
      <c r="D368" s="18" t="s">
        <v>4094</v>
      </c>
    </row>
    <row r="369" spans="1:4" ht="13.5">
      <c r="A369" s="18" t="s">
        <v>749</v>
      </c>
      <c r="B369" s="18" t="s">
        <v>4761</v>
      </c>
      <c r="C369" s="18">
        <v>3</v>
      </c>
      <c r="D369" s="18" t="s">
        <v>4094</v>
      </c>
    </row>
    <row r="370" spans="1:4" ht="13.5">
      <c r="A370" s="18" t="s">
        <v>4762</v>
      </c>
      <c r="B370" s="18" t="s">
        <v>4763</v>
      </c>
      <c r="C370" s="18">
        <v>3</v>
      </c>
      <c r="D370" s="18" t="s">
        <v>4094</v>
      </c>
    </row>
    <row r="371" spans="1:4" ht="13.5">
      <c r="A371" s="18" t="s">
        <v>4764</v>
      </c>
      <c r="B371" s="18" t="s">
        <v>4765</v>
      </c>
      <c r="C371" s="18">
        <v>3</v>
      </c>
      <c r="D371" s="18" t="s">
        <v>4094</v>
      </c>
    </row>
    <row r="372" spans="1:4" ht="13.5">
      <c r="A372" s="18" t="s">
        <v>4766</v>
      </c>
      <c r="B372" s="18" t="s">
        <v>4767</v>
      </c>
      <c r="C372" s="18">
        <v>3</v>
      </c>
      <c r="D372" s="18" t="s">
        <v>4094</v>
      </c>
    </row>
    <row r="373" spans="1:4" ht="13.5">
      <c r="A373" s="18" t="s">
        <v>4768</v>
      </c>
      <c r="B373" s="18" t="s">
        <v>755</v>
      </c>
      <c r="C373" s="18">
        <v>3</v>
      </c>
      <c r="D373" s="18" t="s">
        <v>4094</v>
      </c>
    </row>
    <row r="374" spans="1:4" ht="13.5">
      <c r="A374" s="18" t="s">
        <v>4769</v>
      </c>
      <c r="B374" s="18" t="s">
        <v>4770</v>
      </c>
      <c r="C374" s="18">
        <v>3</v>
      </c>
      <c r="D374" s="18" t="s">
        <v>4094</v>
      </c>
    </row>
    <row r="375" spans="1:4" ht="13.5">
      <c r="A375" s="18" t="s">
        <v>4771</v>
      </c>
      <c r="B375" s="18" t="s">
        <v>4772</v>
      </c>
      <c r="C375" s="18">
        <v>3</v>
      </c>
      <c r="D375" s="18" t="s">
        <v>4094</v>
      </c>
    </row>
    <row r="376" spans="1:4" ht="13.5">
      <c r="A376" s="18" t="s">
        <v>4773</v>
      </c>
      <c r="B376" s="18" t="s">
        <v>4774</v>
      </c>
      <c r="C376" s="18">
        <v>3</v>
      </c>
      <c r="D376" s="18" t="s">
        <v>4094</v>
      </c>
    </row>
    <row r="377" spans="1:4" ht="13.5">
      <c r="A377" s="18" t="s">
        <v>4775</v>
      </c>
      <c r="B377" s="18" t="s">
        <v>4776</v>
      </c>
      <c r="C377" s="18">
        <v>3</v>
      </c>
      <c r="D377" s="18" t="s">
        <v>4094</v>
      </c>
    </row>
    <row r="378" spans="1:4" ht="13.5">
      <c r="A378" s="18" t="s">
        <v>4777</v>
      </c>
      <c r="B378" s="18" t="s">
        <v>4778</v>
      </c>
      <c r="C378" s="18">
        <v>3</v>
      </c>
      <c r="D378" s="18" t="s">
        <v>4094</v>
      </c>
    </row>
    <row r="379" spans="1:4" ht="13.5">
      <c r="A379" s="18" t="s">
        <v>4779</v>
      </c>
      <c r="B379" s="18" t="s">
        <v>4780</v>
      </c>
      <c r="C379" s="18">
        <v>3</v>
      </c>
      <c r="D379" s="18" t="s">
        <v>4094</v>
      </c>
    </row>
    <row r="380" spans="1:4" ht="13.5">
      <c r="A380" s="18" t="s">
        <v>781</v>
      </c>
      <c r="B380" s="18" t="s">
        <v>4781</v>
      </c>
      <c r="C380" s="18">
        <v>3</v>
      </c>
      <c r="D380" s="18" t="s">
        <v>4094</v>
      </c>
    </row>
    <row r="381" spans="1:4" ht="13.5">
      <c r="A381" s="18" t="s">
        <v>745</v>
      </c>
      <c r="B381" s="18" t="s">
        <v>4782</v>
      </c>
      <c r="C381" s="18">
        <v>3</v>
      </c>
      <c r="D381" s="18" t="s">
        <v>4094</v>
      </c>
    </row>
    <row r="382" spans="1:4" ht="13.5">
      <c r="A382" s="18" t="s">
        <v>4783</v>
      </c>
      <c r="B382" s="18" t="s">
        <v>4784</v>
      </c>
      <c r="C382" s="18">
        <v>3</v>
      </c>
      <c r="D382" s="18" t="s">
        <v>4094</v>
      </c>
    </row>
    <row r="383" spans="1:4" ht="13.5">
      <c r="A383" s="18" t="s">
        <v>4785</v>
      </c>
      <c r="B383" s="18" t="s">
        <v>4786</v>
      </c>
      <c r="C383" s="18">
        <v>3</v>
      </c>
      <c r="D383" s="18" t="s">
        <v>4094</v>
      </c>
    </row>
    <row r="384" spans="1:4" ht="13.5">
      <c r="A384" s="18" t="s">
        <v>4787</v>
      </c>
      <c r="B384" s="18" t="s">
        <v>4788</v>
      </c>
      <c r="C384" s="18">
        <v>3</v>
      </c>
      <c r="D384" s="18" t="s">
        <v>4094</v>
      </c>
    </row>
    <row r="385" spans="1:4" ht="13.5">
      <c r="A385" s="18" t="s">
        <v>4789</v>
      </c>
      <c r="B385" s="18" t="s">
        <v>4790</v>
      </c>
      <c r="C385" s="18">
        <v>3</v>
      </c>
      <c r="D385" s="18" t="s">
        <v>4094</v>
      </c>
    </row>
    <row r="386" spans="1:4" ht="13.5">
      <c r="A386" s="18" t="s">
        <v>4791</v>
      </c>
      <c r="B386" s="18" t="s">
        <v>4792</v>
      </c>
      <c r="C386" s="18">
        <v>3</v>
      </c>
      <c r="D386" s="18" t="s">
        <v>4094</v>
      </c>
    </row>
    <row r="387" spans="1:4" ht="13.5">
      <c r="A387" s="18" t="s">
        <v>4793</v>
      </c>
      <c r="B387" s="18" t="s">
        <v>4794</v>
      </c>
      <c r="C387" s="18">
        <v>3</v>
      </c>
      <c r="D387" s="18" t="s">
        <v>4094</v>
      </c>
    </row>
    <row r="388" spans="1:4" ht="13.5">
      <c r="A388" s="18" t="s">
        <v>4795</v>
      </c>
      <c r="B388" s="18" t="s">
        <v>4796</v>
      </c>
      <c r="C388" s="18">
        <v>3</v>
      </c>
      <c r="D388" s="18" t="s">
        <v>4094</v>
      </c>
    </row>
    <row r="389" spans="1:4" ht="13.5">
      <c r="A389" s="18" t="s">
        <v>4797</v>
      </c>
      <c r="B389" s="18" t="s">
        <v>4798</v>
      </c>
      <c r="C389" s="18">
        <v>3</v>
      </c>
      <c r="D389" s="18" t="s">
        <v>4094</v>
      </c>
    </row>
    <row r="390" spans="1:4" ht="13.5">
      <c r="A390" s="18" t="s">
        <v>4799</v>
      </c>
      <c r="B390" s="18" t="s">
        <v>4800</v>
      </c>
      <c r="C390" s="18">
        <v>3</v>
      </c>
      <c r="D390" s="18" t="s">
        <v>4094</v>
      </c>
    </row>
    <row r="391" spans="1:4" ht="13.5">
      <c r="A391" s="18" t="s">
        <v>4801</v>
      </c>
      <c r="B391" s="18" t="s">
        <v>4802</v>
      </c>
      <c r="C391" s="18">
        <v>3</v>
      </c>
      <c r="D391" s="18" t="s">
        <v>4094</v>
      </c>
    </row>
    <row r="392" spans="1:4" ht="13.5">
      <c r="A392" s="18" t="s">
        <v>4803</v>
      </c>
      <c r="B392" s="18" t="s">
        <v>4804</v>
      </c>
      <c r="C392" s="18">
        <v>3</v>
      </c>
      <c r="D392" s="18" t="s">
        <v>4094</v>
      </c>
    </row>
    <row r="393" spans="1:4" ht="13.5">
      <c r="A393" s="18" t="s">
        <v>4805</v>
      </c>
      <c r="B393" s="18" t="s">
        <v>4806</v>
      </c>
      <c r="C393" s="18">
        <v>3</v>
      </c>
      <c r="D393" s="18" t="s">
        <v>4094</v>
      </c>
    </row>
    <row r="394" spans="1:4" ht="13.5">
      <c r="A394" s="18" t="s">
        <v>4807</v>
      </c>
      <c r="B394" s="18" t="s">
        <v>4808</v>
      </c>
      <c r="C394" s="18">
        <v>3</v>
      </c>
      <c r="D394" s="18" t="s">
        <v>4094</v>
      </c>
    </row>
    <row r="395" spans="1:4" ht="13.5">
      <c r="A395" s="18" t="s">
        <v>4809</v>
      </c>
      <c r="B395" s="18" t="s">
        <v>4810</v>
      </c>
      <c r="C395" s="18">
        <v>3</v>
      </c>
      <c r="D395" s="18" t="s">
        <v>4094</v>
      </c>
    </row>
    <row r="396" spans="1:4" ht="13.5">
      <c r="A396" s="18" t="s">
        <v>4811</v>
      </c>
      <c r="B396" s="18" t="s">
        <v>4812</v>
      </c>
      <c r="C396" s="18">
        <v>3</v>
      </c>
      <c r="D396" s="18" t="s">
        <v>4094</v>
      </c>
    </row>
    <row r="397" spans="1:4" ht="13.5">
      <c r="A397" s="18" t="s">
        <v>743</v>
      </c>
      <c r="B397" s="18" t="s">
        <v>645</v>
      </c>
      <c r="C397" s="18">
        <v>3</v>
      </c>
      <c r="D397" s="18" t="s">
        <v>4094</v>
      </c>
    </row>
    <row r="398" spans="1:4" ht="13.5">
      <c r="A398" s="18" t="s">
        <v>4813</v>
      </c>
      <c r="B398" s="18" t="s">
        <v>4814</v>
      </c>
      <c r="C398" s="18">
        <v>3</v>
      </c>
      <c r="D398" s="18" t="s">
        <v>4094</v>
      </c>
    </row>
    <row r="399" spans="1:4" ht="13.5">
      <c r="A399" s="18" t="s">
        <v>4815</v>
      </c>
      <c r="B399" s="18" t="s">
        <v>4816</v>
      </c>
      <c r="C399" s="18">
        <v>3</v>
      </c>
      <c r="D399" s="18" t="s">
        <v>4094</v>
      </c>
    </row>
    <row r="400" spans="1:4" ht="13.5">
      <c r="A400" s="18" t="s">
        <v>4817</v>
      </c>
      <c r="B400" s="18" t="s">
        <v>4818</v>
      </c>
      <c r="C400" s="18">
        <v>3</v>
      </c>
      <c r="D400" s="18" t="s">
        <v>4094</v>
      </c>
    </row>
    <row r="401" spans="1:4" ht="13.5">
      <c r="A401" s="18" t="s">
        <v>4819</v>
      </c>
      <c r="B401" s="18" t="s">
        <v>4820</v>
      </c>
      <c r="C401" s="18">
        <v>3</v>
      </c>
      <c r="D401" s="18" t="s">
        <v>4094</v>
      </c>
    </row>
    <row r="402" spans="1:4" ht="13.5">
      <c r="A402" s="18" t="s">
        <v>4821</v>
      </c>
      <c r="B402" s="18" t="s">
        <v>4822</v>
      </c>
      <c r="C402" s="18">
        <v>3</v>
      </c>
      <c r="D402" s="18" t="s">
        <v>4094</v>
      </c>
    </row>
    <row r="403" spans="1:4" ht="13.5">
      <c r="A403" s="18" t="s">
        <v>4823</v>
      </c>
      <c r="B403" s="18" t="s">
        <v>4824</v>
      </c>
      <c r="C403" s="18">
        <v>3</v>
      </c>
      <c r="D403" s="18" t="s">
        <v>4094</v>
      </c>
    </row>
    <row r="404" spans="1:4" ht="13.5">
      <c r="A404" s="18" t="s">
        <v>4825</v>
      </c>
      <c r="B404" s="18" t="s">
        <v>4826</v>
      </c>
      <c r="C404" s="18">
        <v>3</v>
      </c>
      <c r="D404" s="18" t="s">
        <v>4094</v>
      </c>
    </row>
    <row r="405" spans="1:4" ht="13.5">
      <c r="A405" s="18" t="s">
        <v>4827</v>
      </c>
      <c r="B405" s="18" t="s">
        <v>4828</v>
      </c>
      <c r="C405" s="18">
        <v>3</v>
      </c>
      <c r="D405" s="18" t="s">
        <v>4094</v>
      </c>
    </row>
    <row r="406" spans="1:4" ht="13.5">
      <c r="A406" s="18" t="s">
        <v>4829</v>
      </c>
      <c r="B406" s="18" t="s">
        <v>4830</v>
      </c>
      <c r="C406" s="18">
        <v>3</v>
      </c>
      <c r="D406" s="18" t="s">
        <v>4094</v>
      </c>
    </row>
    <row r="407" spans="1:4" ht="13.5">
      <c r="A407" s="18" t="s">
        <v>4831</v>
      </c>
      <c r="B407" s="18" t="s">
        <v>4832</v>
      </c>
      <c r="C407" s="18">
        <v>3</v>
      </c>
      <c r="D407" s="18" t="s">
        <v>4094</v>
      </c>
    </row>
    <row r="408" spans="1:4" ht="13.5">
      <c r="A408" s="18" t="s">
        <v>4833</v>
      </c>
      <c r="B408" s="18" t="s">
        <v>4834</v>
      </c>
      <c r="C408" s="18">
        <v>3</v>
      </c>
      <c r="D408" s="18" t="s">
        <v>4094</v>
      </c>
    </row>
    <row r="409" spans="1:4" ht="13.5">
      <c r="A409" s="18" t="s">
        <v>4835</v>
      </c>
      <c r="B409" s="18" t="s">
        <v>4836</v>
      </c>
      <c r="C409" s="18">
        <v>3</v>
      </c>
      <c r="D409" s="18" t="s">
        <v>4094</v>
      </c>
    </row>
    <row r="410" spans="1:4" ht="13.5">
      <c r="A410" s="18" t="s">
        <v>4837</v>
      </c>
      <c r="B410" s="18" t="s">
        <v>4838</v>
      </c>
      <c r="C410" s="18">
        <v>3</v>
      </c>
      <c r="D410" s="18" t="s">
        <v>4094</v>
      </c>
    </row>
    <row r="411" spans="1:4" ht="13.5">
      <c r="A411" s="18" t="s">
        <v>4839</v>
      </c>
      <c r="B411" s="18" t="s">
        <v>4840</v>
      </c>
      <c r="C411" s="18">
        <v>3</v>
      </c>
      <c r="D411" s="18" t="s">
        <v>4094</v>
      </c>
    </row>
    <row r="412" spans="1:4" ht="13.5">
      <c r="A412" s="18" t="s">
        <v>4841</v>
      </c>
      <c r="B412" s="18" t="s">
        <v>4842</v>
      </c>
      <c r="C412" s="18">
        <v>3</v>
      </c>
      <c r="D412" s="18" t="s">
        <v>4094</v>
      </c>
    </row>
    <row r="413" spans="1:4" ht="13.5">
      <c r="A413" s="18" t="s">
        <v>4843</v>
      </c>
      <c r="B413" s="18" t="s">
        <v>4844</v>
      </c>
      <c r="C413" s="18">
        <v>3</v>
      </c>
      <c r="D413" s="18" t="s">
        <v>4094</v>
      </c>
    </row>
    <row r="414" spans="1:4" ht="13.5">
      <c r="A414" s="18" t="s">
        <v>4845</v>
      </c>
      <c r="B414" s="18" t="s">
        <v>4846</v>
      </c>
      <c r="C414" s="18">
        <v>3</v>
      </c>
      <c r="D414" s="18" t="s">
        <v>4094</v>
      </c>
    </row>
    <row r="415" spans="1:4" ht="13.5">
      <c r="A415" s="18" t="s">
        <v>4847</v>
      </c>
      <c r="B415" s="18" t="s">
        <v>4848</v>
      </c>
      <c r="C415" s="18">
        <v>3</v>
      </c>
      <c r="D415" s="18" t="s">
        <v>4094</v>
      </c>
    </row>
    <row r="416" spans="1:4" ht="13.5">
      <c r="A416" s="18" t="s">
        <v>4849</v>
      </c>
      <c r="B416" s="18" t="s">
        <v>4850</v>
      </c>
      <c r="C416" s="18">
        <v>3</v>
      </c>
      <c r="D416" s="18" t="s">
        <v>4094</v>
      </c>
    </row>
    <row r="417" spans="1:4" ht="13.5">
      <c r="A417" s="18" t="s">
        <v>4851</v>
      </c>
      <c r="B417" s="18" t="s">
        <v>4852</v>
      </c>
      <c r="C417" s="18">
        <v>3</v>
      </c>
      <c r="D417" s="18" t="s">
        <v>4094</v>
      </c>
    </row>
    <row r="418" spans="1:4" ht="13.5">
      <c r="A418" s="18" t="s">
        <v>4853</v>
      </c>
      <c r="B418" s="18" t="s">
        <v>770</v>
      </c>
      <c r="C418" s="18">
        <v>3</v>
      </c>
      <c r="D418" s="18" t="s">
        <v>4094</v>
      </c>
    </row>
    <row r="419" spans="1:4" ht="13.5">
      <c r="A419" s="18" t="s">
        <v>4854</v>
      </c>
      <c r="B419" s="18" t="s">
        <v>4855</v>
      </c>
      <c r="C419" s="18">
        <v>3</v>
      </c>
      <c r="D419" s="18" t="s">
        <v>4094</v>
      </c>
    </row>
    <row r="420" spans="1:4" ht="13.5">
      <c r="A420" s="18" t="s">
        <v>4856</v>
      </c>
      <c r="B420" s="18" t="s">
        <v>4857</v>
      </c>
      <c r="C420" s="18">
        <v>3</v>
      </c>
      <c r="D420" s="18" t="s">
        <v>4094</v>
      </c>
    </row>
    <row r="421" spans="1:4" ht="13.5">
      <c r="A421" s="18" t="s">
        <v>4858</v>
      </c>
      <c r="B421" s="18" t="s">
        <v>4859</v>
      </c>
      <c r="C421" s="18">
        <v>3</v>
      </c>
      <c r="D421" s="18" t="s">
        <v>4094</v>
      </c>
    </row>
    <row r="422" spans="1:4" ht="13.5">
      <c r="A422" s="18" t="s">
        <v>4860</v>
      </c>
      <c r="B422" s="18" t="s">
        <v>4861</v>
      </c>
      <c r="C422" s="18">
        <v>3</v>
      </c>
      <c r="D422" s="18" t="s">
        <v>4094</v>
      </c>
    </row>
    <row r="423" spans="1:4" ht="13.5">
      <c r="A423" s="18" t="s">
        <v>4862</v>
      </c>
      <c r="B423" s="18" t="s">
        <v>4863</v>
      </c>
      <c r="C423" s="18">
        <v>3</v>
      </c>
      <c r="D423" s="18" t="s">
        <v>4094</v>
      </c>
    </row>
    <row r="424" spans="1:4" ht="13.5">
      <c r="A424" s="18" t="s">
        <v>4864</v>
      </c>
      <c r="B424" s="18" t="s">
        <v>4865</v>
      </c>
      <c r="C424" s="18">
        <v>3</v>
      </c>
      <c r="D424" s="18" t="s">
        <v>4094</v>
      </c>
    </row>
    <row r="425" spans="1:4" ht="13.5">
      <c r="A425" s="18" t="s">
        <v>4866</v>
      </c>
      <c r="B425" s="18" t="s">
        <v>4867</v>
      </c>
      <c r="C425" s="18">
        <v>3</v>
      </c>
      <c r="D425" s="18" t="s">
        <v>4094</v>
      </c>
    </row>
    <row r="426" spans="1:4" ht="13.5">
      <c r="A426" s="18" t="s">
        <v>4868</v>
      </c>
      <c r="B426" s="18" t="s">
        <v>4869</v>
      </c>
      <c r="C426" s="18">
        <v>3</v>
      </c>
      <c r="D426" s="18" t="s">
        <v>4094</v>
      </c>
    </row>
    <row r="427" spans="1:4" ht="13.5">
      <c r="A427" s="18" t="s">
        <v>4870</v>
      </c>
      <c r="B427" s="18" t="s">
        <v>4871</v>
      </c>
      <c r="C427" s="18">
        <v>3</v>
      </c>
      <c r="D427" s="18" t="s">
        <v>4094</v>
      </c>
    </row>
    <row r="428" spans="1:4" ht="13.5">
      <c r="A428" s="18" t="s">
        <v>4872</v>
      </c>
      <c r="B428" s="18" t="s">
        <v>4873</v>
      </c>
      <c r="C428" s="18">
        <v>3</v>
      </c>
      <c r="D428" s="18" t="s">
        <v>4094</v>
      </c>
    </row>
    <row r="429" spans="1:4" ht="13.5">
      <c r="A429" s="18" t="s">
        <v>4874</v>
      </c>
      <c r="B429" s="18" t="s">
        <v>4875</v>
      </c>
      <c r="C429" s="18">
        <v>3</v>
      </c>
      <c r="D429" s="18" t="s">
        <v>4094</v>
      </c>
    </row>
    <row r="430" spans="1:4" ht="13.5">
      <c r="A430" s="18" t="s">
        <v>779</v>
      </c>
      <c r="B430" s="18" t="s">
        <v>641</v>
      </c>
      <c r="C430" s="18">
        <v>3</v>
      </c>
      <c r="D430" s="18" t="s">
        <v>4094</v>
      </c>
    </row>
    <row r="431" spans="1:4" ht="13.5">
      <c r="A431" s="18" t="s">
        <v>4876</v>
      </c>
      <c r="B431" s="18" t="s">
        <v>4877</v>
      </c>
      <c r="C431" s="18">
        <v>3</v>
      </c>
      <c r="D431" s="18" t="s">
        <v>4094</v>
      </c>
    </row>
    <row r="432" spans="1:4" ht="13.5">
      <c r="A432" s="18" t="s">
        <v>4878</v>
      </c>
      <c r="B432" s="18" t="s">
        <v>4879</v>
      </c>
      <c r="C432" s="18">
        <v>3</v>
      </c>
      <c r="D432" s="18" t="s">
        <v>4094</v>
      </c>
    </row>
    <row r="433" spans="1:4" ht="13.5">
      <c r="A433" s="18" t="s">
        <v>4880</v>
      </c>
      <c r="B433" s="18" t="s">
        <v>4881</v>
      </c>
      <c r="C433" s="18">
        <v>3</v>
      </c>
      <c r="D433" s="18" t="s">
        <v>4094</v>
      </c>
    </row>
    <row r="434" spans="1:4" ht="13.5">
      <c r="A434" s="18" t="s">
        <v>4882</v>
      </c>
      <c r="B434" s="18" t="s">
        <v>4883</v>
      </c>
      <c r="C434" s="18">
        <v>3</v>
      </c>
      <c r="D434" s="18" t="s">
        <v>4094</v>
      </c>
    </row>
    <row r="435" spans="1:4" ht="13.5">
      <c r="A435" s="18" t="s">
        <v>4884</v>
      </c>
      <c r="B435" s="18" t="s">
        <v>4885</v>
      </c>
      <c r="C435" s="18">
        <v>3</v>
      </c>
      <c r="D435" s="18" t="s">
        <v>4094</v>
      </c>
    </row>
    <row r="436" spans="1:4" ht="13.5">
      <c r="A436" s="18" t="s">
        <v>4886</v>
      </c>
      <c r="B436" s="18" t="s">
        <v>4887</v>
      </c>
      <c r="C436" s="18">
        <v>3</v>
      </c>
      <c r="D436" s="18" t="s">
        <v>4094</v>
      </c>
    </row>
    <row r="437" spans="1:4" ht="13.5">
      <c r="A437" s="18" t="s">
        <v>769</v>
      </c>
      <c r="B437" s="18" t="s">
        <v>4888</v>
      </c>
      <c r="C437" s="18">
        <v>3</v>
      </c>
      <c r="D437" s="18" t="s">
        <v>4094</v>
      </c>
    </row>
    <row r="438" spans="1:4" ht="13.5">
      <c r="A438" s="18" t="s">
        <v>4889</v>
      </c>
      <c r="B438" s="18" t="s">
        <v>4890</v>
      </c>
      <c r="C438" s="18">
        <v>3</v>
      </c>
      <c r="D438" s="18" t="s">
        <v>4094</v>
      </c>
    </row>
    <row r="439" spans="1:4" ht="13.5">
      <c r="A439" s="18" t="s">
        <v>4891</v>
      </c>
      <c r="B439" s="18" t="s">
        <v>4892</v>
      </c>
      <c r="C439" s="18">
        <v>3</v>
      </c>
      <c r="D439" s="18" t="s">
        <v>4094</v>
      </c>
    </row>
    <row r="440" spans="1:4" ht="13.5">
      <c r="A440" s="18" t="s">
        <v>4893</v>
      </c>
      <c r="B440" s="18" t="s">
        <v>4894</v>
      </c>
      <c r="C440" s="18">
        <v>3</v>
      </c>
      <c r="D440" s="18" t="s">
        <v>4094</v>
      </c>
    </row>
    <row r="441" spans="1:4" ht="13.5">
      <c r="A441" s="18" t="s">
        <v>4895</v>
      </c>
      <c r="B441" s="18" t="s">
        <v>4896</v>
      </c>
      <c r="C441" s="18">
        <v>3</v>
      </c>
      <c r="D441" s="18" t="s">
        <v>4094</v>
      </c>
    </row>
    <row r="442" spans="1:4" ht="13.5">
      <c r="A442" s="18" t="s">
        <v>4897</v>
      </c>
      <c r="B442" s="18" t="s">
        <v>4898</v>
      </c>
      <c r="C442" s="18">
        <v>3</v>
      </c>
      <c r="D442" s="18" t="s">
        <v>4094</v>
      </c>
    </row>
    <row r="443" spans="1:4" ht="13.5">
      <c r="A443" s="18" t="s">
        <v>4899</v>
      </c>
      <c r="B443" s="18" t="s">
        <v>4900</v>
      </c>
      <c r="C443" s="18">
        <v>3</v>
      </c>
      <c r="D443" s="18" t="s">
        <v>4094</v>
      </c>
    </row>
    <row r="444" spans="1:4" ht="13.5">
      <c r="A444" s="18" t="s">
        <v>4901</v>
      </c>
      <c r="B444" s="18" t="s">
        <v>4902</v>
      </c>
      <c r="C444" s="18">
        <v>3</v>
      </c>
      <c r="D444" s="18" t="s">
        <v>4094</v>
      </c>
    </row>
    <row r="445" spans="1:4" ht="13.5">
      <c r="A445" s="18" t="s">
        <v>762</v>
      </c>
      <c r="B445" s="18" t="s">
        <v>4903</v>
      </c>
      <c r="C445" s="18">
        <v>3</v>
      </c>
      <c r="D445" s="18" t="s">
        <v>4094</v>
      </c>
    </row>
    <row r="446" spans="1:4" ht="13.5">
      <c r="A446" s="18" t="s">
        <v>4904</v>
      </c>
      <c r="B446" s="18" t="s">
        <v>4905</v>
      </c>
      <c r="C446" s="18">
        <v>3</v>
      </c>
      <c r="D446" s="18" t="s">
        <v>4094</v>
      </c>
    </row>
    <row r="447" spans="1:4" ht="13.5">
      <c r="A447" s="18" t="s">
        <v>4906</v>
      </c>
      <c r="B447" s="18" t="s">
        <v>4907</v>
      </c>
      <c r="C447" s="18">
        <v>3</v>
      </c>
      <c r="D447" s="18" t="s">
        <v>4094</v>
      </c>
    </row>
    <row r="448" spans="1:4" ht="13.5">
      <c r="A448" s="18" t="s">
        <v>4908</v>
      </c>
      <c r="B448" s="18" t="s">
        <v>4909</v>
      </c>
      <c r="C448" s="18">
        <v>3</v>
      </c>
      <c r="D448" s="18" t="s">
        <v>4094</v>
      </c>
    </row>
    <row r="449" spans="1:4" ht="13.5">
      <c r="A449" s="18" t="s">
        <v>4910</v>
      </c>
      <c r="B449" s="18" t="s">
        <v>4911</v>
      </c>
      <c r="C449" s="18">
        <v>3</v>
      </c>
      <c r="D449" s="18" t="s">
        <v>4094</v>
      </c>
    </row>
    <row r="450" spans="1:4" ht="13.5">
      <c r="A450" s="18" t="s">
        <v>4912</v>
      </c>
      <c r="B450" s="18" t="s">
        <v>4913</v>
      </c>
      <c r="C450" s="18">
        <v>3</v>
      </c>
      <c r="D450" s="18" t="s">
        <v>4094</v>
      </c>
    </row>
    <row r="451" spans="1:4" ht="13.5">
      <c r="A451" s="18" t="s">
        <v>4914</v>
      </c>
      <c r="B451" s="18" t="s">
        <v>4915</v>
      </c>
      <c r="C451" s="18">
        <v>3</v>
      </c>
      <c r="D451" s="18" t="s">
        <v>4094</v>
      </c>
    </row>
    <row r="452" spans="1:4" ht="13.5">
      <c r="A452" s="18" t="s">
        <v>4916</v>
      </c>
      <c r="B452" s="18" t="s">
        <v>4917</v>
      </c>
      <c r="C452" s="18">
        <v>3</v>
      </c>
      <c r="D452" s="18" t="s">
        <v>4094</v>
      </c>
    </row>
    <row r="453" spans="1:4" ht="13.5">
      <c r="A453" s="18" t="s">
        <v>4918</v>
      </c>
      <c r="B453" s="18" t="s">
        <v>4919</v>
      </c>
      <c r="C453" s="18">
        <v>3</v>
      </c>
      <c r="D453" s="18" t="s">
        <v>4094</v>
      </c>
    </row>
    <row r="454" spans="1:4" ht="13.5">
      <c r="A454" s="18" t="s">
        <v>4920</v>
      </c>
      <c r="B454" s="18" t="s">
        <v>4921</v>
      </c>
      <c r="C454" s="18">
        <v>3</v>
      </c>
      <c r="D454" s="18" t="s">
        <v>4094</v>
      </c>
    </row>
    <row r="455" spans="1:4" ht="13.5">
      <c r="A455" s="18" t="s">
        <v>4922</v>
      </c>
      <c r="B455" s="18" t="s">
        <v>4923</v>
      </c>
      <c r="C455" s="18">
        <v>3</v>
      </c>
      <c r="D455" s="18" t="s">
        <v>4094</v>
      </c>
    </row>
    <row r="456" spans="1:4" ht="13.5">
      <c r="A456" s="18" t="s">
        <v>4924</v>
      </c>
      <c r="B456" s="18" t="s">
        <v>4925</v>
      </c>
      <c r="C456" s="18">
        <v>3</v>
      </c>
      <c r="D456" s="18" t="s">
        <v>4094</v>
      </c>
    </row>
    <row r="457" spans="1:4" ht="13.5">
      <c r="A457" s="18" t="s">
        <v>4926</v>
      </c>
      <c r="B457" s="18" t="s">
        <v>4927</v>
      </c>
      <c r="C457" s="18">
        <v>3</v>
      </c>
      <c r="D457" s="18" t="s">
        <v>4094</v>
      </c>
    </row>
    <row r="458" spans="1:4" ht="13.5">
      <c r="A458" s="18" t="s">
        <v>4928</v>
      </c>
      <c r="B458" s="18" t="s">
        <v>4929</v>
      </c>
      <c r="C458" s="18">
        <v>3</v>
      </c>
      <c r="D458" s="18" t="s">
        <v>4094</v>
      </c>
    </row>
    <row r="459" spans="1:4" ht="13.5">
      <c r="A459" s="18" t="s">
        <v>4930</v>
      </c>
      <c r="B459" s="18" t="s">
        <v>4931</v>
      </c>
      <c r="C459" s="18">
        <v>3</v>
      </c>
      <c r="D459" s="18" t="s">
        <v>4094</v>
      </c>
    </row>
    <row r="460" spans="1:4" ht="13.5">
      <c r="A460" s="18" t="s">
        <v>4932</v>
      </c>
      <c r="B460" s="18" t="s">
        <v>4933</v>
      </c>
      <c r="C460" s="18">
        <v>3</v>
      </c>
      <c r="D460" s="18" t="s">
        <v>4094</v>
      </c>
    </row>
    <row r="461" spans="1:4" ht="13.5">
      <c r="A461" s="18" t="s">
        <v>4934</v>
      </c>
      <c r="B461" s="18" t="s">
        <v>4935</v>
      </c>
      <c r="C461" s="18">
        <v>3</v>
      </c>
      <c r="D461" s="18" t="s">
        <v>4094</v>
      </c>
    </row>
    <row r="462" spans="1:4" ht="13.5">
      <c r="A462" s="18" t="s">
        <v>711</v>
      </c>
      <c r="B462" s="18" t="s">
        <v>567</v>
      </c>
      <c r="C462" s="18">
        <v>3</v>
      </c>
      <c r="D462" s="18" t="s">
        <v>4094</v>
      </c>
    </row>
    <row r="463" spans="1:4" ht="13.5">
      <c r="A463" s="18" t="s">
        <v>4936</v>
      </c>
      <c r="B463" s="18" t="s">
        <v>4937</v>
      </c>
      <c r="C463" s="18">
        <v>3</v>
      </c>
      <c r="D463" s="18" t="s">
        <v>4094</v>
      </c>
    </row>
    <row r="464" spans="1:4" ht="13.5">
      <c r="A464" s="18" t="s">
        <v>4938</v>
      </c>
      <c r="B464" s="18" t="s">
        <v>4939</v>
      </c>
      <c r="C464" s="18">
        <v>3</v>
      </c>
      <c r="D464" s="18" t="s">
        <v>4094</v>
      </c>
    </row>
    <row r="465" spans="1:4" ht="13.5">
      <c r="A465" s="18" t="s">
        <v>4940</v>
      </c>
      <c r="B465" s="18" t="s">
        <v>4941</v>
      </c>
      <c r="C465" s="18">
        <v>3</v>
      </c>
      <c r="D465" s="18" t="s">
        <v>4094</v>
      </c>
    </row>
    <row r="466" spans="1:4" ht="13.5">
      <c r="A466" s="18" t="s">
        <v>4942</v>
      </c>
      <c r="B466" s="18" t="s">
        <v>4943</v>
      </c>
      <c r="C466" s="18">
        <v>3</v>
      </c>
      <c r="D466" s="18" t="s">
        <v>4094</v>
      </c>
    </row>
    <row r="467" spans="1:4" ht="13.5">
      <c r="A467" s="18" t="s">
        <v>4944</v>
      </c>
      <c r="B467" s="18" t="s">
        <v>4945</v>
      </c>
      <c r="C467" s="18">
        <v>3</v>
      </c>
      <c r="D467" s="18" t="s">
        <v>4094</v>
      </c>
    </row>
    <row r="468" spans="1:4" ht="13.5">
      <c r="A468" s="18" t="s">
        <v>4946</v>
      </c>
      <c r="B468" s="18" t="s">
        <v>4947</v>
      </c>
      <c r="C468" s="18">
        <v>3</v>
      </c>
      <c r="D468" s="18" t="s">
        <v>4094</v>
      </c>
    </row>
    <row r="469" spans="1:4" ht="13.5">
      <c r="A469" s="18" t="s">
        <v>4948</v>
      </c>
      <c r="B469" s="18" t="s">
        <v>4949</v>
      </c>
      <c r="C469" s="18">
        <v>3</v>
      </c>
      <c r="D469" s="18" t="s">
        <v>4094</v>
      </c>
    </row>
    <row r="470" spans="1:4" ht="13.5">
      <c r="A470" s="18" t="s">
        <v>4950</v>
      </c>
      <c r="B470" s="18" t="s">
        <v>4951</v>
      </c>
      <c r="C470" s="18">
        <v>3</v>
      </c>
      <c r="D470" s="18" t="s">
        <v>4094</v>
      </c>
    </row>
    <row r="471" spans="1:4" ht="13.5">
      <c r="A471" s="18" t="s">
        <v>4952</v>
      </c>
      <c r="B471" s="18" t="s">
        <v>4953</v>
      </c>
      <c r="C471" s="18">
        <v>3</v>
      </c>
      <c r="D471" s="18" t="s">
        <v>4094</v>
      </c>
    </row>
    <row r="472" spans="1:4" ht="13.5">
      <c r="A472" s="18" t="s">
        <v>4954</v>
      </c>
      <c r="B472" s="18" t="s">
        <v>732</v>
      </c>
      <c r="C472" s="18">
        <v>3</v>
      </c>
      <c r="D472" s="18" t="s">
        <v>4094</v>
      </c>
    </row>
    <row r="473" spans="1:4" ht="13.5">
      <c r="A473" s="18" t="s">
        <v>4955</v>
      </c>
      <c r="B473" s="18" t="s">
        <v>4956</v>
      </c>
      <c r="C473" s="18">
        <v>3</v>
      </c>
      <c r="D473" s="18" t="s">
        <v>4094</v>
      </c>
    </row>
    <row r="474" spans="1:4" ht="13.5">
      <c r="A474" s="18" t="s">
        <v>4957</v>
      </c>
      <c r="B474" s="18" t="s">
        <v>4958</v>
      </c>
      <c r="C474" s="18">
        <v>3</v>
      </c>
      <c r="D474" s="18" t="s">
        <v>4094</v>
      </c>
    </row>
    <row r="475" spans="1:4" ht="13.5">
      <c r="A475" s="18" t="s">
        <v>4959</v>
      </c>
      <c r="B475" s="18" t="s">
        <v>4960</v>
      </c>
      <c r="C475" s="18">
        <v>3</v>
      </c>
      <c r="D475" s="18" t="s">
        <v>4094</v>
      </c>
    </row>
    <row r="476" spans="1:4" ht="13.5">
      <c r="A476" s="18" t="s">
        <v>4961</v>
      </c>
      <c r="B476" s="18" t="s">
        <v>4962</v>
      </c>
      <c r="C476" s="18">
        <v>3</v>
      </c>
      <c r="D476" s="18" t="s">
        <v>4094</v>
      </c>
    </row>
    <row r="477" spans="1:4" ht="13.5">
      <c r="A477" s="18" t="s">
        <v>761</v>
      </c>
      <c r="B477" s="18" t="s">
        <v>4963</v>
      </c>
      <c r="C477" s="18">
        <v>3</v>
      </c>
      <c r="D477" s="18" t="s">
        <v>4094</v>
      </c>
    </row>
    <row r="478" spans="1:4" ht="13.5">
      <c r="A478" s="18" t="s">
        <v>4964</v>
      </c>
      <c r="B478" s="18" t="s">
        <v>785</v>
      </c>
      <c r="C478" s="18">
        <v>3</v>
      </c>
      <c r="D478" s="18" t="s">
        <v>4094</v>
      </c>
    </row>
    <row r="479" spans="1:4" ht="13.5">
      <c r="A479" s="18" t="s">
        <v>4965</v>
      </c>
      <c r="B479" s="18" t="s">
        <v>4966</v>
      </c>
      <c r="C479" s="18">
        <v>3</v>
      </c>
      <c r="D479" s="18" t="s">
        <v>4094</v>
      </c>
    </row>
    <row r="480" spans="1:4" ht="13.5">
      <c r="A480" s="18" t="s">
        <v>4967</v>
      </c>
      <c r="B480" s="18" t="s">
        <v>4968</v>
      </c>
      <c r="C480" s="18">
        <v>3</v>
      </c>
      <c r="D480" s="18" t="s">
        <v>4094</v>
      </c>
    </row>
    <row r="481" spans="1:4" ht="13.5">
      <c r="A481" s="18" t="s">
        <v>814</v>
      </c>
      <c r="B481" s="18" t="s">
        <v>556</v>
      </c>
      <c r="C481" s="18">
        <v>3</v>
      </c>
      <c r="D481" s="18" t="s">
        <v>4094</v>
      </c>
    </row>
    <row r="482" spans="1:4" ht="13.5">
      <c r="A482" s="18" t="s">
        <v>4969</v>
      </c>
      <c r="B482" s="18" t="s">
        <v>4970</v>
      </c>
      <c r="C482" s="18">
        <v>3</v>
      </c>
      <c r="D482" s="18" t="s">
        <v>4094</v>
      </c>
    </row>
    <row r="483" spans="1:4" ht="13.5">
      <c r="A483" s="18" t="s">
        <v>4971</v>
      </c>
      <c r="B483" s="18" t="s">
        <v>4972</v>
      </c>
      <c r="C483" s="18">
        <v>3</v>
      </c>
      <c r="D483" s="18" t="s">
        <v>4094</v>
      </c>
    </row>
    <row r="484" spans="1:4" ht="13.5">
      <c r="A484" s="18" t="s">
        <v>4973</v>
      </c>
      <c r="B484" s="18" t="s">
        <v>4974</v>
      </c>
      <c r="C484" s="18">
        <v>3</v>
      </c>
      <c r="D484" s="18" t="s">
        <v>4094</v>
      </c>
    </row>
    <row r="485" spans="1:4" ht="13.5">
      <c r="A485" s="18" t="s">
        <v>4975</v>
      </c>
      <c r="B485" s="18" t="s">
        <v>4976</v>
      </c>
      <c r="C485" s="18">
        <v>3</v>
      </c>
      <c r="D485" s="18" t="s">
        <v>4094</v>
      </c>
    </row>
    <row r="486" spans="1:4" ht="13.5">
      <c r="A486" s="18" t="s">
        <v>4977</v>
      </c>
      <c r="B486" s="18" t="s">
        <v>4978</v>
      </c>
      <c r="C486" s="18">
        <v>3</v>
      </c>
      <c r="D486" s="18" t="s">
        <v>4094</v>
      </c>
    </row>
    <row r="487" spans="1:4" ht="13.5">
      <c r="A487" s="18" t="s">
        <v>710</v>
      </c>
      <c r="B487" s="18" t="s">
        <v>715</v>
      </c>
      <c r="C487" s="18">
        <v>3</v>
      </c>
      <c r="D487" s="18" t="s">
        <v>4094</v>
      </c>
    </row>
    <row r="488" spans="1:4" ht="13.5">
      <c r="A488" s="18" t="s">
        <v>4979</v>
      </c>
      <c r="B488" s="18" t="s">
        <v>4980</v>
      </c>
      <c r="C488" s="18">
        <v>3</v>
      </c>
      <c r="D488" s="18" t="s">
        <v>4094</v>
      </c>
    </row>
    <row r="489" spans="1:4" ht="13.5">
      <c r="A489" s="18" t="s">
        <v>4981</v>
      </c>
      <c r="B489" s="18" t="s">
        <v>4982</v>
      </c>
      <c r="C489" s="18">
        <v>3</v>
      </c>
      <c r="D489" s="18" t="s">
        <v>4094</v>
      </c>
    </row>
    <row r="490" spans="1:4" ht="13.5">
      <c r="A490" s="18" t="s">
        <v>4983</v>
      </c>
      <c r="B490" s="18" t="s">
        <v>4984</v>
      </c>
      <c r="C490" s="18">
        <v>3</v>
      </c>
      <c r="D490" s="18" t="s">
        <v>4094</v>
      </c>
    </row>
    <row r="491" spans="1:4" ht="13.5">
      <c r="A491" s="18" t="s">
        <v>4985</v>
      </c>
      <c r="B491" s="18" t="s">
        <v>4986</v>
      </c>
      <c r="C491" s="18">
        <v>3</v>
      </c>
      <c r="D491" s="18" t="s">
        <v>4094</v>
      </c>
    </row>
    <row r="492" spans="1:4" ht="13.5">
      <c r="A492" s="18" t="s">
        <v>4987</v>
      </c>
      <c r="B492" s="18" t="s">
        <v>4988</v>
      </c>
      <c r="C492" s="18">
        <v>3</v>
      </c>
      <c r="D492" s="18" t="s">
        <v>4094</v>
      </c>
    </row>
    <row r="493" spans="1:4" ht="13.5">
      <c r="A493" s="18" t="s">
        <v>4989</v>
      </c>
      <c r="B493" s="18" t="s">
        <v>631</v>
      </c>
      <c r="C493" s="18">
        <v>3</v>
      </c>
      <c r="D493" s="18" t="s">
        <v>4094</v>
      </c>
    </row>
    <row r="494" spans="1:4" ht="13.5">
      <c r="A494" s="18" t="s">
        <v>833</v>
      </c>
      <c r="B494" s="18" t="s">
        <v>835</v>
      </c>
      <c r="C494" s="18">
        <v>3</v>
      </c>
      <c r="D494" s="18" t="s">
        <v>4094</v>
      </c>
    </row>
    <row r="495" spans="1:4" ht="13.5">
      <c r="A495" s="18" t="s">
        <v>4990</v>
      </c>
      <c r="B495" s="18" t="s">
        <v>4991</v>
      </c>
      <c r="C495" s="18">
        <v>3</v>
      </c>
      <c r="D495" s="18" t="s">
        <v>4094</v>
      </c>
    </row>
    <row r="496" spans="1:4" ht="13.5">
      <c r="A496" s="18" t="s">
        <v>4992</v>
      </c>
      <c r="B496" s="18" t="s">
        <v>4993</v>
      </c>
      <c r="C496" s="18">
        <v>3</v>
      </c>
      <c r="D496" s="18" t="s">
        <v>4094</v>
      </c>
    </row>
    <row r="497" spans="1:4" ht="13.5">
      <c r="A497" s="18" t="s">
        <v>4994</v>
      </c>
      <c r="B497" s="18" t="s">
        <v>4995</v>
      </c>
      <c r="C497" s="18">
        <v>3</v>
      </c>
      <c r="D497" s="18" t="s">
        <v>4094</v>
      </c>
    </row>
    <row r="498" spans="1:4" ht="13.5">
      <c r="A498" s="18" t="s">
        <v>4996</v>
      </c>
      <c r="B498" s="18" t="s">
        <v>4997</v>
      </c>
      <c r="C498" s="18">
        <v>3</v>
      </c>
      <c r="D498" s="18" t="s">
        <v>4094</v>
      </c>
    </row>
    <row r="499" spans="1:4" ht="13.5">
      <c r="A499" s="18" t="s">
        <v>4998</v>
      </c>
      <c r="B499" s="18" t="s">
        <v>4999</v>
      </c>
      <c r="C499" s="18">
        <v>3</v>
      </c>
      <c r="D499" s="18" t="s">
        <v>4094</v>
      </c>
    </row>
    <row r="500" spans="1:4" ht="13.5">
      <c r="A500" s="18" t="s">
        <v>5000</v>
      </c>
      <c r="B500" s="18" t="s">
        <v>5001</v>
      </c>
      <c r="C500" s="18">
        <v>3</v>
      </c>
      <c r="D500" s="18" t="s">
        <v>4094</v>
      </c>
    </row>
    <row r="501" spans="1:4" ht="13.5">
      <c r="A501" s="18" t="s">
        <v>5002</v>
      </c>
      <c r="B501" s="18" t="s">
        <v>5003</v>
      </c>
      <c r="C501" s="18">
        <v>3</v>
      </c>
      <c r="D501" s="18" t="s">
        <v>4094</v>
      </c>
    </row>
    <row r="502" spans="1:4" ht="13.5">
      <c r="A502" s="18" t="s">
        <v>5004</v>
      </c>
      <c r="B502" s="18" t="s">
        <v>5005</v>
      </c>
      <c r="C502" s="18">
        <v>3</v>
      </c>
      <c r="D502" s="18" t="s">
        <v>4094</v>
      </c>
    </row>
    <row r="503" spans="1:4" ht="13.5">
      <c r="A503" s="18" t="s">
        <v>5006</v>
      </c>
      <c r="B503" s="18" t="s">
        <v>5007</v>
      </c>
      <c r="C503" s="18">
        <v>3</v>
      </c>
      <c r="D503" s="18" t="s">
        <v>4094</v>
      </c>
    </row>
    <row r="504" spans="1:4" ht="13.5">
      <c r="A504" s="18" t="s">
        <v>791</v>
      </c>
      <c r="B504" s="18" t="s">
        <v>5008</v>
      </c>
      <c r="C504" s="18">
        <v>3</v>
      </c>
      <c r="D504" s="18" t="s">
        <v>4094</v>
      </c>
    </row>
    <row r="505" spans="1:4" ht="13.5">
      <c r="A505" s="18" t="s">
        <v>5009</v>
      </c>
      <c r="B505" s="18" t="s">
        <v>5010</v>
      </c>
      <c r="C505" s="18">
        <v>3</v>
      </c>
      <c r="D505" s="18" t="s">
        <v>4094</v>
      </c>
    </row>
    <row r="506" spans="1:4" ht="13.5">
      <c r="A506" s="18" t="s">
        <v>5011</v>
      </c>
      <c r="B506" s="18" t="s">
        <v>5012</v>
      </c>
      <c r="C506" s="18">
        <v>3</v>
      </c>
      <c r="D506" s="18" t="s">
        <v>4094</v>
      </c>
    </row>
    <row r="507" spans="1:4" ht="13.5">
      <c r="A507" s="18" t="s">
        <v>5013</v>
      </c>
      <c r="B507" s="18" t="s">
        <v>5014</v>
      </c>
      <c r="C507" s="18">
        <v>3</v>
      </c>
      <c r="D507" s="18" t="s">
        <v>4094</v>
      </c>
    </row>
    <row r="508" spans="1:4" ht="13.5">
      <c r="A508" s="18" t="s">
        <v>5015</v>
      </c>
      <c r="B508" s="18" t="s">
        <v>5016</v>
      </c>
      <c r="C508" s="18">
        <v>3</v>
      </c>
      <c r="D508" s="18" t="s">
        <v>4094</v>
      </c>
    </row>
    <row r="509" spans="1:4" ht="13.5">
      <c r="A509" s="18" t="s">
        <v>799</v>
      </c>
      <c r="B509" s="18" t="s">
        <v>5017</v>
      </c>
      <c r="C509" s="18">
        <v>3</v>
      </c>
      <c r="D509" s="18" t="s">
        <v>4094</v>
      </c>
    </row>
    <row r="510" spans="1:4" ht="13.5">
      <c r="A510" s="18" t="s">
        <v>5018</v>
      </c>
      <c r="B510" s="18" t="s">
        <v>5019</v>
      </c>
      <c r="C510" s="18">
        <v>3</v>
      </c>
      <c r="D510" s="18" t="s">
        <v>4094</v>
      </c>
    </row>
    <row r="511" spans="1:4" ht="13.5">
      <c r="A511" s="18" t="s">
        <v>5020</v>
      </c>
      <c r="B511" s="18" t="s">
        <v>5021</v>
      </c>
      <c r="C511" s="18">
        <v>3</v>
      </c>
      <c r="D511" s="18" t="s">
        <v>4094</v>
      </c>
    </row>
    <row r="512" spans="1:4" ht="13.5">
      <c r="A512" s="18" t="s">
        <v>5022</v>
      </c>
      <c r="B512" s="18" t="s">
        <v>5023</v>
      </c>
      <c r="C512" s="18">
        <v>3</v>
      </c>
      <c r="D512" s="18" t="s">
        <v>4094</v>
      </c>
    </row>
    <row r="513" spans="1:4" ht="13.5">
      <c r="A513" s="18" t="s">
        <v>5024</v>
      </c>
      <c r="B513" s="18" t="s">
        <v>5025</v>
      </c>
      <c r="C513" s="18">
        <v>3</v>
      </c>
      <c r="D513" s="18" t="s">
        <v>4094</v>
      </c>
    </row>
    <row r="514" spans="1:4" ht="13.5">
      <c r="A514" s="18" t="s">
        <v>5026</v>
      </c>
      <c r="B514" s="18" t="s">
        <v>5027</v>
      </c>
      <c r="C514" s="18">
        <v>3</v>
      </c>
      <c r="D514" s="18" t="s">
        <v>4094</v>
      </c>
    </row>
    <row r="515" spans="1:4" ht="13.5">
      <c r="A515" s="18" t="s">
        <v>808</v>
      </c>
      <c r="B515" s="18" t="s">
        <v>5028</v>
      </c>
      <c r="C515" s="18">
        <v>3</v>
      </c>
      <c r="D515" s="18" t="s">
        <v>4094</v>
      </c>
    </row>
    <row r="516" spans="1:4" ht="13.5">
      <c r="A516" s="18" t="s">
        <v>5029</v>
      </c>
      <c r="B516" s="18" t="s">
        <v>5030</v>
      </c>
      <c r="C516" s="18">
        <v>3</v>
      </c>
      <c r="D516" s="18" t="s">
        <v>4094</v>
      </c>
    </row>
    <row r="517" spans="1:4" ht="13.5">
      <c r="A517" s="18" t="s">
        <v>832</v>
      </c>
      <c r="B517" s="18" t="s">
        <v>5031</v>
      </c>
      <c r="C517" s="18">
        <v>3</v>
      </c>
      <c r="D517" s="18" t="s">
        <v>4094</v>
      </c>
    </row>
    <row r="518" spans="1:4" ht="13.5">
      <c r="A518" s="18" t="s">
        <v>5032</v>
      </c>
      <c r="B518" s="18" t="s">
        <v>5033</v>
      </c>
      <c r="C518" s="18">
        <v>3</v>
      </c>
      <c r="D518" s="18" t="s">
        <v>4094</v>
      </c>
    </row>
    <row r="519" spans="1:4" ht="13.5">
      <c r="A519" s="18" t="s">
        <v>5034</v>
      </c>
      <c r="B519" s="18" t="s">
        <v>5035</v>
      </c>
      <c r="C519" s="18">
        <v>3</v>
      </c>
      <c r="D519" s="18" t="s">
        <v>4094</v>
      </c>
    </row>
    <row r="520" spans="1:4" ht="13.5">
      <c r="A520" s="18" t="s">
        <v>5036</v>
      </c>
      <c r="B520" s="18" t="s">
        <v>5037</v>
      </c>
      <c r="C520" s="18">
        <v>3</v>
      </c>
      <c r="D520" s="18" t="s">
        <v>4094</v>
      </c>
    </row>
    <row r="521" spans="1:4" ht="13.5">
      <c r="A521" s="18" t="s">
        <v>5038</v>
      </c>
      <c r="B521" s="18" t="s">
        <v>5039</v>
      </c>
      <c r="C521" s="18">
        <v>3</v>
      </c>
      <c r="D521" s="18" t="s">
        <v>4094</v>
      </c>
    </row>
    <row r="522" spans="1:4" ht="13.5">
      <c r="A522" s="18" t="s">
        <v>5040</v>
      </c>
      <c r="B522" s="18" t="s">
        <v>5041</v>
      </c>
      <c r="C522" s="18">
        <v>3</v>
      </c>
      <c r="D522" s="18" t="s">
        <v>4094</v>
      </c>
    </row>
    <row r="523" spans="1:4" ht="13.5">
      <c r="A523" s="18" t="s">
        <v>5042</v>
      </c>
      <c r="B523" s="18" t="s">
        <v>5043</v>
      </c>
      <c r="C523" s="18">
        <v>3</v>
      </c>
      <c r="D523" s="18" t="s">
        <v>4094</v>
      </c>
    </row>
    <row r="524" spans="1:4" ht="13.5">
      <c r="A524" s="18" t="s">
        <v>5044</v>
      </c>
      <c r="B524" s="18" t="s">
        <v>5045</v>
      </c>
      <c r="C524" s="18">
        <v>3</v>
      </c>
      <c r="D524" s="18" t="s">
        <v>4094</v>
      </c>
    </row>
    <row r="525" spans="1:4" ht="13.5">
      <c r="A525" s="18" t="s">
        <v>767</v>
      </c>
      <c r="B525" s="18" t="s">
        <v>5046</v>
      </c>
      <c r="C525" s="18">
        <v>3</v>
      </c>
      <c r="D525" s="18" t="s">
        <v>4094</v>
      </c>
    </row>
    <row r="526" spans="1:4" ht="13.5">
      <c r="A526" s="18" t="s">
        <v>5047</v>
      </c>
      <c r="B526" s="18" t="s">
        <v>5048</v>
      </c>
      <c r="C526" s="18">
        <v>3</v>
      </c>
      <c r="D526" s="18" t="s">
        <v>4094</v>
      </c>
    </row>
    <row r="527" spans="1:4" ht="13.5">
      <c r="A527" s="18" t="s">
        <v>5049</v>
      </c>
      <c r="B527" s="18" t="s">
        <v>5050</v>
      </c>
      <c r="C527" s="18">
        <v>3</v>
      </c>
      <c r="D527" s="18" t="s">
        <v>4094</v>
      </c>
    </row>
    <row r="528" spans="1:4" ht="13.5">
      <c r="A528" s="18" t="s">
        <v>5051</v>
      </c>
      <c r="B528" s="18" t="s">
        <v>5052</v>
      </c>
      <c r="C528" s="18">
        <v>3</v>
      </c>
      <c r="D528" s="18" t="s">
        <v>4094</v>
      </c>
    </row>
    <row r="529" spans="1:4" ht="13.5">
      <c r="A529" s="18" t="s">
        <v>5053</v>
      </c>
      <c r="B529" s="18" t="s">
        <v>5054</v>
      </c>
      <c r="C529" s="18">
        <v>3</v>
      </c>
      <c r="D529" s="18" t="s">
        <v>4094</v>
      </c>
    </row>
    <row r="530" spans="1:4" ht="13.5">
      <c r="A530" s="18" t="s">
        <v>5055</v>
      </c>
      <c r="B530" s="18" t="s">
        <v>5056</v>
      </c>
      <c r="C530" s="18">
        <v>3</v>
      </c>
      <c r="D530" s="18" t="s">
        <v>4094</v>
      </c>
    </row>
    <row r="531" spans="1:4" ht="13.5">
      <c r="A531" s="18" t="s">
        <v>5057</v>
      </c>
      <c r="B531" s="18" t="s">
        <v>5058</v>
      </c>
      <c r="C531" s="18">
        <v>3</v>
      </c>
      <c r="D531" s="18" t="s">
        <v>4094</v>
      </c>
    </row>
    <row r="532" spans="1:4" ht="13.5">
      <c r="A532" s="18" t="s">
        <v>5059</v>
      </c>
      <c r="B532" s="18" t="s">
        <v>5060</v>
      </c>
      <c r="C532" s="18">
        <v>3</v>
      </c>
      <c r="D532" s="18" t="s">
        <v>4094</v>
      </c>
    </row>
    <row r="533" spans="1:4" ht="13.5">
      <c r="A533" s="18" t="s">
        <v>763</v>
      </c>
      <c r="B533" s="18" t="s">
        <v>5061</v>
      </c>
      <c r="C533" s="18">
        <v>3</v>
      </c>
      <c r="D533" s="18" t="s">
        <v>4094</v>
      </c>
    </row>
    <row r="534" spans="1:4" ht="13.5">
      <c r="A534" s="18" t="s">
        <v>702</v>
      </c>
      <c r="B534" s="18" t="s">
        <v>642</v>
      </c>
      <c r="C534" s="18">
        <v>3</v>
      </c>
      <c r="D534" s="18" t="s">
        <v>4094</v>
      </c>
    </row>
    <row r="535" spans="1:4" ht="13.5">
      <c r="A535" s="18" t="s">
        <v>825</v>
      </c>
      <c r="B535" s="18" t="s">
        <v>5062</v>
      </c>
      <c r="C535" s="18">
        <v>3</v>
      </c>
      <c r="D535" s="18" t="s">
        <v>4094</v>
      </c>
    </row>
    <row r="536" spans="1:4" ht="13.5">
      <c r="A536" s="18" t="s">
        <v>5063</v>
      </c>
      <c r="B536" s="18" t="s">
        <v>5064</v>
      </c>
      <c r="C536" s="18">
        <v>3</v>
      </c>
      <c r="D536" s="18" t="s">
        <v>4094</v>
      </c>
    </row>
    <row r="537" spans="1:4" ht="13.5">
      <c r="A537" s="18" t="s">
        <v>5065</v>
      </c>
      <c r="B537" s="18" t="s">
        <v>5066</v>
      </c>
      <c r="C537" s="18">
        <v>3</v>
      </c>
      <c r="D537" s="18" t="s">
        <v>4094</v>
      </c>
    </row>
    <row r="538" spans="1:4" ht="13.5">
      <c r="A538" s="18" t="s">
        <v>5067</v>
      </c>
      <c r="B538" s="18" t="s">
        <v>5068</v>
      </c>
      <c r="C538" s="18">
        <v>3</v>
      </c>
      <c r="D538" s="18" t="s">
        <v>4094</v>
      </c>
    </row>
    <row r="539" spans="1:4" ht="13.5">
      <c r="A539" s="18" t="s">
        <v>5069</v>
      </c>
      <c r="B539" s="18" t="s">
        <v>5070</v>
      </c>
      <c r="C539" s="18">
        <v>3</v>
      </c>
      <c r="D539" s="18" t="s">
        <v>4094</v>
      </c>
    </row>
    <row r="540" spans="1:4" ht="13.5">
      <c r="A540" s="18" t="s">
        <v>5071</v>
      </c>
      <c r="B540" s="18" t="s">
        <v>5072</v>
      </c>
      <c r="C540" s="18">
        <v>3</v>
      </c>
      <c r="D540" s="18" t="s">
        <v>4094</v>
      </c>
    </row>
    <row r="541" spans="1:4" ht="13.5">
      <c r="A541" s="18" t="s">
        <v>5073</v>
      </c>
      <c r="B541" s="18" t="s">
        <v>5074</v>
      </c>
      <c r="C541" s="18">
        <v>3</v>
      </c>
      <c r="D541" s="18" t="s">
        <v>4094</v>
      </c>
    </row>
    <row r="542" spans="1:4" ht="13.5">
      <c r="A542" s="18" t="s">
        <v>5075</v>
      </c>
      <c r="B542" s="18" t="s">
        <v>5076</v>
      </c>
      <c r="C542" s="18">
        <v>3</v>
      </c>
      <c r="D542" s="18" t="s">
        <v>4094</v>
      </c>
    </row>
    <row r="543" spans="1:4" ht="13.5">
      <c r="A543" s="18" t="s">
        <v>5077</v>
      </c>
      <c r="B543" s="18" t="s">
        <v>5078</v>
      </c>
      <c r="C543" s="18">
        <v>3</v>
      </c>
      <c r="D543" s="18" t="s">
        <v>4094</v>
      </c>
    </row>
    <row r="544" spans="1:4" ht="13.5">
      <c r="A544" s="18" t="s">
        <v>5079</v>
      </c>
      <c r="B544" s="18" t="s">
        <v>5080</v>
      </c>
      <c r="C544" s="18">
        <v>3</v>
      </c>
      <c r="D544" s="18" t="s">
        <v>4094</v>
      </c>
    </row>
    <row r="545" spans="1:4" ht="13.5">
      <c r="A545" s="18" t="s">
        <v>766</v>
      </c>
      <c r="B545" s="18" t="s">
        <v>5081</v>
      </c>
      <c r="C545" s="18">
        <v>3</v>
      </c>
      <c r="D545" s="18" t="s">
        <v>4094</v>
      </c>
    </row>
    <row r="546" spans="1:4" ht="13.5">
      <c r="A546" s="18" t="s">
        <v>792</v>
      </c>
      <c r="B546" s="18" t="s">
        <v>5082</v>
      </c>
      <c r="C546" s="18">
        <v>3</v>
      </c>
      <c r="D546" s="18" t="s">
        <v>4094</v>
      </c>
    </row>
    <row r="547" spans="1:4" ht="13.5">
      <c r="A547" s="18" t="s">
        <v>5083</v>
      </c>
      <c r="B547" s="18" t="s">
        <v>5084</v>
      </c>
      <c r="C547" s="18">
        <v>3</v>
      </c>
      <c r="D547" s="18" t="s">
        <v>4094</v>
      </c>
    </row>
    <row r="548" spans="1:4" ht="13.5">
      <c r="A548" s="18" t="s">
        <v>5085</v>
      </c>
      <c r="B548" s="18" t="s">
        <v>5086</v>
      </c>
      <c r="C548" s="18">
        <v>3</v>
      </c>
      <c r="D548" s="18" t="s">
        <v>4094</v>
      </c>
    </row>
    <row r="549" spans="1:4" ht="13.5">
      <c r="A549" s="18" t="s">
        <v>5087</v>
      </c>
      <c r="B549" s="18" t="s">
        <v>5088</v>
      </c>
      <c r="C549" s="18">
        <v>3</v>
      </c>
      <c r="D549" s="18" t="s">
        <v>4094</v>
      </c>
    </row>
    <row r="550" spans="1:4" ht="13.5">
      <c r="A550" s="18" t="s">
        <v>5089</v>
      </c>
      <c r="B550" s="18" t="s">
        <v>5090</v>
      </c>
      <c r="C550" s="18">
        <v>3</v>
      </c>
      <c r="D550" s="18" t="s">
        <v>4094</v>
      </c>
    </row>
    <row r="551" spans="1:4" ht="13.5">
      <c r="A551" s="18" t="s">
        <v>5091</v>
      </c>
      <c r="B551" s="18" t="s">
        <v>5092</v>
      </c>
      <c r="C551" s="18">
        <v>3</v>
      </c>
      <c r="D551" s="18" t="s">
        <v>4094</v>
      </c>
    </row>
    <row r="552" spans="1:4" ht="13.5">
      <c r="A552" s="18" t="s">
        <v>5093</v>
      </c>
      <c r="B552" s="18" t="s">
        <v>5094</v>
      </c>
      <c r="C552" s="18">
        <v>3</v>
      </c>
      <c r="D552" s="18" t="s">
        <v>4094</v>
      </c>
    </row>
    <row r="553" spans="1:4" ht="13.5">
      <c r="A553" s="18" t="s">
        <v>5095</v>
      </c>
      <c r="B553" s="18" t="s">
        <v>5096</v>
      </c>
      <c r="C553" s="18">
        <v>3</v>
      </c>
      <c r="D553" s="18" t="s">
        <v>4094</v>
      </c>
    </row>
    <row r="554" spans="1:4" ht="13.5">
      <c r="A554" s="18" t="s">
        <v>5097</v>
      </c>
      <c r="B554" s="18" t="s">
        <v>5098</v>
      </c>
      <c r="C554" s="18">
        <v>3</v>
      </c>
      <c r="D554" s="18" t="s">
        <v>4094</v>
      </c>
    </row>
    <row r="555" spans="1:4" ht="13.5">
      <c r="A555" s="18" t="s">
        <v>5099</v>
      </c>
      <c r="B555" s="18" t="s">
        <v>5100</v>
      </c>
      <c r="C555" s="18">
        <v>3</v>
      </c>
      <c r="D555" s="18" t="s">
        <v>4094</v>
      </c>
    </row>
    <row r="556" spans="1:4" ht="13.5">
      <c r="A556" s="18" t="s">
        <v>783</v>
      </c>
      <c r="B556" s="18" t="s">
        <v>5101</v>
      </c>
      <c r="C556" s="18">
        <v>3</v>
      </c>
      <c r="D556" s="18" t="s">
        <v>4094</v>
      </c>
    </row>
    <row r="557" spans="1:4" ht="13.5">
      <c r="A557" s="18" t="s">
        <v>5102</v>
      </c>
      <c r="B557" s="18" t="s">
        <v>5103</v>
      </c>
      <c r="C557" s="18">
        <v>3</v>
      </c>
      <c r="D557" s="18" t="s">
        <v>4094</v>
      </c>
    </row>
    <row r="558" spans="1:4" ht="13.5">
      <c r="A558" s="18" t="s">
        <v>744</v>
      </c>
      <c r="B558" s="18" t="s">
        <v>5104</v>
      </c>
      <c r="C558" s="18">
        <v>3</v>
      </c>
      <c r="D558" s="18" t="s">
        <v>4094</v>
      </c>
    </row>
    <row r="559" spans="1:4" ht="13.5">
      <c r="A559" s="18" t="s">
        <v>5105</v>
      </c>
      <c r="B559" s="18" t="s">
        <v>5106</v>
      </c>
      <c r="C559" s="18">
        <v>3</v>
      </c>
      <c r="D559" s="18" t="s">
        <v>4094</v>
      </c>
    </row>
    <row r="560" spans="1:4" ht="13.5">
      <c r="A560" s="18" t="s">
        <v>720</v>
      </c>
      <c r="B560" s="18" t="s">
        <v>5107</v>
      </c>
      <c r="C560" s="18">
        <v>3</v>
      </c>
      <c r="D560" s="18" t="s">
        <v>4094</v>
      </c>
    </row>
    <row r="561" spans="1:4" ht="13.5">
      <c r="A561" s="18" t="s">
        <v>5108</v>
      </c>
      <c r="B561" s="18" t="s">
        <v>5109</v>
      </c>
      <c r="C561" s="18">
        <v>3</v>
      </c>
      <c r="D561" s="18" t="s">
        <v>4094</v>
      </c>
    </row>
    <row r="562" spans="1:4" ht="13.5">
      <c r="A562" s="18" t="s">
        <v>5110</v>
      </c>
      <c r="B562" s="18" t="s">
        <v>5111</v>
      </c>
      <c r="C562" s="18">
        <v>3</v>
      </c>
      <c r="D562" s="18" t="s">
        <v>4094</v>
      </c>
    </row>
    <row r="563" spans="1:4" ht="13.5">
      <c r="A563" s="18" t="s">
        <v>5112</v>
      </c>
      <c r="B563" s="18" t="s">
        <v>5113</v>
      </c>
      <c r="C563" s="18">
        <v>3</v>
      </c>
      <c r="D563" s="18" t="s">
        <v>4094</v>
      </c>
    </row>
    <row r="564" spans="1:4" ht="13.5">
      <c r="A564" s="18" t="s">
        <v>5114</v>
      </c>
      <c r="B564" s="18" t="s">
        <v>5115</v>
      </c>
      <c r="C564" s="18">
        <v>3</v>
      </c>
      <c r="D564" s="18" t="s">
        <v>4094</v>
      </c>
    </row>
    <row r="565" spans="1:4" ht="13.5">
      <c r="A565" s="18" t="s">
        <v>5116</v>
      </c>
      <c r="B565" s="18" t="s">
        <v>5117</v>
      </c>
      <c r="C565" s="18">
        <v>3</v>
      </c>
      <c r="D565" s="18" t="s">
        <v>4094</v>
      </c>
    </row>
    <row r="566" spans="1:4" ht="13.5">
      <c r="A566" s="18" t="s">
        <v>5118</v>
      </c>
      <c r="B566" s="18" t="s">
        <v>5119</v>
      </c>
      <c r="C566" s="18">
        <v>3</v>
      </c>
      <c r="D566" s="18" t="s">
        <v>4094</v>
      </c>
    </row>
    <row r="567" spans="1:4" ht="13.5">
      <c r="A567" s="18" t="s">
        <v>5120</v>
      </c>
      <c r="B567" s="18" t="s">
        <v>5121</v>
      </c>
      <c r="C567" s="18">
        <v>3</v>
      </c>
      <c r="D567" s="18" t="s">
        <v>4094</v>
      </c>
    </row>
    <row r="568" spans="1:4" ht="13.5">
      <c r="A568" s="18" t="s">
        <v>5122</v>
      </c>
      <c r="B568" s="18" t="s">
        <v>5123</v>
      </c>
      <c r="C568" s="18">
        <v>3</v>
      </c>
      <c r="D568" s="18" t="s">
        <v>4094</v>
      </c>
    </row>
    <row r="569" spans="1:4" ht="13.5">
      <c r="A569" s="18" t="s">
        <v>5124</v>
      </c>
      <c r="B569" s="18" t="s">
        <v>789</v>
      </c>
      <c r="C569" s="18">
        <v>3</v>
      </c>
      <c r="D569" s="18" t="s">
        <v>4094</v>
      </c>
    </row>
    <row r="570" spans="1:4" ht="13.5">
      <c r="A570" s="18" t="s">
        <v>5125</v>
      </c>
      <c r="B570" s="18" t="s">
        <v>5126</v>
      </c>
      <c r="C570" s="18">
        <v>3</v>
      </c>
      <c r="D570" s="18" t="s">
        <v>4094</v>
      </c>
    </row>
    <row r="571" spans="1:4" ht="13.5">
      <c r="A571" s="18" t="s">
        <v>5127</v>
      </c>
      <c r="B571" s="18" t="s">
        <v>803</v>
      </c>
      <c r="C571" s="18">
        <v>3</v>
      </c>
      <c r="D571" s="18" t="s">
        <v>4094</v>
      </c>
    </row>
    <row r="572" spans="1:4" ht="13.5">
      <c r="A572" s="18" t="s">
        <v>5128</v>
      </c>
      <c r="B572" s="18" t="s">
        <v>5129</v>
      </c>
      <c r="C572" s="18">
        <v>3</v>
      </c>
      <c r="D572" s="18" t="s">
        <v>4094</v>
      </c>
    </row>
    <row r="573" spans="1:4" ht="13.5">
      <c r="A573" s="18" t="s">
        <v>5130</v>
      </c>
      <c r="B573" s="18" t="s">
        <v>5131</v>
      </c>
      <c r="C573" s="18">
        <v>3</v>
      </c>
      <c r="D573" s="18" t="s">
        <v>4094</v>
      </c>
    </row>
    <row r="574" spans="1:4" ht="13.5">
      <c r="A574" s="18" t="s">
        <v>5132</v>
      </c>
      <c r="B574" s="18" t="s">
        <v>5133</v>
      </c>
      <c r="C574" s="18">
        <v>3</v>
      </c>
      <c r="D574" s="18" t="s">
        <v>4094</v>
      </c>
    </row>
    <row r="575" spans="1:4" ht="13.5">
      <c r="A575" s="18" t="s">
        <v>5134</v>
      </c>
      <c r="B575" s="18" t="s">
        <v>5135</v>
      </c>
      <c r="C575" s="18">
        <v>3</v>
      </c>
      <c r="D575" s="18" t="s">
        <v>4094</v>
      </c>
    </row>
    <row r="576" spans="1:4" ht="13.5">
      <c r="A576" s="18" t="s">
        <v>5136</v>
      </c>
      <c r="B576" s="18" t="s">
        <v>5137</v>
      </c>
      <c r="C576" s="18">
        <v>3</v>
      </c>
      <c r="D576" s="18" t="s">
        <v>4094</v>
      </c>
    </row>
    <row r="577" spans="1:4" ht="13.5">
      <c r="A577" s="18" t="s">
        <v>5138</v>
      </c>
      <c r="B577" s="18" t="s">
        <v>5139</v>
      </c>
      <c r="C577" s="18">
        <v>3</v>
      </c>
      <c r="D577" s="18" t="s">
        <v>4094</v>
      </c>
    </row>
    <row r="578" spans="1:4" ht="13.5">
      <c r="A578" s="18" t="s">
        <v>5140</v>
      </c>
      <c r="B578" s="18" t="s">
        <v>5141</v>
      </c>
      <c r="C578" s="18">
        <v>3</v>
      </c>
      <c r="D578" s="18" t="s">
        <v>4094</v>
      </c>
    </row>
    <row r="579" spans="1:4" ht="13.5">
      <c r="A579" s="18" t="s">
        <v>5142</v>
      </c>
      <c r="B579" s="18" t="s">
        <v>5143</v>
      </c>
      <c r="C579" s="18">
        <v>3</v>
      </c>
      <c r="D579" s="18" t="s">
        <v>4094</v>
      </c>
    </row>
    <row r="580" spans="1:4" ht="13.5">
      <c r="A580" s="18" t="s">
        <v>5144</v>
      </c>
      <c r="B580" s="18" t="s">
        <v>5145</v>
      </c>
      <c r="C580" s="18">
        <v>3</v>
      </c>
      <c r="D580" s="18" t="s">
        <v>4094</v>
      </c>
    </row>
    <row r="581" spans="1:4" ht="13.5">
      <c r="A581" s="18" t="s">
        <v>5146</v>
      </c>
      <c r="B581" s="18" t="s">
        <v>5147</v>
      </c>
      <c r="C581" s="18">
        <v>3</v>
      </c>
      <c r="D581" s="18" t="s">
        <v>4094</v>
      </c>
    </row>
    <row r="582" spans="1:4" ht="13.5">
      <c r="A582" s="18" t="s">
        <v>5148</v>
      </c>
      <c r="B582" s="18" t="s">
        <v>5149</v>
      </c>
      <c r="C582" s="18">
        <v>3</v>
      </c>
      <c r="D582" s="18" t="s">
        <v>4094</v>
      </c>
    </row>
    <row r="583" spans="1:4" ht="13.5">
      <c r="A583" s="18" t="s">
        <v>5150</v>
      </c>
      <c r="B583" s="18" t="s">
        <v>5151</v>
      </c>
      <c r="C583" s="18">
        <v>3</v>
      </c>
      <c r="D583" s="18" t="s">
        <v>4094</v>
      </c>
    </row>
    <row r="584" spans="1:4" ht="13.5">
      <c r="A584" s="18" t="s">
        <v>5152</v>
      </c>
      <c r="B584" s="18" t="s">
        <v>5153</v>
      </c>
      <c r="C584" s="18">
        <v>3</v>
      </c>
      <c r="D584" s="18" t="s">
        <v>4094</v>
      </c>
    </row>
    <row r="585" spans="1:4" ht="13.5">
      <c r="A585" s="18" t="s">
        <v>5154</v>
      </c>
      <c r="B585" s="18" t="s">
        <v>5155</v>
      </c>
      <c r="C585" s="18">
        <v>3</v>
      </c>
      <c r="D585" s="18" t="s">
        <v>4094</v>
      </c>
    </row>
    <row r="586" spans="1:4" ht="13.5">
      <c r="A586" s="18" t="s">
        <v>5156</v>
      </c>
      <c r="B586" s="18" t="s">
        <v>5157</v>
      </c>
      <c r="C586" s="18">
        <v>3</v>
      </c>
      <c r="D586" s="18" t="s">
        <v>4094</v>
      </c>
    </row>
    <row r="587" spans="1:4" ht="13.5">
      <c r="A587" s="18" t="s">
        <v>5158</v>
      </c>
      <c r="B587" s="18" t="s">
        <v>5159</v>
      </c>
      <c r="C587" s="18">
        <v>3</v>
      </c>
      <c r="D587" s="18" t="s">
        <v>4094</v>
      </c>
    </row>
    <row r="588" spans="1:4" ht="13.5">
      <c r="A588" s="18" t="s">
        <v>5160</v>
      </c>
      <c r="B588" s="18" t="s">
        <v>5161</v>
      </c>
      <c r="C588" s="18">
        <v>3</v>
      </c>
      <c r="D588" s="18" t="s">
        <v>4094</v>
      </c>
    </row>
    <row r="589" spans="1:4" ht="13.5">
      <c r="A589" s="18" t="s">
        <v>5162</v>
      </c>
      <c r="B589" s="18" t="s">
        <v>5163</v>
      </c>
      <c r="C589" s="18">
        <v>3</v>
      </c>
      <c r="D589" s="18" t="s">
        <v>4094</v>
      </c>
    </row>
    <row r="590" spans="1:4" ht="13.5">
      <c r="A590" s="18" t="s">
        <v>5164</v>
      </c>
      <c r="B590" s="18" t="s">
        <v>5165</v>
      </c>
      <c r="C590" s="18">
        <v>3</v>
      </c>
      <c r="D590" s="18" t="s">
        <v>4094</v>
      </c>
    </row>
    <row r="591" spans="1:4" ht="13.5">
      <c r="A591" s="18" t="s">
        <v>5166</v>
      </c>
      <c r="B591" s="18" t="s">
        <v>5167</v>
      </c>
      <c r="C591" s="18">
        <v>3</v>
      </c>
      <c r="D591" s="18" t="s">
        <v>4094</v>
      </c>
    </row>
    <row r="592" spans="1:4" ht="13.5">
      <c r="A592" s="18" t="s">
        <v>5168</v>
      </c>
      <c r="B592" s="18" t="s">
        <v>5169</v>
      </c>
      <c r="C592" s="18">
        <v>3</v>
      </c>
      <c r="D592" s="18" t="s">
        <v>4094</v>
      </c>
    </row>
    <row r="593" spans="1:4" ht="13.5">
      <c r="A593" s="18" t="s">
        <v>5170</v>
      </c>
      <c r="B593" s="18" t="s">
        <v>5171</v>
      </c>
      <c r="C593" s="18">
        <v>3</v>
      </c>
      <c r="D593" s="18" t="s">
        <v>4094</v>
      </c>
    </row>
    <row r="594" spans="1:4" ht="13.5">
      <c r="A594" s="18" t="s">
        <v>739</v>
      </c>
      <c r="B594" s="18" t="s">
        <v>5172</v>
      </c>
      <c r="C594" s="18">
        <v>3</v>
      </c>
      <c r="D594" s="18" t="s">
        <v>4094</v>
      </c>
    </row>
    <row r="595" spans="1:4" ht="13.5">
      <c r="A595" s="18" t="s">
        <v>5173</v>
      </c>
      <c r="B595" s="18" t="s">
        <v>5174</v>
      </c>
      <c r="C595" s="18">
        <v>3</v>
      </c>
      <c r="D595" s="18" t="s">
        <v>4094</v>
      </c>
    </row>
    <row r="596" spans="1:4" ht="13.5">
      <c r="A596" s="18" t="s">
        <v>5175</v>
      </c>
      <c r="B596" s="18" t="s">
        <v>5176</v>
      </c>
      <c r="C596" s="18">
        <v>3</v>
      </c>
      <c r="D596" s="18" t="s">
        <v>4094</v>
      </c>
    </row>
    <row r="597" spans="1:4" ht="13.5">
      <c r="A597" s="18" t="s">
        <v>5177</v>
      </c>
      <c r="B597" s="18" t="s">
        <v>5178</v>
      </c>
      <c r="C597" s="18">
        <v>3</v>
      </c>
      <c r="D597" s="18" t="s">
        <v>4094</v>
      </c>
    </row>
    <row r="598" spans="1:4" ht="13.5">
      <c r="A598" s="18" t="s">
        <v>5179</v>
      </c>
      <c r="B598" s="18" t="s">
        <v>5180</v>
      </c>
      <c r="C598" s="18">
        <v>3</v>
      </c>
      <c r="D598" s="18" t="s">
        <v>4094</v>
      </c>
    </row>
    <row r="599" spans="1:4" ht="13.5">
      <c r="A599" s="18" t="s">
        <v>5181</v>
      </c>
      <c r="B599" s="18" t="s">
        <v>5182</v>
      </c>
      <c r="C599" s="18">
        <v>3</v>
      </c>
      <c r="D599" s="18" t="s">
        <v>4094</v>
      </c>
    </row>
    <row r="600" spans="1:4" ht="13.5">
      <c r="A600" s="18" t="s">
        <v>5183</v>
      </c>
      <c r="B600" s="18" t="s">
        <v>5184</v>
      </c>
      <c r="C600" s="18">
        <v>3</v>
      </c>
      <c r="D600" s="18" t="s">
        <v>4094</v>
      </c>
    </row>
    <row r="601" spans="1:4" ht="13.5">
      <c r="A601" s="18" t="s">
        <v>5185</v>
      </c>
      <c r="B601" s="18" t="s">
        <v>5186</v>
      </c>
      <c r="C601" s="18">
        <v>3</v>
      </c>
      <c r="D601" s="18" t="s">
        <v>4094</v>
      </c>
    </row>
    <row r="602" spans="1:4" ht="13.5">
      <c r="A602" s="18" t="s">
        <v>5187</v>
      </c>
      <c r="B602" s="18" t="s">
        <v>5188</v>
      </c>
      <c r="C602" s="18">
        <v>3</v>
      </c>
      <c r="D602" s="18" t="s">
        <v>4094</v>
      </c>
    </row>
    <row r="603" spans="1:4" ht="13.5">
      <c r="A603" s="18" t="s">
        <v>5189</v>
      </c>
      <c r="B603" s="18" t="s">
        <v>5190</v>
      </c>
      <c r="C603" s="18">
        <v>3</v>
      </c>
      <c r="D603" s="18" t="s">
        <v>4094</v>
      </c>
    </row>
    <row r="604" spans="1:4" ht="13.5">
      <c r="A604" s="18" t="s">
        <v>5191</v>
      </c>
      <c r="B604" s="18" t="s">
        <v>5192</v>
      </c>
      <c r="C604" s="18">
        <v>3</v>
      </c>
      <c r="D604" s="18" t="s">
        <v>4094</v>
      </c>
    </row>
    <row r="605" spans="1:4" ht="13.5">
      <c r="A605" s="18" t="s">
        <v>5193</v>
      </c>
      <c r="B605" s="18" t="s">
        <v>5194</v>
      </c>
      <c r="C605" s="18">
        <v>3</v>
      </c>
      <c r="D605" s="18" t="s">
        <v>4094</v>
      </c>
    </row>
    <row r="606" spans="1:4" ht="13.5">
      <c r="A606" s="18" t="s">
        <v>5195</v>
      </c>
      <c r="B606" s="18" t="s">
        <v>5196</v>
      </c>
      <c r="C606" s="18">
        <v>3</v>
      </c>
      <c r="D606" s="18" t="s">
        <v>4094</v>
      </c>
    </row>
    <row r="607" spans="1:4" ht="13.5">
      <c r="A607" s="18" t="s">
        <v>5197</v>
      </c>
      <c r="B607" s="18" t="s">
        <v>5198</v>
      </c>
      <c r="C607" s="18">
        <v>3</v>
      </c>
      <c r="D607" s="18" t="s">
        <v>4094</v>
      </c>
    </row>
    <row r="608" spans="1:4" ht="13.5">
      <c r="A608" s="18" t="s">
        <v>5199</v>
      </c>
      <c r="B608" s="18" t="s">
        <v>5200</v>
      </c>
      <c r="C608" s="18">
        <v>3</v>
      </c>
      <c r="D608" s="18" t="s">
        <v>4094</v>
      </c>
    </row>
    <row r="609" spans="1:4" ht="13.5">
      <c r="A609" s="18" t="s">
        <v>768</v>
      </c>
      <c r="B609" s="18" t="s">
        <v>754</v>
      </c>
      <c r="C609" s="18">
        <v>3</v>
      </c>
      <c r="D609" s="18" t="s">
        <v>4094</v>
      </c>
    </row>
    <row r="610" spans="1:4" ht="13.5">
      <c r="A610" s="18" t="s">
        <v>815</v>
      </c>
      <c r="B610" s="18" t="s">
        <v>5201</v>
      </c>
      <c r="C610" s="18">
        <v>3</v>
      </c>
      <c r="D610" s="18" t="s">
        <v>4094</v>
      </c>
    </row>
    <row r="611" spans="1:4" ht="13.5">
      <c r="A611" s="18" t="s">
        <v>5202</v>
      </c>
      <c r="B611" s="18" t="s">
        <v>5203</v>
      </c>
      <c r="C611" s="18">
        <v>3</v>
      </c>
      <c r="D611" s="18" t="s">
        <v>4094</v>
      </c>
    </row>
    <row r="612" spans="1:4" ht="13.5">
      <c r="A612" s="18" t="s">
        <v>801</v>
      </c>
      <c r="B612" s="18" t="s">
        <v>797</v>
      </c>
      <c r="C612" s="18">
        <v>3</v>
      </c>
      <c r="D612" s="18" t="s">
        <v>4094</v>
      </c>
    </row>
    <row r="613" spans="1:4" ht="13.5">
      <c r="A613" s="18" t="s">
        <v>5204</v>
      </c>
      <c r="B613" s="18" t="s">
        <v>5205</v>
      </c>
      <c r="C613" s="18">
        <v>3</v>
      </c>
      <c r="D613" s="18" t="s">
        <v>4094</v>
      </c>
    </row>
    <row r="614" spans="1:4" ht="13.5">
      <c r="A614" s="18" t="s">
        <v>5206</v>
      </c>
      <c r="B614" s="18" t="s">
        <v>5207</v>
      </c>
      <c r="C614" s="18">
        <v>3</v>
      </c>
      <c r="D614" s="18" t="s">
        <v>4094</v>
      </c>
    </row>
    <row r="615" spans="1:4" ht="13.5">
      <c r="A615" s="18" t="s">
        <v>5208</v>
      </c>
      <c r="B615" s="18" t="s">
        <v>5209</v>
      </c>
      <c r="C615" s="18">
        <v>3</v>
      </c>
      <c r="D615" s="18" t="s">
        <v>4094</v>
      </c>
    </row>
    <row r="616" spans="1:4" ht="13.5">
      <c r="A616" s="18" t="s">
        <v>5210</v>
      </c>
      <c r="B616" s="18" t="s">
        <v>5211</v>
      </c>
      <c r="C616" s="18">
        <v>3</v>
      </c>
      <c r="D616" s="18" t="s">
        <v>4094</v>
      </c>
    </row>
    <row r="617" spans="1:4" ht="13.5">
      <c r="A617" s="18" t="s">
        <v>5212</v>
      </c>
      <c r="B617" s="18" t="s">
        <v>5213</v>
      </c>
      <c r="C617" s="18">
        <v>3</v>
      </c>
      <c r="D617" s="18" t="s">
        <v>4094</v>
      </c>
    </row>
    <row r="618" spans="1:4" ht="13.5">
      <c r="A618" s="18" t="s">
        <v>5214</v>
      </c>
      <c r="B618" s="18" t="s">
        <v>5215</v>
      </c>
      <c r="C618" s="18">
        <v>3</v>
      </c>
      <c r="D618" s="18" t="s">
        <v>4094</v>
      </c>
    </row>
    <row r="619" spans="1:4" ht="13.5">
      <c r="A619" s="18" t="s">
        <v>5216</v>
      </c>
      <c r="B619" s="18" t="s">
        <v>5217</v>
      </c>
      <c r="C619" s="18">
        <v>3</v>
      </c>
      <c r="D619" s="18" t="s">
        <v>4094</v>
      </c>
    </row>
    <row r="620" spans="1:4" ht="13.5">
      <c r="A620" s="18" t="s">
        <v>5218</v>
      </c>
      <c r="B620" s="18" t="s">
        <v>5219</v>
      </c>
      <c r="C620" s="18">
        <v>3</v>
      </c>
      <c r="D620" s="18" t="s">
        <v>4094</v>
      </c>
    </row>
    <row r="621" spans="1:4" ht="13.5">
      <c r="A621" s="18" t="s">
        <v>5220</v>
      </c>
      <c r="B621" s="18" t="s">
        <v>5221</v>
      </c>
      <c r="C621" s="18">
        <v>3</v>
      </c>
      <c r="D621" s="18" t="s">
        <v>4094</v>
      </c>
    </row>
    <row r="622" spans="1:4" ht="13.5">
      <c r="A622" s="18" t="s">
        <v>5222</v>
      </c>
      <c r="B622" s="18" t="s">
        <v>5223</v>
      </c>
      <c r="C622" s="18">
        <v>3</v>
      </c>
      <c r="D622" s="18" t="s">
        <v>4094</v>
      </c>
    </row>
    <row r="623" spans="1:4" ht="13.5">
      <c r="A623" s="18" t="s">
        <v>5224</v>
      </c>
      <c r="B623" s="18" t="s">
        <v>5225</v>
      </c>
      <c r="C623" s="18">
        <v>3</v>
      </c>
      <c r="D623" s="18" t="s">
        <v>4094</v>
      </c>
    </row>
    <row r="624" spans="1:4" ht="13.5">
      <c r="A624" s="18" t="s">
        <v>5226</v>
      </c>
      <c r="B624" s="18" t="s">
        <v>5227</v>
      </c>
      <c r="C624" s="18">
        <v>3</v>
      </c>
      <c r="D624" s="18" t="s">
        <v>4094</v>
      </c>
    </row>
    <row r="625" spans="1:4" ht="13.5">
      <c r="A625" s="18" t="s">
        <v>5228</v>
      </c>
      <c r="B625" s="18" t="s">
        <v>5229</v>
      </c>
      <c r="C625" s="18">
        <v>3</v>
      </c>
      <c r="D625" s="18" t="s">
        <v>4094</v>
      </c>
    </row>
    <row r="626" spans="1:4" ht="13.5">
      <c r="A626" s="18" t="s">
        <v>5230</v>
      </c>
      <c r="B626" s="18" t="s">
        <v>5231</v>
      </c>
      <c r="C626" s="18">
        <v>3</v>
      </c>
      <c r="D626" s="18" t="s">
        <v>4094</v>
      </c>
    </row>
    <row r="627" spans="1:4" ht="13.5">
      <c r="A627" s="18" t="s">
        <v>747</v>
      </c>
      <c r="B627" s="18" t="s">
        <v>5232</v>
      </c>
      <c r="C627" s="18">
        <v>3</v>
      </c>
      <c r="D627" s="18" t="s">
        <v>4094</v>
      </c>
    </row>
    <row r="628" spans="1:4" ht="13.5">
      <c r="A628" s="18" t="s">
        <v>5233</v>
      </c>
      <c r="B628" s="18" t="s">
        <v>5234</v>
      </c>
      <c r="C628" s="18">
        <v>3</v>
      </c>
      <c r="D628" s="18" t="s">
        <v>4094</v>
      </c>
    </row>
    <row r="629" spans="1:4" ht="13.5">
      <c r="A629" s="18" t="s">
        <v>5235</v>
      </c>
      <c r="B629" s="18" t="s">
        <v>5236</v>
      </c>
      <c r="C629" s="18">
        <v>3</v>
      </c>
      <c r="D629" s="18" t="s">
        <v>4094</v>
      </c>
    </row>
    <row r="630" spans="1:4" ht="13.5">
      <c r="A630" s="18" t="s">
        <v>5237</v>
      </c>
      <c r="B630" s="18" t="s">
        <v>5238</v>
      </c>
      <c r="C630" s="18">
        <v>3</v>
      </c>
      <c r="D630" s="18" t="s">
        <v>4094</v>
      </c>
    </row>
    <row r="631" spans="1:4" ht="13.5">
      <c r="A631" s="18" t="s">
        <v>5239</v>
      </c>
      <c r="B631" s="18" t="s">
        <v>5240</v>
      </c>
      <c r="C631" s="18">
        <v>3</v>
      </c>
      <c r="D631" s="18" t="s">
        <v>4094</v>
      </c>
    </row>
    <row r="632" spans="1:4" ht="13.5">
      <c r="A632" s="18" t="s">
        <v>5241</v>
      </c>
      <c r="B632" s="18" t="s">
        <v>5242</v>
      </c>
      <c r="C632" s="18">
        <v>3</v>
      </c>
      <c r="D632" s="18" t="s">
        <v>4094</v>
      </c>
    </row>
    <row r="633" spans="1:4" ht="13.5">
      <c r="A633" s="18" t="s">
        <v>5243</v>
      </c>
      <c r="B633" s="18" t="s">
        <v>5244</v>
      </c>
      <c r="C633" s="18">
        <v>3</v>
      </c>
      <c r="D633" s="18" t="s">
        <v>4094</v>
      </c>
    </row>
    <row r="634" spans="1:4" ht="13.5">
      <c r="A634" s="18" t="s">
        <v>5245</v>
      </c>
      <c r="B634" s="18" t="s">
        <v>5246</v>
      </c>
      <c r="C634" s="18">
        <v>3</v>
      </c>
      <c r="D634" s="18" t="s">
        <v>4094</v>
      </c>
    </row>
    <row r="635" spans="1:4" ht="13.5">
      <c r="A635" s="18" t="s">
        <v>5247</v>
      </c>
      <c r="B635" s="18" t="s">
        <v>5248</v>
      </c>
      <c r="C635" s="18">
        <v>3</v>
      </c>
      <c r="D635" s="18" t="s">
        <v>4094</v>
      </c>
    </row>
    <row r="636" spans="1:4" ht="13.5">
      <c r="A636" s="18" t="s">
        <v>5249</v>
      </c>
      <c r="B636" s="18" t="s">
        <v>5250</v>
      </c>
      <c r="C636" s="18">
        <v>3</v>
      </c>
      <c r="D636" s="18" t="s">
        <v>4094</v>
      </c>
    </row>
    <row r="637" spans="1:4" ht="13.5">
      <c r="A637" s="18" t="s">
        <v>5251</v>
      </c>
      <c r="B637" s="18" t="s">
        <v>5252</v>
      </c>
      <c r="C637" s="18">
        <v>3</v>
      </c>
      <c r="D637" s="18" t="s">
        <v>4094</v>
      </c>
    </row>
    <row r="638" spans="1:4" ht="13.5">
      <c r="A638" s="18" t="s">
        <v>811</v>
      </c>
      <c r="B638" s="18" t="s">
        <v>5253</v>
      </c>
      <c r="C638" s="18">
        <v>3</v>
      </c>
      <c r="D638" s="18" t="s">
        <v>4094</v>
      </c>
    </row>
    <row r="639" spans="1:4" ht="13.5">
      <c r="A639" s="18" t="s">
        <v>5254</v>
      </c>
      <c r="B639" s="18" t="s">
        <v>5255</v>
      </c>
      <c r="C639" s="18">
        <v>3</v>
      </c>
      <c r="D639" s="18" t="s">
        <v>4094</v>
      </c>
    </row>
    <row r="640" spans="1:4" ht="13.5">
      <c r="A640" s="18" t="s">
        <v>5256</v>
      </c>
      <c r="B640" s="18" t="s">
        <v>5257</v>
      </c>
      <c r="C640" s="18">
        <v>3</v>
      </c>
      <c r="D640" s="18" t="s">
        <v>4094</v>
      </c>
    </row>
    <row r="641" spans="1:4" ht="13.5">
      <c r="A641" s="18" t="s">
        <v>5258</v>
      </c>
      <c r="B641" s="18" t="s">
        <v>5259</v>
      </c>
      <c r="C641" s="18">
        <v>3</v>
      </c>
      <c r="D641" s="18" t="s">
        <v>4094</v>
      </c>
    </row>
    <row r="642" spans="1:4" ht="13.5">
      <c r="A642" s="18" t="s">
        <v>5260</v>
      </c>
      <c r="B642" s="18" t="s">
        <v>5261</v>
      </c>
      <c r="C642" s="18">
        <v>3</v>
      </c>
      <c r="D642" s="18" t="s">
        <v>4094</v>
      </c>
    </row>
    <row r="643" spans="1:4" ht="13.5">
      <c r="A643" s="18" t="s">
        <v>5262</v>
      </c>
      <c r="B643" s="18" t="s">
        <v>5263</v>
      </c>
      <c r="C643" s="18">
        <v>3</v>
      </c>
      <c r="D643" s="18" t="s">
        <v>4094</v>
      </c>
    </row>
    <row r="644" spans="1:4" ht="13.5">
      <c r="A644" s="18" t="s">
        <v>5264</v>
      </c>
      <c r="B644" s="18" t="s">
        <v>5265</v>
      </c>
      <c r="C644" s="18">
        <v>3</v>
      </c>
      <c r="D644" s="18" t="s">
        <v>4094</v>
      </c>
    </row>
    <row r="645" spans="1:4" ht="13.5">
      <c r="A645" s="18" t="s">
        <v>5266</v>
      </c>
      <c r="B645" s="18" t="s">
        <v>5267</v>
      </c>
      <c r="C645" s="18">
        <v>3</v>
      </c>
      <c r="D645" s="18" t="s">
        <v>4094</v>
      </c>
    </row>
    <row r="646" spans="1:4" ht="13.5">
      <c r="A646" s="18" t="s">
        <v>5268</v>
      </c>
      <c r="B646" s="18" t="s">
        <v>5269</v>
      </c>
      <c r="C646" s="18">
        <v>3</v>
      </c>
      <c r="D646" s="18" t="s">
        <v>4094</v>
      </c>
    </row>
    <row r="647" spans="1:4" ht="13.5">
      <c r="A647" s="18" t="s">
        <v>5270</v>
      </c>
      <c r="B647" s="18" t="s">
        <v>5271</v>
      </c>
      <c r="C647" s="18">
        <v>3</v>
      </c>
      <c r="D647" s="18" t="s">
        <v>4094</v>
      </c>
    </row>
    <row r="648" spans="1:4" ht="13.5">
      <c r="A648" s="18" t="s">
        <v>5272</v>
      </c>
      <c r="B648" s="18" t="s">
        <v>5273</v>
      </c>
      <c r="C648" s="18">
        <v>3</v>
      </c>
      <c r="D648" s="18" t="s">
        <v>4094</v>
      </c>
    </row>
    <row r="649" spans="1:4" ht="13.5">
      <c r="A649" s="18" t="s">
        <v>5274</v>
      </c>
      <c r="B649" s="18" t="s">
        <v>5275</v>
      </c>
      <c r="C649" s="18">
        <v>3</v>
      </c>
      <c r="D649" s="18" t="s">
        <v>4094</v>
      </c>
    </row>
    <row r="650" spans="1:4" ht="13.5">
      <c r="A650" s="18" t="s">
        <v>5276</v>
      </c>
      <c r="B650" s="18" t="s">
        <v>5277</v>
      </c>
      <c r="C650" s="18">
        <v>3</v>
      </c>
      <c r="D650" s="18" t="s">
        <v>4094</v>
      </c>
    </row>
    <row r="651" spans="1:4" ht="13.5">
      <c r="A651" s="18" t="s">
        <v>5278</v>
      </c>
      <c r="B651" s="18" t="s">
        <v>5279</v>
      </c>
      <c r="C651" s="18">
        <v>3</v>
      </c>
      <c r="D651" s="18" t="s">
        <v>4094</v>
      </c>
    </row>
    <row r="652" spans="1:4" ht="13.5">
      <c r="A652" s="18" t="s">
        <v>839</v>
      </c>
      <c r="B652" s="18" t="s">
        <v>819</v>
      </c>
      <c r="C652" s="18">
        <v>3</v>
      </c>
      <c r="D652" s="18" t="s">
        <v>4094</v>
      </c>
    </row>
    <row r="653" spans="1:4" ht="13.5">
      <c r="A653" s="18" t="s">
        <v>746</v>
      </c>
      <c r="B653" s="18" t="s">
        <v>5280</v>
      </c>
      <c r="C653" s="18">
        <v>3</v>
      </c>
      <c r="D653" s="18" t="s">
        <v>4094</v>
      </c>
    </row>
    <row r="654" spans="1:4" ht="13.5">
      <c r="A654" s="18" t="s">
        <v>5281</v>
      </c>
      <c r="B654" s="18" t="s">
        <v>5282</v>
      </c>
      <c r="C654" s="18">
        <v>3</v>
      </c>
      <c r="D654" s="18" t="s">
        <v>4094</v>
      </c>
    </row>
    <row r="655" spans="1:4" ht="13.5">
      <c r="A655" s="18" t="s">
        <v>5283</v>
      </c>
      <c r="B655" s="18" t="s">
        <v>5284</v>
      </c>
      <c r="C655" s="18">
        <v>3</v>
      </c>
      <c r="D655" s="18" t="s">
        <v>4094</v>
      </c>
    </row>
    <row r="656" spans="1:4" ht="13.5">
      <c r="A656" s="18" t="s">
        <v>5285</v>
      </c>
      <c r="B656" s="18" t="s">
        <v>5286</v>
      </c>
      <c r="C656" s="18">
        <v>3</v>
      </c>
      <c r="D656" s="18" t="s">
        <v>4094</v>
      </c>
    </row>
    <row r="657" spans="1:4" ht="13.5">
      <c r="A657" s="18" t="s">
        <v>5287</v>
      </c>
      <c r="B657" s="18" t="s">
        <v>5288</v>
      </c>
      <c r="C657" s="18">
        <v>3</v>
      </c>
      <c r="D657" s="18" t="s">
        <v>4094</v>
      </c>
    </row>
    <row r="658" spans="1:4" ht="13.5">
      <c r="A658" s="18" t="s">
        <v>5289</v>
      </c>
      <c r="B658" s="18" t="s">
        <v>5290</v>
      </c>
      <c r="C658" s="18">
        <v>3</v>
      </c>
      <c r="D658" s="18" t="s">
        <v>4094</v>
      </c>
    </row>
    <row r="659" spans="1:4" ht="13.5">
      <c r="A659" s="18" t="s">
        <v>5291</v>
      </c>
      <c r="B659" s="18" t="s">
        <v>5292</v>
      </c>
      <c r="C659" s="18">
        <v>3</v>
      </c>
      <c r="D659" s="18" t="s">
        <v>4094</v>
      </c>
    </row>
    <row r="660" spans="1:4" ht="13.5">
      <c r="A660" s="18" t="s">
        <v>5293</v>
      </c>
      <c r="B660" s="18" t="s">
        <v>5294</v>
      </c>
      <c r="C660" s="18">
        <v>3</v>
      </c>
      <c r="D660" s="18" t="s">
        <v>4094</v>
      </c>
    </row>
    <row r="661" spans="1:4" ht="13.5">
      <c r="A661" s="18" t="s">
        <v>759</v>
      </c>
      <c r="B661" s="18" t="s">
        <v>5295</v>
      </c>
      <c r="C661" s="18">
        <v>3</v>
      </c>
      <c r="D661" s="18" t="s">
        <v>4094</v>
      </c>
    </row>
    <row r="662" spans="1:4" ht="13.5">
      <c r="A662" s="18" t="s">
        <v>5296</v>
      </c>
      <c r="B662" s="18" t="s">
        <v>5297</v>
      </c>
      <c r="C662" s="18">
        <v>3</v>
      </c>
      <c r="D662" s="18" t="s">
        <v>4094</v>
      </c>
    </row>
    <row r="663" spans="1:4" ht="13.5">
      <c r="A663" s="18" t="s">
        <v>794</v>
      </c>
      <c r="B663" s="18" t="s">
        <v>5298</v>
      </c>
      <c r="C663" s="18">
        <v>3</v>
      </c>
      <c r="D663" s="18" t="s">
        <v>4094</v>
      </c>
    </row>
    <row r="664" spans="1:4" ht="13.5">
      <c r="A664" s="18" t="s">
        <v>824</v>
      </c>
      <c r="B664" s="18" t="s">
        <v>5299</v>
      </c>
      <c r="C664" s="18">
        <v>3</v>
      </c>
      <c r="D664" s="18" t="s">
        <v>4094</v>
      </c>
    </row>
    <row r="665" spans="1:4" ht="13.5">
      <c r="A665" s="18" t="s">
        <v>5300</v>
      </c>
      <c r="B665" s="18" t="s">
        <v>5301</v>
      </c>
      <c r="C665" s="18">
        <v>3</v>
      </c>
      <c r="D665" s="18" t="s">
        <v>4094</v>
      </c>
    </row>
    <row r="666" spans="1:4" ht="13.5">
      <c r="A666" s="18" t="s">
        <v>5302</v>
      </c>
      <c r="B666" s="18" t="s">
        <v>5303</v>
      </c>
      <c r="C666" s="18">
        <v>3</v>
      </c>
      <c r="D666" s="18" t="s">
        <v>4094</v>
      </c>
    </row>
    <row r="667" spans="1:4" ht="13.5">
      <c r="A667" s="18" t="s">
        <v>5304</v>
      </c>
      <c r="B667" s="18" t="s">
        <v>5305</v>
      </c>
      <c r="C667" s="18">
        <v>3</v>
      </c>
      <c r="D667" s="18" t="s">
        <v>4094</v>
      </c>
    </row>
    <row r="668" spans="1:4" ht="13.5">
      <c r="A668" s="18" t="s">
        <v>5306</v>
      </c>
      <c r="B668" s="18" t="s">
        <v>5307</v>
      </c>
      <c r="C668" s="18">
        <v>3</v>
      </c>
      <c r="D668" s="18" t="s">
        <v>4094</v>
      </c>
    </row>
    <row r="669" spans="1:4" ht="13.5">
      <c r="A669" s="18" t="s">
        <v>5308</v>
      </c>
      <c r="B669" s="18" t="s">
        <v>5309</v>
      </c>
      <c r="C669" s="18">
        <v>3</v>
      </c>
      <c r="D669" s="18" t="s">
        <v>4094</v>
      </c>
    </row>
    <row r="670" spans="1:4" ht="13.5">
      <c r="A670" s="18" t="s">
        <v>5310</v>
      </c>
      <c r="B670" s="18" t="s">
        <v>5311</v>
      </c>
      <c r="C670" s="18">
        <v>3</v>
      </c>
      <c r="D670" s="18" t="s">
        <v>4094</v>
      </c>
    </row>
    <row r="671" spans="1:4" ht="13.5">
      <c r="A671" s="18" t="s">
        <v>5312</v>
      </c>
      <c r="B671" s="18" t="s">
        <v>5313</v>
      </c>
      <c r="C671" s="18">
        <v>3</v>
      </c>
      <c r="D671" s="18" t="s">
        <v>4094</v>
      </c>
    </row>
    <row r="672" spans="1:4" ht="13.5">
      <c r="A672" s="18" t="s">
        <v>848</v>
      </c>
      <c r="B672" s="18" t="s">
        <v>5314</v>
      </c>
      <c r="C672" s="18">
        <v>3</v>
      </c>
      <c r="D672" s="18" t="s">
        <v>4094</v>
      </c>
    </row>
    <row r="673" spans="1:4" ht="13.5">
      <c r="A673" s="18" t="s">
        <v>5315</v>
      </c>
      <c r="B673" s="18" t="s">
        <v>5316</v>
      </c>
      <c r="C673" s="18">
        <v>3</v>
      </c>
      <c r="D673" s="18" t="s">
        <v>4094</v>
      </c>
    </row>
    <row r="674" spans="1:4" ht="13.5">
      <c r="A674" s="18" t="s">
        <v>5317</v>
      </c>
      <c r="B674" s="18" t="s">
        <v>5318</v>
      </c>
      <c r="C674" s="18">
        <v>3</v>
      </c>
      <c r="D674" s="18" t="s">
        <v>4094</v>
      </c>
    </row>
    <row r="675" spans="1:4" ht="13.5">
      <c r="A675" s="18" t="s">
        <v>5319</v>
      </c>
      <c r="B675" s="18" t="s">
        <v>5320</v>
      </c>
      <c r="C675" s="18">
        <v>3</v>
      </c>
      <c r="D675" s="18" t="s">
        <v>4094</v>
      </c>
    </row>
    <row r="676" spans="1:4" ht="13.5">
      <c r="A676" s="18" t="s">
        <v>5321</v>
      </c>
      <c r="B676" s="18" t="s">
        <v>5322</v>
      </c>
      <c r="C676" s="18">
        <v>3</v>
      </c>
      <c r="D676" s="18" t="s">
        <v>4094</v>
      </c>
    </row>
    <row r="677" spans="1:4" ht="13.5">
      <c r="A677" s="18" t="s">
        <v>5323</v>
      </c>
      <c r="B677" s="18" t="s">
        <v>5324</v>
      </c>
      <c r="C677" s="18">
        <v>3</v>
      </c>
      <c r="D677" s="18" t="s">
        <v>4094</v>
      </c>
    </row>
    <row r="678" spans="1:4" ht="13.5">
      <c r="A678" s="18" t="s">
        <v>5325</v>
      </c>
      <c r="B678" s="18" t="s">
        <v>5326</v>
      </c>
      <c r="C678" s="18">
        <v>3</v>
      </c>
      <c r="D678" s="18" t="s">
        <v>4094</v>
      </c>
    </row>
    <row r="679" spans="1:4" ht="13.5">
      <c r="A679" s="18" t="s">
        <v>5327</v>
      </c>
      <c r="B679" s="18" t="s">
        <v>5328</v>
      </c>
      <c r="C679" s="18">
        <v>3</v>
      </c>
      <c r="D679" s="18" t="s">
        <v>4094</v>
      </c>
    </row>
    <row r="680" spans="1:4" ht="13.5">
      <c r="A680" s="18" t="s">
        <v>5329</v>
      </c>
      <c r="B680" s="18" t="s">
        <v>5330</v>
      </c>
      <c r="C680" s="18">
        <v>3</v>
      </c>
      <c r="D680" s="18" t="s">
        <v>4094</v>
      </c>
    </row>
    <row r="681" spans="1:4" ht="13.5">
      <c r="A681" s="18" t="s">
        <v>5331</v>
      </c>
      <c r="B681" s="18" t="s">
        <v>5332</v>
      </c>
      <c r="C681" s="18">
        <v>3</v>
      </c>
      <c r="D681" s="18" t="s">
        <v>4094</v>
      </c>
    </row>
    <row r="682" spans="1:4" ht="13.5">
      <c r="A682" s="18" t="s">
        <v>5333</v>
      </c>
      <c r="B682" s="18" t="s">
        <v>5334</v>
      </c>
      <c r="C682" s="18">
        <v>3</v>
      </c>
      <c r="D682" s="18" t="s">
        <v>4094</v>
      </c>
    </row>
    <row r="683" spans="1:4" ht="13.5">
      <c r="A683" s="18" t="s">
        <v>5335</v>
      </c>
      <c r="B683" s="18" t="s">
        <v>5336</v>
      </c>
      <c r="C683" s="18">
        <v>3</v>
      </c>
      <c r="D683" s="18" t="s">
        <v>4094</v>
      </c>
    </row>
    <row r="684" spans="1:4" ht="13.5">
      <c r="A684" s="18" t="s">
        <v>704</v>
      </c>
      <c r="B684" s="18" t="s">
        <v>5337</v>
      </c>
      <c r="C684" s="18">
        <v>3</v>
      </c>
      <c r="D684" s="18" t="s">
        <v>4094</v>
      </c>
    </row>
    <row r="685" spans="1:4" ht="13.5">
      <c r="A685" s="18" t="s">
        <v>5338</v>
      </c>
      <c r="B685" s="18" t="s">
        <v>5339</v>
      </c>
      <c r="C685" s="18">
        <v>3</v>
      </c>
      <c r="D685" s="18" t="s">
        <v>4094</v>
      </c>
    </row>
    <row r="686" spans="1:4" ht="13.5">
      <c r="A686" s="18" t="s">
        <v>705</v>
      </c>
      <c r="B686" s="18" t="s">
        <v>5340</v>
      </c>
      <c r="C686" s="18">
        <v>3</v>
      </c>
      <c r="D686" s="18" t="s">
        <v>4094</v>
      </c>
    </row>
    <row r="687" spans="1:4" ht="13.5">
      <c r="A687" s="18" t="s">
        <v>5341</v>
      </c>
      <c r="B687" s="18" t="s">
        <v>5342</v>
      </c>
      <c r="C687" s="18">
        <v>3</v>
      </c>
      <c r="D687" s="18" t="s">
        <v>4094</v>
      </c>
    </row>
    <row r="688" spans="1:4" ht="13.5">
      <c r="A688" s="18" t="s">
        <v>5343</v>
      </c>
      <c r="B688" s="18" t="s">
        <v>5344</v>
      </c>
      <c r="C688" s="18">
        <v>3</v>
      </c>
      <c r="D688" s="18" t="s">
        <v>4094</v>
      </c>
    </row>
    <row r="689" spans="1:4" ht="13.5">
      <c r="A689" s="18" t="s">
        <v>852</v>
      </c>
      <c r="B689" s="18" t="s">
        <v>5345</v>
      </c>
      <c r="C689" s="18">
        <v>3</v>
      </c>
      <c r="D689" s="18" t="s">
        <v>4094</v>
      </c>
    </row>
    <row r="690" spans="1:4" ht="13.5">
      <c r="A690" s="18" t="s">
        <v>5346</v>
      </c>
      <c r="B690" s="18" t="s">
        <v>5347</v>
      </c>
      <c r="C690" s="18">
        <v>3</v>
      </c>
      <c r="D690" s="18" t="s">
        <v>4094</v>
      </c>
    </row>
    <row r="691" spans="1:4" ht="13.5">
      <c r="A691" s="18" t="s">
        <v>5348</v>
      </c>
      <c r="B691" s="18" t="s">
        <v>5349</v>
      </c>
      <c r="C691" s="18">
        <v>3</v>
      </c>
      <c r="D691" s="18" t="s">
        <v>4094</v>
      </c>
    </row>
    <row r="692" spans="1:4" ht="13.5">
      <c r="A692" s="18" t="s">
        <v>5350</v>
      </c>
      <c r="B692" s="18" t="s">
        <v>752</v>
      </c>
      <c r="C692" s="18">
        <v>3</v>
      </c>
      <c r="D692" s="18" t="s">
        <v>4094</v>
      </c>
    </row>
    <row r="693" spans="1:4" ht="13.5">
      <c r="A693" s="18" t="s">
        <v>5351</v>
      </c>
      <c r="B693" s="18" t="s">
        <v>5352</v>
      </c>
      <c r="C693" s="18">
        <v>3</v>
      </c>
      <c r="D693" s="18" t="s">
        <v>4094</v>
      </c>
    </row>
    <row r="694" spans="1:4" ht="13.5">
      <c r="A694" s="18" t="s">
        <v>5353</v>
      </c>
      <c r="B694" s="18" t="s">
        <v>5354</v>
      </c>
      <c r="C694" s="18">
        <v>3</v>
      </c>
      <c r="D694" s="18" t="s">
        <v>4094</v>
      </c>
    </row>
    <row r="695" spans="1:4" ht="13.5">
      <c r="A695" s="18" t="s">
        <v>5355</v>
      </c>
      <c r="B695" s="18" t="s">
        <v>5356</v>
      </c>
      <c r="C695" s="18">
        <v>3</v>
      </c>
      <c r="D695" s="18" t="s">
        <v>4094</v>
      </c>
    </row>
    <row r="696" spans="1:4" ht="13.5">
      <c r="A696" s="18" t="s">
        <v>5357</v>
      </c>
      <c r="B696" s="18" t="s">
        <v>5358</v>
      </c>
      <c r="C696" s="18">
        <v>3</v>
      </c>
      <c r="D696" s="18" t="s">
        <v>4094</v>
      </c>
    </row>
    <row r="697" spans="1:4" ht="13.5">
      <c r="A697" s="18" t="s">
        <v>5359</v>
      </c>
      <c r="B697" s="18" t="s">
        <v>5360</v>
      </c>
      <c r="C697" s="18">
        <v>3</v>
      </c>
      <c r="D697" s="18" t="s">
        <v>4094</v>
      </c>
    </row>
    <row r="698" spans="1:4" ht="13.5">
      <c r="A698" s="18" t="s">
        <v>5361</v>
      </c>
      <c r="B698" s="18" t="s">
        <v>5362</v>
      </c>
      <c r="C698" s="18">
        <v>3</v>
      </c>
      <c r="D698" s="18" t="s">
        <v>4094</v>
      </c>
    </row>
    <row r="699" spans="1:4" ht="13.5">
      <c r="A699" s="18" t="s">
        <v>5363</v>
      </c>
      <c r="B699" s="18" t="s">
        <v>5364</v>
      </c>
      <c r="C699" s="18">
        <v>3</v>
      </c>
      <c r="D699" s="18" t="s">
        <v>4094</v>
      </c>
    </row>
    <row r="700" spans="1:4" ht="13.5">
      <c r="A700" s="18" t="s">
        <v>5365</v>
      </c>
      <c r="B700" s="18" t="s">
        <v>5366</v>
      </c>
      <c r="C700" s="18">
        <v>3</v>
      </c>
      <c r="D700" s="18" t="s">
        <v>4094</v>
      </c>
    </row>
    <row r="701" spans="1:4" ht="13.5">
      <c r="A701" s="18" t="s">
        <v>5367</v>
      </c>
      <c r="B701" s="18" t="s">
        <v>5368</v>
      </c>
      <c r="C701" s="18">
        <v>3</v>
      </c>
      <c r="D701" s="18" t="s">
        <v>4094</v>
      </c>
    </row>
    <row r="702" spans="1:4" ht="13.5">
      <c r="A702" s="18" t="s">
        <v>5369</v>
      </c>
      <c r="B702" s="18" t="s">
        <v>5370</v>
      </c>
      <c r="C702" s="18">
        <v>3</v>
      </c>
      <c r="D702" s="18" t="s">
        <v>4094</v>
      </c>
    </row>
    <row r="703" spans="1:4" ht="13.5">
      <c r="A703" s="18" t="s">
        <v>5371</v>
      </c>
      <c r="B703" s="18" t="s">
        <v>5372</v>
      </c>
      <c r="C703" s="18">
        <v>4</v>
      </c>
      <c r="D703" s="18" t="s">
        <v>4094</v>
      </c>
    </row>
    <row r="704" spans="1:4" ht="13.5">
      <c r="A704" s="18" t="s">
        <v>5373</v>
      </c>
      <c r="B704" s="18" t="s">
        <v>5374</v>
      </c>
      <c r="C704" s="18">
        <v>4</v>
      </c>
      <c r="D704" s="18" t="s">
        <v>4094</v>
      </c>
    </row>
    <row r="705" spans="1:4" ht="13.5">
      <c r="A705" s="18" t="s">
        <v>5375</v>
      </c>
      <c r="B705" s="18" t="s">
        <v>5376</v>
      </c>
      <c r="C705" s="18">
        <v>4</v>
      </c>
      <c r="D705" s="18" t="s">
        <v>4094</v>
      </c>
    </row>
    <row r="706" spans="1:4" ht="13.5">
      <c r="A706" s="18" t="s">
        <v>5377</v>
      </c>
      <c r="B706" s="18" t="s">
        <v>5378</v>
      </c>
      <c r="C706" s="18">
        <v>4</v>
      </c>
      <c r="D706" s="18" t="s">
        <v>4094</v>
      </c>
    </row>
    <row r="707" spans="1:4" ht="13.5">
      <c r="A707" s="18" t="s">
        <v>5379</v>
      </c>
      <c r="B707" s="18" t="s">
        <v>5380</v>
      </c>
      <c r="C707" s="18">
        <v>4</v>
      </c>
      <c r="D707" s="18" t="s">
        <v>4094</v>
      </c>
    </row>
    <row r="708" spans="1:4" ht="13.5">
      <c r="A708" s="18" t="s">
        <v>5381</v>
      </c>
      <c r="B708" s="18" t="s">
        <v>5382</v>
      </c>
      <c r="C708" s="18">
        <v>4</v>
      </c>
      <c r="D708" s="18" t="s">
        <v>4094</v>
      </c>
    </row>
    <row r="709" spans="1:4" ht="13.5">
      <c r="A709" s="18" t="s">
        <v>5383</v>
      </c>
      <c r="B709" s="18" t="s">
        <v>5384</v>
      </c>
      <c r="C709" s="18">
        <v>4</v>
      </c>
      <c r="D709" s="18" t="s">
        <v>4094</v>
      </c>
    </row>
    <row r="710" spans="1:4" ht="13.5">
      <c r="A710" s="18" t="s">
        <v>5385</v>
      </c>
      <c r="B710" s="18" t="s">
        <v>5386</v>
      </c>
      <c r="C710" s="18">
        <v>4</v>
      </c>
      <c r="D710" s="18" t="s">
        <v>4094</v>
      </c>
    </row>
    <row r="711" spans="1:4" ht="13.5">
      <c r="A711" s="18" t="s">
        <v>5387</v>
      </c>
      <c r="B711" s="18" t="s">
        <v>5388</v>
      </c>
      <c r="C711" s="18">
        <v>4</v>
      </c>
      <c r="D711" s="18" t="s">
        <v>4094</v>
      </c>
    </row>
    <row r="712" spans="1:4" ht="13.5">
      <c r="A712" s="18" t="s">
        <v>5389</v>
      </c>
      <c r="B712" s="18" t="s">
        <v>5390</v>
      </c>
      <c r="C712" s="18">
        <v>4</v>
      </c>
      <c r="D712" s="18" t="s">
        <v>4094</v>
      </c>
    </row>
    <row r="713" spans="1:4" ht="13.5">
      <c r="A713" s="18" t="s">
        <v>5391</v>
      </c>
      <c r="B713" s="18" t="s">
        <v>5392</v>
      </c>
      <c r="C713" s="18">
        <v>4</v>
      </c>
      <c r="D713" s="18" t="s">
        <v>4094</v>
      </c>
    </row>
    <row r="714" spans="1:4" ht="13.5">
      <c r="A714" s="18" t="s">
        <v>5393</v>
      </c>
      <c r="B714" s="18" t="s">
        <v>5394</v>
      </c>
      <c r="C714" s="18">
        <v>4</v>
      </c>
      <c r="D714" s="18" t="s">
        <v>4094</v>
      </c>
    </row>
    <row r="715" spans="1:4" ht="13.5">
      <c r="A715" s="18" t="s">
        <v>5395</v>
      </c>
      <c r="B715" s="18" t="s">
        <v>5396</v>
      </c>
      <c r="C715" s="18">
        <v>4</v>
      </c>
      <c r="D715" s="18" t="s">
        <v>4094</v>
      </c>
    </row>
    <row r="716" spans="1:4" ht="13.5">
      <c r="A716" s="18" t="s">
        <v>5397</v>
      </c>
      <c r="B716" s="18" t="s">
        <v>5398</v>
      </c>
      <c r="C716" s="18">
        <v>4</v>
      </c>
      <c r="D716" s="18" t="s">
        <v>4094</v>
      </c>
    </row>
    <row r="717" spans="1:4" ht="13.5">
      <c r="A717" s="18" t="s">
        <v>5399</v>
      </c>
      <c r="B717" s="18" t="s">
        <v>5400</v>
      </c>
      <c r="C717" s="18">
        <v>4</v>
      </c>
      <c r="D717" s="18" t="s">
        <v>4094</v>
      </c>
    </row>
    <row r="718" spans="1:4" ht="13.5">
      <c r="A718" s="18" t="s">
        <v>5401</v>
      </c>
      <c r="B718" s="18" t="s">
        <v>5402</v>
      </c>
      <c r="C718" s="18">
        <v>4</v>
      </c>
      <c r="D718" s="18" t="s">
        <v>4094</v>
      </c>
    </row>
    <row r="719" spans="1:4" ht="13.5">
      <c r="A719" s="18" t="s">
        <v>5403</v>
      </c>
      <c r="B719" s="18" t="s">
        <v>5404</v>
      </c>
      <c r="C719" s="18">
        <v>4</v>
      </c>
      <c r="D719" s="18" t="s">
        <v>4094</v>
      </c>
    </row>
    <row r="720" spans="1:4" ht="13.5">
      <c r="A720" s="18" t="s">
        <v>5405</v>
      </c>
      <c r="B720" s="18" t="s">
        <v>5406</v>
      </c>
      <c r="C720" s="18">
        <v>4</v>
      </c>
      <c r="D720" s="18" t="s">
        <v>4094</v>
      </c>
    </row>
    <row r="721" spans="1:4" ht="13.5">
      <c r="A721" s="18" t="s">
        <v>5407</v>
      </c>
      <c r="B721" s="18" t="s">
        <v>5408</v>
      </c>
      <c r="C721" s="18">
        <v>4</v>
      </c>
      <c r="D721" s="18" t="s">
        <v>4094</v>
      </c>
    </row>
    <row r="722" spans="1:4" ht="13.5">
      <c r="A722" s="18" t="s">
        <v>5409</v>
      </c>
      <c r="B722" s="18" t="s">
        <v>5410</v>
      </c>
      <c r="C722" s="18">
        <v>4</v>
      </c>
      <c r="D722" s="18" t="s">
        <v>4094</v>
      </c>
    </row>
    <row r="723" spans="1:4" ht="13.5">
      <c r="A723" s="18" t="s">
        <v>5411</v>
      </c>
      <c r="B723" s="18" t="s">
        <v>5412</v>
      </c>
      <c r="C723" s="18">
        <v>4</v>
      </c>
      <c r="D723" s="18" t="s">
        <v>4094</v>
      </c>
    </row>
    <row r="724" spans="1:4" ht="13.5">
      <c r="A724" s="18" t="s">
        <v>5413</v>
      </c>
      <c r="B724" s="18" t="s">
        <v>5414</v>
      </c>
      <c r="C724" s="18">
        <v>4</v>
      </c>
      <c r="D724" s="18" t="s">
        <v>4094</v>
      </c>
    </row>
    <row r="725" spans="1:4" ht="13.5">
      <c r="A725" s="18" t="s">
        <v>5415</v>
      </c>
      <c r="B725" s="18" t="s">
        <v>5416</v>
      </c>
      <c r="C725" s="18">
        <v>4</v>
      </c>
      <c r="D725" s="18" t="s">
        <v>4094</v>
      </c>
    </row>
    <row r="726" spans="1:4" ht="13.5">
      <c r="A726" s="18" t="s">
        <v>5417</v>
      </c>
      <c r="B726" s="18" t="s">
        <v>5418</v>
      </c>
      <c r="C726" s="18">
        <v>4</v>
      </c>
      <c r="D726" s="18" t="s">
        <v>4094</v>
      </c>
    </row>
    <row r="727" spans="1:4" ht="13.5">
      <c r="A727" s="18" t="s">
        <v>5419</v>
      </c>
      <c r="B727" s="18" t="s">
        <v>5420</v>
      </c>
      <c r="C727" s="18">
        <v>4</v>
      </c>
      <c r="D727" s="18" t="s">
        <v>4094</v>
      </c>
    </row>
    <row r="728" spans="1:4" ht="13.5">
      <c r="A728" s="18" t="s">
        <v>5421</v>
      </c>
      <c r="B728" s="18" t="s">
        <v>5422</v>
      </c>
      <c r="C728" s="18">
        <v>4</v>
      </c>
      <c r="D728" s="18" t="s">
        <v>4094</v>
      </c>
    </row>
    <row r="729" spans="1:4" ht="13.5">
      <c r="A729" s="18" t="s">
        <v>5423</v>
      </c>
      <c r="B729" s="18" t="s">
        <v>5424</v>
      </c>
      <c r="C729" s="18">
        <v>4</v>
      </c>
      <c r="D729" s="18" t="s">
        <v>4094</v>
      </c>
    </row>
    <row r="730" spans="1:4" ht="13.5">
      <c r="A730" s="18" t="s">
        <v>5425</v>
      </c>
      <c r="B730" s="18" t="s">
        <v>5426</v>
      </c>
      <c r="C730" s="18">
        <v>4</v>
      </c>
      <c r="D730" s="18" t="s">
        <v>4094</v>
      </c>
    </row>
    <row r="731" spans="1:4" ht="13.5">
      <c r="A731" s="18" t="s">
        <v>5427</v>
      </c>
      <c r="B731" s="18" t="s">
        <v>5428</v>
      </c>
      <c r="C731" s="18">
        <v>4</v>
      </c>
      <c r="D731" s="18" t="s">
        <v>4094</v>
      </c>
    </row>
    <row r="732" spans="1:4" ht="13.5">
      <c r="A732" s="18" t="s">
        <v>5429</v>
      </c>
      <c r="B732" s="18" t="s">
        <v>5430</v>
      </c>
      <c r="C732" s="18">
        <v>4</v>
      </c>
      <c r="D732" s="18" t="s">
        <v>4094</v>
      </c>
    </row>
    <row r="733" spans="1:4" ht="13.5">
      <c r="A733" s="18" t="s">
        <v>5431</v>
      </c>
      <c r="B733" s="18" t="s">
        <v>5432</v>
      </c>
      <c r="C733" s="18">
        <v>4</v>
      </c>
      <c r="D733" s="18" t="s">
        <v>4094</v>
      </c>
    </row>
    <row r="734" spans="1:4" ht="13.5">
      <c r="A734" s="18" t="s">
        <v>5433</v>
      </c>
      <c r="B734" s="18" t="s">
        <v>5434</v>
      </c>
      <c r="C734" s="18">
        <v>4</v>
      </c>
      <c r="D734" s="18" t="s">
        <v>4094</v>
      </c>
    </row>
    <row r="735" spans="1:4" ht="13.5">
      <c r="A735" s="18" t="s">
        <v>5435</v>
      </c>
      <c r="B735" s="18" t="s">
        <v>5436</v>
      </c>
      <c r="C735" s="18">
        <v>4</v>
      </c>
      <c r="D735" s="18" t="s">
        <v>4094</v>
      </c>
    </row>
    <row r="736" spans="1:4" ht="13.5">
      <c r="A736" s="18" t="s">
        <v>5437</v>
      </c>
      <c r="B736" s="18" t="s">
        <v>5438</v>
      </c>
      <c r="C736" s="18">
        <v>4</v>
      </c>
      <c r="D736" s="18" t="s">
        <v>4094</v>
      </c>
    </row>
    <row r="737" spans="1:4" ht="13.5">
      <c r="A737" s="18" t="s">
        <v>5439</v>
      </c>
      <c r="B737" s="18" t="s">
        <v>5440</v>
      </c>
      <c r="C737" s="18">
        <v>4</v>
      </c>
      <c r="D737" s="18" t="s">
        <v>4094</v>
      </c>
    </row>
    <row r="738" spans="1:4" ht="13.5">
      <c r="A738" s="18" t="s">
        <v>5441</v>
      </c>
      <c r="B738" s="18" t="s">
        <v>5442</v>
      </c>
      <c r="C738" s="18">
        <v>4</v>
      </c>
      <c r="D738" s="18" t="s">
        <v>4094</v>
      </c>
    </row>
    <row r="739" spans="1:4" ht="13.5">
      <c r="A739" s="18" t="s">
        <v>5443</v>
      </c>
      <c r="B739" s="18" t="s">
        <v>5444</v>
      </c>
      <c r="C739" s="18">
        <v>4</v>
      </c>
      <c r="D739" s="18" t="s">
        <v>4094</v>
      </c>
    </row>
    <row r="740" spans="1:4" ht="13.5">
      <c r="A740" s="18" t="s">
        <v>5445</v>
      </c>
      <c r="B740" s="18" t="s">
        <v>5446</v>
      </c>
      <c r="C740" s="18">
        <v>4</v>
      </c>
      <c r="D740" s="18" t="s">
        <v>4094</v>
      </c>
    </row>
    <row r="741" spans="1:4" ht="13.5">
      <c r="A741" s="18" t="s">
        <v>5447</v>
      </c>
      <c r="B741" s="18" t="s">
        <v>5448</v>
      </c>
      <c r="C741" s="18">
        <v>4</v>
      </c>
      <c r="D741" s="18" t="s">
        <v>4094</v>
      </c>
    </row>
    <row r="742" spans="1:4" ht="13.5">
      <c r="A742" s="18" t="s">
        <v>5449</v>
      </c>
      <c r="B742" s="18" t="s">
        <v>5450</v>
      </c>
      <c r="C742" s="18">
        <v>4</v>
      </c>
      <c r="D742" s="18" t="s">
        <v>4094</v>
      </c>
    </row>
    <row r="743" spans="1:4" ht="13.5">
      <c r="A743" s="18" t="s">
        <v>5451</v>
      </c>
      <c r="B743" s="18" t="s">
        <v>5452</v>
      </c>
      <c r="C743" s="18">
        <v>4</v>
      </c>
      <c r="D743" s="18" t="s">
        <v>4094</v>
      </c>
    </row>
    <row r="744" spans="1:4" ht="13.5">
      <c r="A744" s="18" t="s">
        <v>5453</v>
      </c>
      <c r="B744" s="18" t="s">
        <v>5454</v>
      </c>
      <c r="C744" s="18">
        <v>4</v>
      </c>
      <c r="D744" s="18" t="s">
        <v>4094</v>
      </c>
    </row>
    <row r="745" spans="1:4" ht="13.5">
      <c r="A745" s="18" t="s">
        <v>5455</v>
      </c>
      <c r="B745" s="18" t="s">
        <v>5456</v>
      </c>
      <c r="C745" s="18">
        <v>4</v>
      </c>
      <c r="D745" s="18" t="s">
        <v>4094</v>
      </c>
    </row>
    <row r="746" spans="1:4" ht="13.5">
      <c r="A746" s="18" t="s">
        <v>5457</v>
      </c>
      <c r="B746" s="18" t="s">
        <v>5458</v>
      </c>
      <c r="C746" s="18">
        <v>4</v>
      </c>
      <c r="D746" s="18" t="s">
        <v>4094</v>
      </c>
    </row>
    <row r="747" spans="1:4" ht="13.5">
      <c r="A747" s="18" t="s">
        <v>5459</v>
      </c>
      <c r="B747" s="18" t="s">
        <v>5460</v>
      </c>
      <c r="C747" s="18">
        <v>4</v>
      </c>
      <c r="D747" s="18" t="s">
        <v>4094</v>
      </c>
    </row>
    <row r="748" spans="1:4" ht="13.5">
      <c r="A748" s="18" t="s">
        <v>5461</v>
      </c>
      <c r="B748" s="18" t="s">
        <v>5462</v>
      </c>
      <c r="C748" s="18">
        <v>4</v>
      </c>
      <c r="D748" s="18" t="s">
        <v>4094</v>
      </c>
    </row>
    <row r="749" spans="1:4" ht="13.5">
      <c r="A749" s="18" t="s">
        <v>5463</v>
      </c>
      <c r="B749" s="18" t="s">
        <v>5464</v>
      </c>
      <c r="C749" s="18">
        <v>4</v>
      </c>
      <c r="D749" s="18" t="s">
        <v>4094</v>
      </c>
    </row>
    <row r="750" spans="1:4" ht="13.5">
      <c r="A750" s="18" t="s">
        <v>5465</v>
      </c>
      <c r="B750" s="18" t="s">
        <v>5466</v>
      </c>
      <c r="C750" s="18">
        <v>4</v>
      </c>
      <c r="D750" s="18" t="s">
        <v>4094</v>
      </c>
    </row>
    <row r="751" spans="1:4" ht="13.5">
      <c r="A751" s="18" t="s">
        <v>5467</v>
      </c>
      <c r="B751" s="18" t="s">
        <v>5468</v>
      </c>
      <c r="C751" s="18">
        <v>4</v>
      </c>
      <c r="D751" s="18" t="s">
        <v>4094</v>
      </c>
    </row>
    <row r="752" spans="1:4" ht="13.5">
      <c r="A752" s="18" t="s">
        <v>5469</v>
      </c>
      <c r="B752" s="18" t="s">
        <v>5470</v>
      </c>
      <c r="C752" s="18">
        <v>4</v>
      </c>
      <c r="D752" s="18" t="s">
        <v>4094</v>
      </c>
    </row>
    <row r="753" spans="1:4" ht="13.5">
      <c r="A753" s="18" t="s">
        <v>5471</v>
      </c>
      <c r="B753" s="18" t="s">
        <v>5472</v>
      </c>
      <c r="C753" s="18">
        <v>4</v>
      </c>
      <c r="D753" s="18" t="s">
        <v>4094</v>
      </c>
    </row>
    <row r="754" spans="1:4" ht="13.5">
      <c r="A754" s="18" t="s">
        <v>5473</v>
      </c>
      <c r="B754" s="18" t="s">
        <v>5474</v>
      </c>
      <c r="C754" s="18">
        <v>4</v>
      </c>
      <c r="D754" s="18" t="s">
        <v>4094</v>
      </c>
    </row>
    <row r="755" spans="1:4" ht="13.5">
      <c r="A755" s="18" t="s">
        <v>5475</v>
      </c>
      <c r="B755" s="18" t="s">
        <v>5476</v>
      </c>
      <c r="C755" s="18">
        <v>4</v>
      </c>
      <c r="D755" s="18" t="s">
        <v>4094</v>
      </c>
    </row>
    <row r="756" spans="1:4" ht="13.5">
      <c r="A756" s="18" t="s">
        <v>5477</v>
      </c>
      <c r="B756" s="18" t="s">
        <v>5478</v>
      </c>
      <c r="C756" s="18">
        <v>4</v>
      </c>
      <c r="D756" s="18" t="s">
        <v>4094</v>
      </c>
    </row>
    <row r="757" spans="1:4" ht="13.5">
      <c r="A757" s="18" t="s">
        <v>5479</v>
      </c>
      <c r="B757" s="18" t="s">
        <v>5480</v>
      </c>
      <c r="C757" s="18">
        <v>4</v>
      </c>
      <c r="D757" s="18" t="s">
        <v>4094</v>
      </c>
    </row>
    <row r="758" spans="1:4" ht="13.5">
      <c r="A758" s="18" t="s">
        <v>5481</v>
      </c>
      <c r="B758" s="18" t="s">
        <v>5482</v>
      </c>
      <c r="C758" s="18">
        <v>4</v>
      </c>
      <c r="D758" s="18" t="s">
        <v>4094</v>
      </c>
    </row>
    <row r="759" spans="1:4" ht="13.5">
      <c r="A759" s="18" t="s">
        <v>5483</v>
      </c>
      <c r="B759" s="18" t="s">
        <v>5484</v>
      </c>
      <c r="C759" s="18">
        <v>4</v>
      </c>
      <c r="D759" s="18" t="s">
        <v>4094</v>
      </c>
    </row>
    <row r="760" spans="1:4" ht="13.5">
      <c r="A760" s="18" t="s">
        <v>5485</v>
      </c>
      <c r="B760" s="18" t="s">
        <v>5486</v>
      </c>
      <c r="C760" s="18">
        <v>4</v>
      </c>
      <c r="D760" s="18" t="s">
        <v>4094</v>
      </c>
    </row>
    <row r="761" spans="1:4" ht="13.5">
      <c r="A761" s="18" t="s">
        <v>5487</v>
      </c>
      <c r="B761" s="18" t="s">
        <v>5488</v>
      </c>
      <c r="C761" s="18">
        <v>4</v>
      </c>
      <c r="D761" s="18" t="s">
        <v>4094</v>
      </c>
    </row>
    <row r="762" spans="1:4" ht="13.5">
      <c r="A762" s="18" t="s">
        <v>5489</v>
      </c>
      <c r="B762" s="18" t="s">
        <v>5490</v>
      </c>
      <c r="C762" s="18">
        <v>4</v>
      </c>
      <c r="D762" s="18" t="s">
        <v>4094</v>
      </c>
    </row>
    <row r="763" spans="1:4" ht="13.5">
      <c r="A763" s="18" t="s">
        <v>5491</v>
      </c>
      <c r="B763" s="18" t="s">
        <v>5492</v>
      </c>
      <c r="C763" s="18">
        <v>4</v>
      </c>
      <c r="D763" s="18" t="s">
        <v>4094</v>
      </c>
    </row>
    <row r="764" spans="1:4" ht="13.5">
      <c r="A764" s="18" t="s">
        <v>5493</v>
      </c>
      <c r="B764" s="18" t="s">
        <v>5494</v>
      </c>
      <c r="C764" s="18">
        <v>4</v>
      </c>
      <c r="D764" s="18" t="s">
        <v>4094</v>
      </c>
    </row>
    <row r="765" spans="1:4" ht="13.5">
      <c r="A765" s="18" t="s">
        <v>5495</v>
      </c>
      <c r="B765" s="18" t="s">
        <v>5496</v>
      </c>
      <c r="C765" s="18">
        <v>4</v>
      </c>
      <c r="D765" s="18" t="s">
        <v>4094</v>
      </c>
    </row>
    <row r="766" spans="1:4" ht="13.5">
      <c r="A766" s="18" t="s">
        <v>5497</v>
      </c>
      <c r="B766" s="18" t="s">
        <v>5498</v>
      </c>
      <c r="C766" s="18">
        <v>4</v>
      </c>
      <c r="D766" s="18" t="s">
        <v>4094</v>
      </c>
    </row>
    <row r="767" spans="1:4" ht="13.5">
      <c r="A767" s="18" t="s">
        <v>5499</v>
      </c>
      <c r="B767" s="18" t="s">
        <v>5500</v>
      </c>
      <c r="C767" s="18">
        <v>4</v>
      </c>
      <c r="D767" s="18" t="s">
        <v>4094</v>
      </c>
    </row>
    <row r="768" spans="1:4" ht="13.5">
      <c r="A768" s="18" t="s">
        <v>5501</v>
      </c>
      <c r="B768" s="18" t="s">
        <v>5502</v>
      </c>
      <c r="C768" s="18">
        <v>4</v>
      </c>
      <c r="D768" s="18" t="s">
        <v>4094</v>
      </c>
    </row>
    <row r="769" spans="1:4" ht="13.5">
      <c r="A769" s="18" t="s">
        <v>5503</v>
      </c>
      <c r="B769" s="18" t="s">
        <v>5504</v>
      </c>
      <c r="C769" s="18">
        <v>4</v>
      </c>
      <c r="D769" s="18" t="s">
        <v>4094</v>
      </c>
    </row>
    <row r="770" spans="1:4" ht="13.5">
      <c r="A770" s="18" t="s">
        <v>5505</v>
      </c>
      <c r="B770" s="18" t="s">
        <v>5506</v>
      </c>
      <c r="C770" s="18">
        <v>4</v>
      </c>
      <c r="D770" s="18" t="s">
        <v>4094</v>
      </c>
    </row>
    <row r="771" spans="1:4" ht="13.5">
      <c r="A771" s="18" t="s">
        <v>5507</v>
      </c>
      <c r="B771" s="18" t="s">
        <v>5508</v>
      </c>
      <c r="C771" s="18">
        <v>4</v>
      </c>
      <c r="D771" s="18" t="s">
        <v>4094</v>
      </c>
    </row>
    <row r="772" spans="1:4" ht="13.5">
      <c r="A772" s="18" t="s">
        <v>5509</v>
      </c>
      <c r="B772" s="18" t="s">
        <v>5510</v>
      </c>
      <c r="C772" s="18">
        <v>4</v>
      </c>
      <c r="D772" s="18" t="s">
        <v>4094</v>
      </c>
    </row>
    <row r="773" spans="1:4" ht="13.5">
      <c r="A773" s="18" t="s">
        <v>5511</v>
      </c>
      <c r="B773" s="18" t="s">
        <v>5512</v>
      </c>
      <c r="C773" s="18">
        <v>4</v>
      </c>
      <c r="D773" s="18" t="s">
        <v>4094</v>
      </c>
    </row>
    <row r="774" spans="1:4" ht="13.5">
      <c r="A774" s="18" t="s">
        <v>5513</v>
      </c>
      <c r="B774" s="18" t="s">
        <v>5514</v>
      </c>
      <c r="C774" s="18">
        <v>4</v>
      </c>
      <c r="D774" s="18" t="s">
        <v>4094</v>
      </c>
    </row>
    <row r="775" spans="1:4" ht="13.5">
      <c r="A775" s="18" t="s">
        <v>5515</v>
      </c>
      <c r="B775" s="18" t="s">
        <v>5516</v>
      </c>
      <c r="C775" s="18">
        <v>4</v>
      </c>
      <c r="D775" s="18" t="s">
        <v>4094</v>
      </c>
    </row>
    <row r="776" spans="1:4" ht="13.5">
      <c r="A776" s="18" t="s">
        <v>5517</v>
      </c>
      <c r="B776" s="18" t="s">
        <v>5518</v>
      </c>
      <c r="C776" s="18">
        <v>4</v>
      </c>
      <c r="D776" s="18" t="s">
        <v>4094</v>
      </c>
    </row>
    <row r="777" spans="1:4" ht="13.5">
      <c r="A777" s="18" t="s">
        <v>5519</v>
      </c>
      <c r="B777" s="18" t="s">
        <v>5520</v>
      </c>
      <c r="C777" s="18">
        <v>4</v>
      </c>
      <c r="D777" s="18" t="s">
        <v>4094</v>
      </c>
    </row>
    <row r="778" spans="1:4" ht="13.5">
      <c r="A778" s="18" t="s">
        <v>5521</v>
      </c>
      <c r="B778" s="18" t="s">
        <v>5522</v>
      </c>
      <c r="C778" s="18">
        <v>4</v>
      </c>
      <c r="D778" s="18" t="s">
        <v>4094</v>
      </c>
    </row>
    <row r="779" spans="1:4" ht="13.5">
      <c r="A779" s="18" t="s">
        <v>5523</v>
      </c>
      <c r="B779" s="18" t="s">
        <v>5524</v>
      </c>
      <c r="C779" s="18">
        <v>4</v>
      </c>
      <c r="D779" s="18" t="s">
        <v>4094</v>
      </c>
    </row>
    <row r="780" spans="1:4" ht="13.5">
      <c r="A780" s="18" t="s">
        <v>5525</v>
      </c>
      <c r="B780" s="18" t="s">
        <v>5526</v>
      </c>
      <c r="C780" s="18">
        <v>4</v>
      </c>
      <c r="D780" s="18" t="s">
        <v>4094</v>
      </c>
    </row>
    <row r="781" spans="1:4" ht="13.5">
      <c r="A781" s="18" t="s">
        <v>5527</v>
      </c>
      <c r="B781" s="18" t="s">
        <v>5528</v>
      </c>
      <c r="C781" s="18">
        <v>4</v>
      </c>
      <c r="D781" s="18" t="s">
        <v>4094</v>
      </c>
    </row>
    <row r="782" spans="1:4" ht="13.5">
      <c r="A782" s="18" t="s">
        <v>5529</v>
      </c>
      <c r="B782" s="18" t="s">
        <v>5530</v>
      </c>
      <c r="C782" s="18">
        <v>4</v>
      </c>
      <c r="D782" s="18" t="s">
        <v>4094</v>
      </c>
    </row>
    <row r="783" spans="1:4" ht="13.5">
      <c r="A783" s="18" t="s">
        <v>5531</v>
      </c>
      <c r="B783" s="18" t="s">
        <v>5532</v>
      </c>
      <c r="C783" s="18">
        <v>4</v>
      </c>
      <c r="D783" s="18" t="s">
        <v>4094</v>
      </c>
    </row>
    <row r="784" spans="1:4" ht="13.5">
      <c r="A784" s="18" t="s">
        <v>5533</v>
      </c>
      <c r="B784" s="18" t="s">
        <v>5534</v>
      </c>
      <c r="C784" s="18">
        <v>4</v>
      </c>
      <c r="D784" s="18" t="s">
        <v>4094</v>
      </c>
    </row>
    <row r="785" spans="1:4" ht="13.5">
      <c r="A785" s="18" t="s">
        <v>5535</v>
      </c>
      <c r="B785" s="18" t="s">
        <v>5536</v>
      </c>
      <c r="C785" s="18">
        <v>4</v>
      </c>
      <c r="D785" s="18" t="s">
        <v>4094</v>
      </c>
    </row>
    <row r="786" spans="1:4" ht="13.5">
      <c r="A786" s="18" t="s">
        <v>5537</v>
      </c>
      <c r="B786" s="18" t="s">
        <v>830</v>
      </c>
      <c r="C786" s="18">
        <v>4</v>
      </c>
      <c r="D786" s="18" t="s">
        <v>4094</v>
      </c>
    </row>
    <row r="787" spans="1:4" ht="13.5">
      <c r="A787" s="18" t="s">
        <v>5538</v>
      </c>
      <c r="B787" s="18" t="s">
        <v>5539</v>
      </c>
      <c r="C787" s="18">
        <v>4</v>
      </c>
      <c r="D787" s="18" t="s">
        <v>4094</v>
      </c>
    </row>
    <row r="788" spans="1:4" ht="13.5">
      <c r="A788" s="18" t="s">
        <v>5540</v>
      </c>
      <c r="B788" s="18" t="s">
        <v>5541</v>
      </c>
      <c r="C788" s="18">
        <v>4</v>
      </c>
      <c r="D788" s="18" t="s">
        <v>4094</v>
      </c>
    </row>
    <row r="789" spans="1:4" ht="13.5">
      <c r="A789" s="18" t="s">
        <v>5542</v>
      </c>
      <c r="B789" s="18" t="s">
        <v>5543</v>
      </c>
      <c r="C789" s="18">
        <v>4</v>
      </c>
      <c r="D789" s="18" t="s">
        <v>4094</v>
      </c>
    </row>
    <row r="790" spans="1:4" ht="13.5">
      <c r="A790" s="18" t="s">
        <v>5544</v>
      </c>
      <c r="B790" s="18" t="s">
        <v>5545</v>
      </c>
      <c r="C790" s="18">
        <v>4</v>
      </c>
      <c r="D790" s="18" t="s">
        <v>4094</v>
      </c>
    </row>
    <row r="791" spans="1:4" ht="13.5">
      <c r="A791" s="18" t="s">
        <v>5546</v>
      </c>
      <c r="B791" s="18" t="s">
        <v>5547</v>
      </c>
      <c r="C791" s="18">
        <v>4</v>
      </c>
      <c r="D791" s="18" t="s">
        <v>4094</v>
      </c>
    </row>
    <row r="792" spans="1:4" ht="13.5">
      <c r="A792" s="18" t="s">
        <v>5548</v>
      </c>
      <c r="B792" s="18" t="s">
        <v>5549</v>
      </c>
      <c r="C792" s="18">
        <v>4</v>
      </c>
      <c r="D792" s="18" t="s">
        <v>4094</v>
      </c>
    </row>
    <row r="793" spans="1:4" ht="13.5">
      <c r="A793" s="18" t="s">
        <v>5550</v>
      </c>
      <c r="B793" s="18" t="s">
        <v>5551</v>
      </c>
      <c r="C793" s="18">
        <v>4</v>
      </c>
      <c r="D793" s="18" t="s">
        <v>4094</v>
      </c>
    </row>
    <row r="794" spans="1:4" ht="13.5">
      <c r="A794" s="18" t="s">
        <v>5552</v>
      </c>
      <c r="B794" s="18" t="s">
        <v>5553</v>
      </c>
      <c r="C794" s="18">
        <v>4</v>
      </c>
      <c r="D794" s="18" t="s">
        <v>4094</v>
      </c>
    </row>
    <row r="795" spans="1:4" ht="13.5">
      <c r="A795" s="18" t="s">
        <v>5554</v>
      </c>
      <c r="B795" s="18" t="s">
        <v>5555</v>
      </c>
      <c r="C795" s="18">
        <v>4</v>
      </c>
      <c r="D795" s="18" t="s">
        <v>4094</v>
      </c>
    </row>
    <row r="796" spans="1:4" ht="13.5">
      <c r="A796" s="18" t="s">
        <v>5556</v>
      </c>
      <c r="B796" s="18" t="s">
        <v>5557</v>
      </c>
      <c r="C796" s="18">
        <v>4</v>
      </c>
      <c r="D796" s="18" t="s">
        <v>4094</v>
      </c>
    </row>
    <row r="797" spans="1:4" ht="13.5">
      <c r="A797" s="18" t="s">
        <v>5558</v>
      </c>
      <c r="B797" s="18" t="s">
        <v>5559</v>
      </c>
      <c r="C797" s="18">
        <v>4</v>
      </c>
      <c r="D797" s="18" t="s">
        <v>4094</v>
      </c>
    </row>
    <row r="798" spans="1:4" ht="13.5">
      <c r="A798" s="18" t="s">
        <v>5560</v>
      </c>
      <c r="B798" s="18" t="s">
        <v>5561</v>
      </c>
      <c r="C798" s="18">
        <v>4</v>
      </c>
      <c r="D798" s="18" t="s">
        <v>4094</v>
      </c>
    </row>
    <row r="799" spans="1:4" ht="13.5">
      <c r="A799" s="18" t="s">
        <v>5562</v>
      </c>
      <c r="B799" s="18" t="s">
        <v>5563</v>
      </c>
      <c r="C799" s="18">
        <v>4</v>
      </c>
      <c r="D799" s="18" t="s">
        <v>4094</v>
      </c>
    </row>
    <row r="800" spans="1:4" ht="13.5">
      <c r="A800" s="18" t="s">
        <v>5564</v>
      </c>
      <c r="B800" s="18" t="s">
        <v>5565</v>
      </c>
      <c r="C800" s="18">
        <v>4</v>
      </c>
      <c r="D800" s="18" t="s">
        <v>4094</v>
      </c>
    </row>
    <row r="801" spans="1:4" ht="13.5">
      <c r="A801" s="18" t="s">
        <v>5566</v>
      </c>
      <c r="B801" s="18" t="s">
        <v>5567</v>
      </c>
      <c r="C801" s="18">
        <v>4</v>
      </c>
      <c r="D801" s="18" t="s">
        <v>4094</v>
      </c>
    </row>
    <row r="802" spans="1:4" ht="13.5">
      <c r="A802" s="18" t="s">
        <v>5568</v>
      </c>
      <c r="B802" s="18" t="s">
        <v>5569</v>
      </c>
      <c r="C802" s="18">
        <v>4</v>
      </c>
      <c r="D802" s="18" t="s">
        <v>4094</v>
      </c>
    </row>
    <row r="803" spans="1:4" ht="13.5">
      <c r="A803" s="18" t="s">
        <v>5570</v>
      </c>
      <c r="B803" s="18" t="s">
        <v>5571</v>
      </c>
      <c r="C803" s="18">
        <v>4</v>
      </c>
      <c r="D803" s="18" t="s">
        <v>4094</v>
      </c>
    </row>
    <row r="804" spans="1:4" ht="13.5">
      <c r="A804" s="18" t="s">
        <v>5572</v>
      </c>
      <c r="B804" s="18" t="s">
        <v>5573</v>
      </c>
      <c r="C804" s="18">
        <v>4</v>
      </c>
      <c r="D804" s="18" t="s">
        <v>4094</v>
      </c>
    </row>
    <row r="805" spans="1:4" ht="13.5">
      <c r="A805" s="18" t="s">
        <v>5574</v>
      </c>
      <c r="B805" s="18" t="s">
        <v>5575</v>
      </c>
      <c r="C805" s="18">
        <v>4</v>
      </c>
      <c r="D805" s="18" t="s">
        <v>4094</v>
      </c>
    </row>
    <row r="806" spans="1:4" ht="13.5">
      <c r="A806" s="18" t="s">
        <v>5576</v>
      </c>
      <c r="B806" s="18" t="s">
        <v>5577</v>
      </c>
      <c r="C806" s="18">
        <v>4</v>
      </c>
      <c r="D806" s="18" t="s">
        <v>4094</v>
      </c>
    </row>
    <row r="807" spans="1:4" ht="13.5">
      <c r="A807" s="18" t="s">
        <v>5578</v>
      </c>
      <c r="B807" s="18" t="s">
        <v>5579</v>
      </c>
      <c r="C807" s="18">
        <v>4</v>
      </c>
      <c r="D807" s="18" t="s">
        <v>4094</v>
      </c>
    </row>
    <row r="808" spans="1:4" ht="13.5">
      <c r="A808" s="18" t="s">
        <v>5580</v>
      </c>
      <c r="B808" s="18" t="s">
        <v>5581</v>
      </c>
      <c r="C808" s="18">
        <v>4</v>
      </c>
      <c r="D808" s="18" t="s">
        <v>4094</v>
      </c>
    </row>
    <row r="809" spans="1:4" ht="13.5">
      <c r="A809" s="18" t="s">
        <v>5582</v>
      </c>
      <c r="B809" s="18" t="s">
        <v>5583</v>
      </c>
      <c r="C809" s="18">
        <v>4</v>
      </c>
      <c r="D809" s="18" t="s">
        <v>4094</v>
      </c>
    </row>
    <row r="810" spans="1:4" ht="13.5">
      <c r="A810" s="18" t="s">
        <v>5584</v>
      </c>
      <c r="B810" s="18" t="s">
        <v>5585</v>
      </c>
      <c r="C810" s="18">
        <v>4</v>
      </c>
      <c r="D810" s="18" t="s">
        <v>4094</v>
      </c>
    </row>
    <row r="811" spans="1:4" ht="13.5">
      <c r="A811" s="18" t="s">
        <v>5586</v>
      </c>
      <c r="B811" s="18" t="s">
        <v>5587</v>
      </c>
      <c r="C811" s="18">
        <v>4</v>
      </c>
      <c r="D811" s="18" t="s">
        <v>4094</v>
      </c>
    </row>
    <row r="812" spans="1:4" ht="13.5">
      <c r="A812" s="18" t="s">
        <v>5588</v>
      </c>
      <c r="B812" s="18" t="s">
        <v>5589</v>
      </c>
      <c r="C812" s="18">
        <v>4</v>
      </c>
      <c r="D812" s="18" t="s">
        <v>4094</v>
      </c>
    </row>
    <row r="813" spans="1:4" ht="13.5">
      <c r="A813" s="18" t="s">
        <v>5590</v>
      </c>
      <c r="B813" s="18" t="s">
        <v>5591</v>
      </c>
      <c r="C813" s="18">
        <v>4</v>
      </c>
      <c r="D813" s="18" t="s">
        <v>4094</v>
      </c>
    </row>
    <row r="814" spans="1:4" ht="13.5">
      <c r="A814" s="18" t="s">
        <v>5592</v>
      </c>
      <c r="B814" s="18" t="s">
        <v>5593</v>
      </c>
      <c r="C814" s="18">
        <v>4</v>
      </c>
      <c r="D814" s="18" t="s">
        <v>4094</v>
      </c>
    </row>
    <row r="815" spans="1:4" ht="13.5">
      <c r="A815" s="18" t="s">
        <v>5594</v>
      </c>
      <c r="B815" s="18" t="s">
        <v>5595</v>
      </c>
      <c r="C815" s="18">
        <v>4</v>
      </c>
      <c r="D815" s="18" t="s">
        <v>4094</v>
      </c>
    </row>
    <row r="816" spans="1:4" ht="13.5">
      <c r="A816" s="18" t="s">
        <v>5596</v>
      </c>
      <c r="B816" s="18" t="s">
        <v>5597</v>
      </c>
      <c r="C816" s="18">
        <v>4</v>
      </c>
      <c r="D816" s="18" t="s">
        <v>4094</v>
      </c>
    </row>
    <row r="817" spans="1:4" ht="13.5">
      <c r="A817" s="18" t="s">
        <v>5598</v>
      </c>
      <c r="B817" s="18" t="s">
        <v>5599</v>
      </c>
      <c r="C817" s="18">
        <v>4</v>
      </c>
      <c r="D817" s="18" t="s">
        <v>4094</v>
      </c>
    </row>
    <row r="818" spans="1:4" ht="13.5">
      <c r="A818" s="18" t="s">
        <v>5600</v>
      </c>
      <c r="B818" s="18" t="s">
        <v>5601</v>
      </c>
      <c r="C818" s="18">
        <v>4</v>
      </c>
      <c r="D818" s="18" t="s">
        <v>4094</v>
      </c>
    </row>
    <row r="819" spans="1:4" ht="13.5">
      <c r="A819" s="18" t="s">
        <v>5602</v>
      </c>
      <c r="B819" s="18" t="s">
        <v>5603</v>
      </c>
      <c r="C819" s="18">
        <v>4</v>
      </c>
      <c r="D819" s="18" t="s">
        <v>4094</v>
      </c>
    </row>
    <row r="820" spans="1:4" ht="13.5">
      <c r="A820" s="18" t="s">
        <v>5604</v>
      </c>
      <c r="B820" s="18" t="s">
        <v>5605</v>
      </c>
      <c r="C820" s="18">
        <v>4</v>
      </c>
      <c r="D820" s="18" t="s">
        <v>4094</v>
      </c>
    </row>
    <row r="821" spans="1:4" ht="13.5">
      <c r="A821" s="18" t="s">
        <v>5606</v>
      </c>
      <c r="B821" s="18" t="s">
        <v>5607</v>
      </c>
      <c r="C821" s="18">
        <v>4</v>
      </c>
      <c r="D821" s="18" t="s">
        <v>4094</v>
      </c>
    </row>
    <row r="822" spans="1:4" ht="13.5">
      <c r="A822" s="18" t="s">
        <v>5608</v>
      </c>
      <c r="B822" s="18" t="s">
        <v>5609</v>
      </c>
      <c r="C822" s="18">
        <v>4</v>
      </c>
      <c r="D822" s="18" t="s">
        <v>4094</v>
      </c>
    </row>
    <row r="823" spans="1:4" ht="13.5">
      <c r="A823" s="18" t="s">
        <v>5610</v>
      </c>
      <c r="B823" s="18" t="s">
        <v>5611</v>
      </c>
      <c r="C823" s="18">
        <v>4</v>
      </c>
      <c r="D823" s="18" t="s">
        <v>4094</v>
      </c>
    </row>
    <row r="824" spans="1:4" ht="13.5">
      <c r="A824" s="18" t="s">
        <v>5612</v>
      </c>
      <c r="B824" s="18" t="s">
        <v>5613</v>
      </c>
      <c r="C824" s="18">
        <v>4</v>
      </c>
      <c r="D824" s="18" t="s">
        <v>4094</v>
      </c>
    </row>
    <row r="825" spans="1:4" ht="13.5">
      <c r="A825" s="18" t="s">
        <v>5614</v>
      </c>
      <c r="B825" s="18" t="s">
        <v>5615</v>
      </c>
      <c r="C825" s="18">
        <v>4</v>
      </c>
      <c r="D825" s="18" t="s">
        <v>4094</v>
      </c>
    </row>
    <row r="826" spans="1:4" ht="13.5">
      <c r="A826" s="18" t="s">
        <v>5616</v>
      </c>
      <c r="B826" s="18" t="s">
        <v>5617</v>
      </c>
      <c r="C826" s="18">
        <v>4</v>
      </c>
      <c r="D826" s="18" t="s">
        <v>4094</v>
      </c>
    </row>
    <row r="827" spans="1:4" ht="13.5">
      <c r="A827" s="18" t="s">
        <v>5618</v>
      </c>
      <c r="B827" s="18" t="s">
        <v>5619</v>
      </c>
      <c r="C827" s="18">
        <v>4</v>
      </c>
      <c r="D827" s="18" t="s">
        <v>4094</v>
      </c>
    </row>
    <row r="828" spans="1:4" ht="13.5">
      <c r="A828" s="18" t="s">
        <v>5620</v>
      </c>
      <c r="B828" s="18" t="s">
        <v>5621</v>
      </c>
      <c r="C828" s="18">
        <v>4</v>
      </c>
      <c r="D828" s="18" t="s">
        <v>4094</v>
      </c>
    </row>
    <row r="829" spans="1:4" ht="13.5">
      <c r="A829" s="18" t="s">
        <v>5622</v>
      </c>
      <c r="B829" s="18" t="s">
        <v>5623</v>
      </c>
      <c r="C829" s="18">
        <v>4</v>
      </c>
      <c r="D829" s="18" t="s">
        <v>4094</v>
      </c>
    </row>
    <row r="830" spans="1:4" ht="13.5">
      <c r="A830" s="18" t="s">
        <v>5624</v>
      </c>
      <c r="B830" s="18" t="s">
        <v>5625</v>
      </c>
      <c r="C830" s="18">
        <v>4</v>
      </c>
      <c r="D830" s="18" t="s">
        <v>4094</v>
      </c>
    </row>
    <row r="831" spans="1:4" ht="13.5">
      <c r="A831" s="18" t="s">
        <v>5626</v>
      </c>
      <c r="B831" s="18" t="s">
        <v>5627</v>
      </c>
      <c r="C831" s="18">
        <v>4</v>
      </c>
      <c r="D831" s="18" t="s">
        <v>4094</v>
      </c>
    </row>
    <row r="832" spans="1:4" ht="13.5">
      <c r="A832" s="18" t="s">
        <v>5628</v>
      </c>
      <c r="B832" s="18" t="s">
        <v>5629</v>
      </c>
      <c r="C832" s="18">
        <v>4</v>
      </c>
      <c r="D832" s="18" t="s">
        <v>4094</v>
      </c>
    </row>
    <row r="833" spans="1:4" ht="13.5">
      <c r="A833" s="18" t="s">
        <v>5630</v>
      </c>
      <c r="B833" s="18" t="s">
        <v>5631</v>
      </c>
      <c r="C833" s="18">
        <v>4</v>
      </c>
      <c r="D833" s="18" t="s">
        <v>4094</v>
      </c>
    </row>
    <row r="834" spans="1:4" ht="13.5">
      <c r="A834" s="18" t="s">
        <v>5632</v>
      </c>
      <c r="B834" s="18" t="s">
        <v>5633</v>
      </c>
      <c r="C834" s="18">
        <v>4</v>
      </c>
      <c r="D834" s="18" t="s">
        <v>4094</v>
      </c>
    </row>
    <row r="835" spans="1:4" ht="13.5">
      <c r="A835" s="18" t="s">
        <v>5634</v>
      </c>
      <c r="B835" s="18" t="s">
        <v>5635</v>
      </c>
      <c r="C835" s="18">
        <v>4</v>
      </c>
      <c r="D835" s="18" t="s">
        <v>4094</v>
      </c>
    </row>
    <row r="836" spans="1:4" ht="13.5">
      <c r="A836" s="18" t="s">
        <v>5636</v>
      </c>
      <c r="B836" s="18" t="s">
        <v>5637</v>
      </c>
      <c r="C836" s="18">
        <v>4</v>
      </c>
      <c r="D836" s="18" t="s">
        <v>4094</v>
      </c>
    </row>
    <row r="837" spans="1:4" ht="13.5">
      <c r="A837" s="18" t="s">
        <v>5638</v>
      </c>
      <c r="B837" s="18" t="s">
        <v>5639</v>
      </c>
      <c r="C837" s="18">
        <v>4</v>
      </c>
      <c r="D837" s="18" t="s">
        <v>4094</v>
      </c>
    </row>
    <row r="838" spans="1:4" ht="13.5">
      <c r="A838" s="18" t="s">
        <v>5640</v>
      </c>
      <c r="B838" s="18" t="s">
        <v>5641</v>
      </c>
      <c r="C838" s="18">
        <v>4</v>
      </c>
      <c r="D838" s="18" t="s">
        <v>4094</v>
      </c>
    </row>
    <row r="839" spans="1:4" ht="13.5">
      <c r="A839" s="18" t="s">
        <v>5642</v>
      </c>
      <c r="B839" s="18" t="s">
        <v>5643</v>
      </c>
      <c r="C839" s="18">
        <v>4</v>
      </c>
      <c r="D839" s="18" t="s">
        <v>4094</v>
      </c>
    </row>
    <row r="840" spans="1:4" ht="13.5">
      <c r="A840" s="18" t="s">
        <v>5644</v>
      </c>
      <c r="B840" s="18" t="s">
        <v>5645</v>
      </c>
      <c r="C840" s="18">
        <v>4</v>
      </c>
      <c r="D840" s="18" t="s">
        <v>4094</v>
      </c>
    </row>
    <row r="841" spans="1:4" ht="13.5">
      <c r="A841" s="18" t="s">
        <v>5646</v>
      </c>
      <c r="B841" s="18" t="s">
        <v>5647</v>
      </c>
      <c r="C841" s="18">
        <v>4</v>
      </c>
      <c r="D841" s="18" t="s">
        <v>4094</v>
      </c>
    </row>
    <row r="842" spans="1:4" ht="13.5">
      <c r="A842" s="18" t="s">
        <v>5648</v>
      </c>
      <c r="B842" s="18" t="s">
        <v>5649</v>
      </c>
      <c r="C842" s="18">
        <v>4</v>
      </c>
      <c r="D842" s="18" t="s">
        <v>4094</v>
      </c>
    </row>
    <row r="843" spans="1:4" ht="13.5">
      <c r="A843" s="18" t="s">
        <v>5650</v>
      </c>
      <c r="B843" s="18" t="s">
        <v>5651</v>
      </c>
      <c r="C843" s="18">
        <v>4</v>
      </c>
      <c r="D843" s="18" t="s">
        <v>4094</v>
      </c>
    </row>
    <row r="844" spans="1:4" ht="13.5">
      <c r="A844" s="18" t="s">
        <v>5652</v>
      </c>
      <c r="B844" s="18" t="s">
        <v>5653</v>
      </c>
      <c r="C844" s="18">
        <v>4</v>
      </c>
      <c r="D844" s="18" t="s">
        <v>4094</v>
      </c>
    </row>
    <row r="845" spans="1:4" ht="13.5">
      <c r="A845" s="18" t="s">
        <v>5654</v>
      </c>
      <c r="B845" s="18" t="s">
        <v>5655</v>
      </c>
      <c r="C845" s="18">
        <v>4</v>
      </c>
      <c r="D845" s="18" t="s">
        <v>4094</v>
      </c>
    </row>
    <row r="846" spans="1:4" ht="13.5">
      <c r="A846" s="18" t="s">
        <v>5656</v>
      </c>
      <c r="B846" s="18" t="s">
        <v>5657</v>
      </c>
      <c r="C846" s="18">
        <v>4</v>
      </c>
      <c r="D846" s="18" t="s">
        <v>4094</v>
      </c>
    </row>
    <row r="847" spans="1:4" ht="13.5">
      <c r="A847" s="18" t="s">
        <v>5658</v>
      </c>
      <c r="B847" s="18" t="s">
        <v>5659</v>
      </c>
      <c r="C847" s="18">
        <v>4</v>
      </c>
      <c r="D847" s="18" t="s">
        <v>4094</v>
      </c>
    </row>
    <row r="848" spans="1:4" ht="13.5">
      <c r="A848" s="18" t="s">
        <v>5660</v>
      </c>
      <c r="B848" s="18" t="s">
        <v>5661</v>
      </c>
      <c r="C848" s="18">
        <v>4</v>
      </c>
      <c r="D848" s="18" t="s">
        <v>4094</v>
      </c>
    </row>
    <row r="849" spans="1:4" ht="13.5">
      <c r="A849" s="18" t="s">
        <v>5662</v>
      </c>
      <c r="B849" s="18" t="s">
        <v>5663</v>
      </c>
      <c r="C849" s="18">
        <v>4</v>
      </c>
      <c r="D849" s="18" t="s">
        <v>4094</v>
      </c>
    </row>
    <row r="850" spans="1:4" ht="13.5">
      <c r="A850" s="18" t="s">
        <v>5664</v>
      </c>
      <c r="B850" s="18" t="s">
        <v>5665</v>
      </c>
      <c r="C850" s="18">
        <v>4</v>
      </c>
      <c r="D850" s="18" t="s">
        <v>4094</v>
      </c>
    </row>
    <row r="851" spans="1:4" ht="13.5">
      <c r="A851" s="18" t="s">
        <v>5666</v>
      </c>
      <c r="B851" s="18" t="s">
        <v>5667</v>
      </c>
      <c r="C851" s="18">
        <v>4</v>
      </c>
      <c r="D851" s="18" t="s">
        <v>4094</v>
      </c>
    </row>
    <row r="852" spans="1:4" ht="13.5">
      <c r="A852" s="18" t="s">
        <v>5668</v>
      </c>
      <c r="B852" s="18" t="s">
        <v>5669</v>
      </c>
      <c r="C852" s="18">
        <v>4</v>
      </c>
      <c r="D852" s="18" t="s">
        <v>4094</v>
      </c>
    </row>
    <row r="853" spans="1:4" ht="13.5">
      <c r="A853" s="18" t="s">
        <v>5670</v>
      </c>
      <c r="B853" s="18" t="s">
        <v>5671</v>
      </c>
      <c r="C853" s="18">
        <v>4</v>
      </c>
      <c r="D853" s="18" t="s">
        <v>4094</v>
      </c>
    </row>
    <row r="854" spans="1:4" ht="13.5">
      <c r="A854" s="18" t="s">
        <v>5672</v>
      </c>
      <c r="B854" s="18" t="s">
        <v>5673</v>
      </c>
      <c r="C854" s="18">
        <v>4</v>
      </c>
      <c r="D854" s="18" t="s">
        <v>4094</v>
      </c>
    </row>
    <row r="855" spans="1:4" ht="13.5">
      <c r="A855" s="18" t="s">
        <v>5674</v>
      </c>
      <c r="B855" s="18" t="s">
        <v>5675</v>
      </c>
      <c r="C855" s="18">
        <v>4</v>
      </c>
      <c r="D855" s="18" t="s">
        <v>4094</v>
      </c>
    </row>
    <row r="856" spans="1:4" ht="13.5">
      <c r="A856" s="18" t="s">
        <v>5676</v>
      </c>
      <c r="B856" s="18" t="s">
        <v>5677</v>
      </c>
      <c r="C856" s="18">
        <v>4</v>
      </c>
      <c r="D856" s="18" t="s">
        <v>4094</v>
      </c>
    </row>
    <row r="857" spans="1:4" ht="13.5">
      <c r="A857" s="18" t="s">
        <v>5678</v>
      </c>
      <c r="B857" s="18" t="s">
        <v>5679</v>
      </c>
      <c r="C857" s="18">
        <v>4</v>
      </c>
      <c r="D857" s="18" t="s">
        <v>4094</v>
      </c>
    </row>
    <row r="858" spans="1:4" ht="13.5">
      <c r="A858" s="18" t="s">
        <v>5680</v>
      </c>
      <c r="B858" s="18" t="s">
        <v>5681</v>
      </c>
      <c r="C858" s="18">
        <v>4</v>
      </c>
      <c r="D858" s="18" t="s">
        <v>4094</v>
      </c>
    </row>
    <row r="859" spans="1:4" ht="13.5">
      <c r="A859" s="18" t="s">
        <v>5682</v>
      </c>
      <c r="B859" s="18" t="s">
        <v>5683</v>
      </c>
      <c r="C859" s="18">
        <v>4</v>
      </c>
      <c r="D859" s="18" t="s">
        <v>4094</v>
      </c>
    </row>
    <row r="860" spans="1:4" ht="13.5">
      <c r="A860" s="18" t="s">
        <v>5684</v>
      </c>
      <c r="B860" s="18" t="s">
        <v>5685</v>
      </c>
      <c r="C860" s="18">
        <v>4</v>
      </c>
      <c r="D860" s="18" t="s">
        <v>4094</v>
      </c>
    </row>
    <row r="861" spans="1:4" ht="13.5">
      <c r="A861" s="18" t="s">
        <v>5686</v>
      </c>
      <c r="B861" s="18" t="s">
        <v>5687</v>
      </c>
      <c r="C861" s="18">
        <v>4</v>
      </c>
      <c r="D861" s="18" t="s">
        <v>4094</v>
      </c>
    </row>
    <row r="862" spans="1:4" ht="13.5">
      <c r="A862" s="18" t="s">
        <v>5688</v>
      </c>
      <c r="B862" s="18" t="s">
        <v>5689</v>
      </c>
      <c r="C862" s="18">
        <v>4</v>
      </c>
      <c r="D862" s="18" t="s">
        <v>4094</v>
      </c>
    </row>
    <row r="863" spans="1:4" ht="13.5">
      <c r="A863" s="18" t="s">
        <v>5690</v>
      </c>
      <c r="B863" s="18" t="s">
        <v>5691</v>
      </c>
      <c r="C863" s="18">
        <v>4</v>
      </c>
      <c r="D863" s="18" t="s">
        <v>4094</v>
      </c>
    </row>
    <row r="864" spans="1:4" ht="13.5">
      <c r="A864" s="18" t="s">
        <v>5692</v>
      </c>
      <c r="B864" s="18" t="s">
        <v>5693</v>
      </c>
      <c r="C864" s="18">
        <v>4</v>
      </c>
      <c r="D864" s="18" t="s">
        <v>4094</v>
      </c>
    </row>
    <row r="865" spans="1:4" ht="13.5">
      <c r="A865" s="18" t="s">
        <v>5694</v>
      </c>
      <c r="B865" s="18" t="s">
        <v>5695</v>
      </c>
      <c r="C865" s="18">
        <v>4</v>
      </c>
      <c r="D865" s="18" t="s">
        <v>4094</v>
      </c>
    </row>
    <row r="866" spans="1:4" ht="13.5">
      <c r="A866" s="18" t="s">
        <v>5696</v>
      </c>
      <c r="B866" s="18" t="s">
        <v>5697</v>
      </c>
      <c r="C866" s="18">
        <v>4</v>
      </c>
      <c r="D866" s="18" t="s">
        <v>4094</v>
      </c>
    </row>
    <row r="867" spans="1:4" ht="13.5">
      <c r="A867" s="18" t="s">
        <v>5698</v>
      </c>
      <c r="B867" s="18" t="s">
        <v>5699</v>
      </c>
      <c r="C867" s="18">
        <v>4</v>
      </c>
      <c r="D867" s="18" t="s">
        <v>4094</v>
      </c>
    </row>
    <row r="868" spans="1:4" ht="13.5">
      <c r="A868" s="18" t="s">
        <v>5700</v>
      </c>
      <c r="B868" s="18" t="s">
        <v>5701</v>
      </c>
      <c r="C868" s="18">
        <v>4</v>
      </c>
      <c r="D868" s="18" t="s">
        <v>4094</v>
      </c>
    </row>
    <row r="869" spans="1:4" ht="13.5">
      <c r="A869" s="18" t="s">
        <v>5702</v>
      </c>
      <c r="B869" s="18" t="s">
        <v>5703</v>
      </c>
      <c r="C869" s="18">
        <v>4</v>
      </c>
      <c r="D869" s="18" t="s">
        <v>4094</v>
      </c>
    </row>
    <row r="870" spans="1:4" ht="13.5">
      <c r="A870" s="18" t="s">
        <v>5704</v>
      </c>
      <c r="B870" s="18" t="s">
        <v>5705</v>
      </c>
      <c r="C870" s="18">
        <v>4</v>
      </c>
      <c r="D870" s="18" t="s">
        <v>4094</v>
      </c>
    </row>
    <row r="871" spans="1:4" ht="13.5">
      <c r="A871" s="18" t="s">
        <v>5706</v>
      </c>
      <c r="B871" s="18" t="s">
        <v>5707</v>
      </c>
      <c r="C871" s="18">
        <v>4</v>
      </c>
      <c r="D871" s="18" t="s">
        <v>4094</v>
      </c>
    </row>
    <row r="872" spans="1:4" ht="13.5">
      <c r="A872" s="18" t="s">
        <v>5708</v>
      </c>
      <c r="B872" s="18" t="s">
        <v>5709</v>
      </c>
      <c r="C872" s="18">
        <v>4</v>
      </c>
      <c r="D872" s="18" t="s">
        <v>4094</v>
      </c>
    </row>
    <row r="873" spans="1:4" ht="13.5">
      <c r="A873" s="18" t="s">
        <v>5710</v>
      </c>
      <c r="B873" s="18" t="s">
        <v>5711</v>
      </c>
      <c r="C873" s="18">
        <v>4</v>
      </c>
      <c r="D873" s="18" t="s">
        <v>4094</v>
      </c>
    </row>
    <row r="874" spans="1:4" ht="13.5">
      <c r="A874" s="18" t="s">
        <v>5712</v>
      </c>
      <c r="B874" s="18" t="s">
        <v>5713</v>
      </c>
      <c r="C874" s="18">
        <v>4</v>
      </c>
      <c r="D874" s="18" t="s">
        <v>4094</v>
      </c>
    </row>
    <row r="875" spans="1:4" ht="13.5">
      <c r="A875" s="18" t="s">
        <v>5714</v>
      </c>
      <c r="B875" s="18" t="s">
        <v>5715</v>
      </c>
      <c r="C875" s="18">
        <v>4</v>
      </c>
      <c r="D875" s="18" t="s">
        <v>4094</v>
      </c>
    </row>
    <row r="876" spans="1:4" ht="13.5">
      <c r="A876" s="18" t="s">
        <v>5716</v>
      </c>
      <c r="B876" s="18" t="s">
        <v>5717</v>
      </c>
      <c r="C876" s="18">
        <v>4</v>
      </c>
      <c r="D876" s="18" t="s">
        <v>4094</v>
      </c>
    </row>
    <row r="877" spans="1:4" ht="13.5">
      <c r="A877" s="18" t="s">
        <v>5718</v>
      </c>
      <c r="B877" s="18" t="s">
        <v>5719</v>
      </c>
      <c r="C877" s="18">
        <v>4</v>
      </c>
      <c r="D877" s="18" t="s">
        <v>4094</v>
      </c>
    </row>
    <row r="878" spans="1:4" ht="13.5">
      <c r="A878" s="18" t="s">
        <v>5720</v>
      </c>
      <c r="B878" s="18" t="s">
        <v>5721</v>
      </c>
      <c r="C878" s="18">
        <v>4</v>
      </c>
      <c r="D878" s="18" t="s">
        <v>4094</v>
      </c>
    </row>
    <row r="879" spans="1:4" ht="13.5">
      <c r="A879" s="18" t="s">
        <v>5722</v>
      </c>
      <c r="B879" s="18" t="s">
        <v>5723</v>
      </c>
      <c r="C879" s="18">
        <v>4</v>
      </c>
      <c r="D879" s="18" t="s">
        <v>4094</v>
      </c>
    </row>
    <row r="880" spans="1:4" ht="13.5">
      <c r="A880" s="18" t="s">
        <v>5724</v>
      </c>
      <c r="B880" s="18" t="s">
        <v>5725</v>
      </c>
      <c r="C880" s="18">
        <v>4</v>
      </c>
      <c r="D880" s="18" t="s">
        <v>4094</v>
      </c>
    </row>
    <row r="881" spans="1:4" ht="13.5">
      <c r="A881" s="18" t="s">
        <v>5726</v>
      </c>
      <c r="B881" s="18" t="s">
        <v>5727</v>
      </c>
      <c r="C881" s="18">
        <v>4</v>
      </c>
      <c r="D881" s="18" t="s">
        <v>4094</v>
      </c>
    </row>
    <row r="882" spans="1:4" ht="13.5">
      <c r="A882" s="18" t="s">
        <v>5728</v>
      </c>
      <c r="B882" s="18" t="s">
        <v>5729</v>
      </c>
      <c r="C882" s="18">
        <v>4</v>
      </c>
      <c r="D882" s="18" t="s">
        <v>4094</v>
      </c>
    </row>
    <row r="883" spans="1:4" ht="13.5">
      <c r="A883" s="18" t="s">
        <v>5730</v>
      </c>
      <c r="B883" s="18" t="s">
        <v>5731</v>
      </c>
      <c r="C883" s="18">
        <v>4</v>
      </c>
      <c r="D883" s="18" t="s">
        <v>4094</v>
      </c>
    </row>
    <row r="884" spans="1:4" ht="13.5">
      <c r="A884" s="18" t="s">
        <v>5732</v>
      </c>
      <c r="B884" s="18" t="s">
        <v>5733</v>
      </c>
      <c r="C884" s="18">
        <v>4</v>
      </c>
      <c r="D884" s="18" t="s">
        <v>4094</v>
      </c>
    </row>
    <row r="885" spans="1:4" ht="13.5">
      <c r="A885" s="18" t="s">
        <v>5734</v>
      </c>
      <c r="B885" s="18" t="s">
        <v>5735</v>
      </c>
      <c r="C885" s="18">
        <v>4</v>
      </c>
      <c r="D885" s="18" t="s">
        <v>4094</v>
      </c>
    </row>
    <row r="886" spans="1:4" ht="13.5">
      <c r="A886" s="18" t="s">
        <v>5736</v>
      </c>
      <c r="B886" s="18" t="s">
        <v>5737</v>
      </c>
      <c r="C886" s="18">
        <v>4</v>
      </c>
      <c r="D886" s="18" t="s">
        <v>4094</v>
      </c>
    </row>
    <row r="887" spans="1:4" ht="13.5">
      <c r="A887" s="18" t="s">
        <v>5738</v>
      </c>
      <c r="B887" s="18" t="s">
        <v>5739</v>
      </c>
      <c r="C887" s="18">
        <v>4</v>
      </c>
      <c r="D887" s="18" t="s">
        <v>4094</v>
      </c>
    </row>
    <row r="888" spans="1:4" ht="13.5">
      <c r="A888" s="18" t="s">
        <v>5740</v>
      </c>
      <c r="B888" s="18" t="s">
        <v>5741</v>
      </c>
      <c r="C888" s="18">
        <v>4</v>
      </c>
      <c r="D888" s="18" t="s">
        <v>4094</v>
      </c>
    </row>
    <row r="889" spans="1:4" ht="13.5">
      <c r="A889" s="18" t="s">
        <v>5742</v>
      </c>
      <c r="B889" s="18" t="s">
        <v>5743</v>
      </c>
      <c r="C889" s="18">
        <v>4</v>
      </c>
      <c r="D889" s="18" t="s">
        <v>4094</v>
      </c>
    </row>
    <row r="890" spans="1:4" ht="13.5">
      <c r="A890" s="18" t="s">
        <v>5744</v>
      </c>
      <c r="B890" s="18" t="s">
        <v>5745</v>
      </c>
      <c r="C890" s="18">
        <v>4</v>
      </c>
      <c r="D890" s="18" t="s">
        <v>4094</v>
      </c>
    </row>
    <row r="891" spans="1:4" ht="13.5">
      <c r="A891" s="18" t="s">
        <v>5746</v>
      </c>
      <c r="B891" s="18" t="s">
        <v>5747</v>
      </c>
      <c r="C891" s="18">
        <v>4</v>
      </c>
      <c r="D891" s="18" t="s">
        <v>4094</v>
      </c>
    </row>
    <row r="892" spans="1:4" ht="13.5">
      <c r="A892" s="18" t="s">
        <v>5748</v>
      </c>
      <c r="B892" s="18" t="s">
        <v>5749</v>
      </c>
      <c r="C892" s="18">
        <v>4</v>
      </c>
      <c r="D892" s="18" t="s">
        <v>4094</v>
      </c>
    </row>
    <row r="893" spans="1:4" ht="13.5">
      <c r="A893" s="18" t="s">
        <v>5750</v>
      </c>
      <c r="B893" s="18" t="s">
        <v>5751</v>
      </c>
      <c r="C893" s="18">
        <v>4</v>
      </c>
      <c r="D893" s="18" t="s">
        <v>4094</v>
      </c>
    </row>
    <row r="894" spans="1:4" ht="13.5">
      <c r="A894" s="18" t="s">
        <v>5752</v>
      </c>
      <c r="B894" s="18" t="s">
        <v>5753</v>
      </c>
      <c r="C894" s="18">
        <v>4</v>
      </c>
      <c r="D894" s="18" t="s">
        <v>4094</v>
      </c>
    </row>
    <row r="895" spans="1:4" ht="13.5">
      <c r="A895" s="18" t="s">
        <v>5754</v>
      </c>
      <c r="B895" s="18" t="s">
        <v>5755</v>
      </c>
      <c r="C895" s="18">
        <v>4</v>
      </c>
      <c r="D895" s="18" t="s">
        <v>4094</v>
      </c>
    </row>
    <row r="896" spans="1:4" ht="13.5">
      <c r="A896" s="18" t="s">
        <v>5756</v>
      </c>
      <c r="B896" s="18" t="s">
        <v>5757</v>
      </c>
      <c r="C896" s="18">
        <v>4</v>
      </c>
      <c r="D896" s="18" t="s">
        <v>4094</v>
      </c>
    </row>
    <row r="897" spans="1:4" ht="13.5">
      <c r="A897" s="18" t="s">
        <v>5758</v>
      </c>
      <c r="B897" s="18" t="s">
        <v>5759</v>
      </c>
      <c r="C897" s="18">
        <v>4</v>
      </c>
      <c r="D897" s="18" t="s">
        <v>4094</v>
      </c>
    </row>
    <row r="898" spans="1:4" ht="13.5">
      <c r="A898" s="18" t="s">
        <v>5760</v>
      </c>
      <c r="B898" s="18" t="s">
        <v>5761</v>
      </c>
      <c r="C898" s="18">
        <v>4</v>
      </c>
      <c r="D898" s="18" t="s">
        <v>4094</v>
      </c>
    </row>
    <row r="899" spans="1:4" ht="13.5">
      <c r="A899" s="18" t="s">
        <v>5762</v>
      </c>
      <c r="B899" s="18" t="s">
        <v>5763</v>
      </c>
      <c r="C899" s="18">
        <v>4</v>
      </c>
      <c r="D899" s="18" t="s">
        <v>4094</v>
      </c>
    </row>
    <row r="900" spans="1:4" ht="13.5">
      <c r="A900" s="18" t="s">
        <v>5764</v>
      </c>
      <c r="B900" s="18" t="s">
        <v>5765</v>
      </c>
      <c r="C900" s="18">
        <v>4</v>
      </c>
      <c r="D900" s="18" t="s">
        <v>4094</v>
      </c>
    </row>
    <row r="901" spans="1:4" ht="13.5">
      <c r="A901" s="18" t="s">
        <v>5766</v>
      </c>
      <c r="B901" s="18" t="s">
        <v>5767</v>
      </c>
      <c r="C901" s="18">
        <v>4</v>
      </c>
      <c r="D901" s="18" t="s">
        <v>4094</v>
      </c>
    </row>
    <row r="902" spans="1:4" ht="13.5">
      <c r="A902" s="18" t="s">
        <v>5768</v>
      </c>
      <c r="B902" s="18" t="s">
        <v>5769</v>
      </c>
      <c r="C902" s="18">
        <v>4</v>
      </c>
      <c r="D902" s="18" t="s">
        <v>4094</v>
      </c>
    </row>
    <row r="903" spans="1:4" ht="13.5">
      <c r="A903" s="18" t="s">
        <v>5770</v>
      </c>
      <c r="B903" s="18" t="s">
        <v>5771</v>
      </c>
      <c r="C903" s="18">
        <v>4</v>
      </c>
      <c r="D903" s="18" t="s">
        <v>4094</v>
      </c>
    </row>
    <row r="904" spans="1:4" ht="13.5">
      <c r="A904" s="18" t="s">
        <v>5772</v>
      </c>
      <c r="B904" s="18" t="s">
        <v>5773</v>
      </c>
      <c r="C904" s="18">
        <v>4</v>
      </c>
      <c r="D904" s="18" t="s">
        <v>4094</v>
      </c>
    </row>
    <row r="905" spans="1:4" ht="13.5">
      <c r="A905" s="18" t="s">
        <v>5774</v>
      </c>
      <c r="B905" s="18" t="s">
        <v>5775</v>
      </c>
      <c r="C905" s="18">
        <v>4</v>
      </c>
      <c r="D905" s="18" t="s">
        <v>4094</v>
      </c>
    </row>
    <row r="906" spans="1:4" ht="13.5">
      <c r="A906" s="18" t="s">
        <v>5776</v>
      </c>
      <c r="B906" s="18" t="s">
        <v>5777</v>
      </c>
      <c r="C906" s="18">
        <v>4</v>
      </c>
      <c r="D906" s="18" t="s">
        <v>4094</v>
      </c>
    </row>
    <row r="907" spans="1:4" ht="13.5">
      <c r="A907" s="18" t="s">
        <v>5778</v>
      </c>
      <c r="B907" s="18" t="s">
        <v>5779</v>
      </c>
      <c r="C907" s="18">
        <v>4</v>
      </c>
      <c r="D907" s="18" t="s">
        <v>4094</v>
      </c>
    </row>
    <row r="908" spans="1:4" ht="13.5">
      <c r="A908" s="18" t="s">
        <v>5780</v>
      </c>
      <c r="B908" s="18" t="s">
        <v>5781</v>
      </c>
      <c r="C908" s="18">
        <v>4</v>
      </c>
      <c r="D908" s="18" t="s">
        <v>4094</v>
      </c>
    </row>
    <row r="909" spans="1:4" ht="13.5">
      <c r="A909" s="18" t="s">
        <v>5782</v>
      </c>
      <c r="B909" s="18" t="s">
        <v>5783</v>
      </c>
      <c r="C909" s="18">
        <v>4</v>
      </c>
      <c r="D909" s="18" t="s">
        <v>4094</v>
      </c>
    </row>
    <row r="910" spans="1:4" ht="13.5">
      <c r="A910" s="18" t="s">
        <v>5784</v>
      </c>
      <c r="B910" s="18" t="s">
        <v>5785</v>
      </c>
      <c r="C910" s="18">
        <v>4</v>
      </c>
      <c r="D910" s="18" t="s">
        <v>4094</v>
      </c>
    </row>
    <row r="911" spans="1:4" ht="13.5">
      <c r="A911" s="18" t="s">
        <v>5786</v>
      </c>
      <c r="B911" s="18" t="s">
        <v>5787</v>
      </c>
      <c r="C911" s="18">
        <v>4</v>
      </c>
      <c r="D911" s="18" t="s">
        <v>4094</v>
      </c>
    </row>
    <row r="912" spans="1:4" ht="13.5">
      <c r="A912" s="18" t="s">
        <v>5788</v>
      </c>
      <c r="B912" s="18" t="s">
        <v>5789</v>
      </c>
      <c r="C912" s="18">
        <v>4</v>
      </c>
      <c r="D912" s="18" t="s">
        <v>4094</v>
      </c>
    </row>
    <row r="913" spans="1:4" ht="13.5">
      <c r="A913" s="18" t="s">
        <v>5790</v>
      </c>
      <c r="B913" s="18" t="s">
        <v>5791</v>
      </c>
      <c r="C913" s="18">
        <v>4</v>
      </c>
      <c r="D913" s="18" t="s">
        <v>4094</v>
      </c>
    </row>
    <row r="914" spans="1:4" ht="13.5">
      <c r="A914" s="18" t="s">
        <v>5792</v>
      </c>
      <c r="B914" s="18" t="s">
        <v>5793</v>
      </c>
      <c r="C914" s="18">
        <v>4</v>
      </c>
      <c r="D914" s="18" t="s">
        <v>4094</v>
      </c>
    </row>
    <row r="915" spans="1:4" ht="13.5">
      <c r="A915" s="18" t="s">
        <v>5794</v>
      </c>
      <c r="B915" s="18" t="s">
        <v>5795</v>
      </c>
      <c r="C915" s="18">
        <v>4</v>
      </c>
      <c r="D915" s="18" t="s">
        <v>4094</v>
      </c>
    </row>
    <row r="916" spans="1:4" ht="13.5">
      <c r="A916" s="18" t="s">
        <v>5796</v>
      </c>
      <c r="B916" s="18" t="s">
        <v>5797</v>
      </c>
      <c r="C916" s="18">
        <v>4</v>
      </c>
      <c r="D916" s="18" t="s">
        <v>4094</v>
      </c>
    </row>
    <row r="917" spans="1:4" ht="13.5">
      <c r="A917" s="18" t="s">
        <v>5798</v>
      </c>
      <c r="B917" s="18" t="s">
        <v>5799</v>
      </c>
      <c r="C917" s="18">
        <v>4</v>
      </c>
      <c r="D917" s="18" t="s">
        <v>4094</v>
      </c>
    </row>
    <row r="918" spans="1:4" ht="13.5">
      <c r="A918" s="18" t="s">
        <v>5800</v>
      </c>
      <c r="B918" s="18" t="s">
        <v>5801</v>
      </c>
      <c r="C918" s="18">
        <v>4</v>
      </c>
      <c r="D918" s="18" t="s">
        <v>4094</v>
      </c>
    </row>
    <row r="919" spans="1:4" ht="13.5">
      <c r="A919" s="18" t="s">
        <v>5802</v>
      </c>
      <c r="B919" s="18" t="s">
        <v>5803</v>
      </c>
      <c r="C919" s="18">
        <v>4</v>
      </c>
      <c r="D919" s="18" t="s">
        <v>4094</v>
      </c>
    </row>
    <row r="920" spans="1:4" ht="13.5">
      <c r="A920" s="18" t="s">
        <v>5804</v>
      </c>
      <c r="B920" s="18" t="s">
        <v>5805</v>
      </c>
      <c r="C920" s="18">
        <v>4</v>
      </c>
      <c r="D920" s="18" t="s">
        <v>4094</v>
      </c>
    </row>
    <row r="921" spans="1:4" ht="13.5">
      <c r="A921" s="18" t="s">
        <v>5806</v>
      </c>
      <c r="B921" s="18" t="s">
        <v>5807</v>
      </c>
      <c r="C921" s="18">
        <v>4</v>
      </c>
      <c r="D921" s="18" t="s">
        <v>4094</v>
      </c>
    </row>
    <row r="922" spans="1:4" ht="13.5">
      <c r="A922" s="18" t="s">
        <v>5808</v>
      </c>
      <c r="B922" s="18" t="s">
        <v>5809</v>
      </c>
      <c r="C922" s="18">
        <v>4</v>
      </c>
      <c r="D922" s="18" t="s">
        <v>4094</v>
      </c>
    </row>
    <row r="923" spans="1:4" ht="13.5">
      <c r="A923" s="18" t="s">
        <v>5810</v>
      </c>
      <c r="B923" s="18" t="s">
        <v>5811</v>
      </c>
      <c r="C923" s="18">
        <v>4</v>
      </c>
      <c r="D923" s="18" t="s">
        <v>4094</v>
      </c>
    </row>
    <row r="924" spans="1:4" ht="13.5">
      <c r="A924" s="18" t="s">
        <v>5812</v>
      </c>
      <c r="B924" s="18" t="s">
        <v>5813</v>
      </c>
      <c r="C924" s="18">
        <v>4</v>
      </c>
      <c r="D924" s="18" t="s">
        <v>4094</v>
      </c>
    </row>
    <row r="925" spans="1:4" ht="13.5">
      <c r="A925" s="18" t="s">
        <v>5814</v>
      </c>
      <c r="B925" s="18" t="s">
        <v>5815</v>
      </c>
      <c r="C925" s="18">
        <v>4</v>
      </c>
      <c r="D925" s="18" t="s">
        <v>4094</v>
      </c>
    </row>
    <row r="926" spans="1:4" ht="13.5">
      <c r="A926" s="18" t="s">
        <v>5816</v>
      </c>
      <c r="B926" s="18" t="s">
        <v>5817</v>
      </c>
      <c r="C926" s="18">
        <v>4</v>
      </c>
      <c r="D926" s="18" t="s">
        <v>4094</v>
      </c>
    </row>
    <row r="927" spans="1:4" ht="13.5">
      <c r="A927" s="18" t="s">
        <v>5818</v>
      </c>
      <c r="B927" s="18" t="s">
        <v>5819</v>
      </c>
      <c r="C927" s="18">
        <v>4</v>
      </c>
      <c r="D927" s="18" t="s">
        <v>4094</v>
      </c>
    </row>
    <row r="928" spans="1:4" ht="13.5">
      <c r="A928" s="18" t="s">
        <v>5820</v>
      </c>
      <c r="B928" s="18" t="s">
        <v>5821</v>
      </c>
      <c r="C928" s="18">
        <v>4</v>
      </c>
      <c r="D928" s="18" t="s">
        <v>4094</v>
      </c>
    </row>
    <row r="929" spans="1:4" ht="13.5">
      <c r="A929" s="18" t="s">
        <v>5822</v>
      </c>
      <c r="B929" s="18" t="s">
        <v>5823</v>
      </c>
      <c r="C929" s="18">
        <v>4</v>
      </c>
      <c r="D929" s="18" t="s">
        <v>4094</v>
      </c>
    </row>
    <row r="930" spans="1:4" ht="13.5">
      <c r="A930" s="18" t="s">
        <v>5824</v>
      </c>
      <c r="B930" s="18" t="s">
        <v>5825</v>
      </c>
      <c r="C930" s="18">
        <v>4</v>
      </c>
      <c r="D930" s="18" t="s">
        <v>4094</v>
      </c>
    </row>
    <row r="931" spans="1:4" ht="13.5">
      <c r="A931" s="18" t="s">
        <v>5826</v>
      </c>
      <c r="B931" s="18" t="s">
        <v>5827</v>
      </c>
      <c r="C931" s="18">
        <v>4</v>
      </c>
      <c r="D931" s="18" t="s">
        <v>4094</v>
      </c>
    </row>
    <row r="932" spans="1:4" ht="13.5">
      <c r="A932" s="18" t="s">
        <v>5828</v>
      </c>
      <c r="B932" s="18" t="s">
        <v>5829</v>
      </c>
      <c r="C932" s="18">
        <v>4</v>
      </c>
      <c r="D932" s="18" t="s">
        <v>4094</v>
      </c>
    </row>
    <row r="933" spans="1:4" ht="13.5">
      <c r="A933" s="18" t="s">
        <v>5830</v>
      </c>
      <c r="B933" s="18" t="s">
        <v>5831</v>
      </c>
      <c r="C933" s="18">
        <v>4</v>
      </c>
      <c r="D933" s="18" t="s">
        <v>4094</v>
      </c>
    </row>
    <row r="934" spans="1:4" ht="13.5">
      <c r="A934" s="18" t="s">
        <v>5832</v>
      </c>
      <c r="B934" s="18" t="s">
        <v>5833</v>
      </c>
      <c r="C934" s="18">
        <v>4</v>
      </c>
      <c r="D934" s="18" t="s">
        <v>4094</v>
      </c>
    </row>
    <row r="935" spans="1:4" ht="13.5">
      <c r="A935" s="18" t="s">
        <v>5834</v>
      </c>
      <c r="B935" s="18" t="s">
        <v>5835</v>
      </c>
      <c r="C935" s="18">
        <v>4</v>
      </c>
      <c r="D935" s="18" t="s">
        <v>4094</v>
      </c>
    </row>
    <row r="936" spans="1:4" ht="13.5">
      <c r="A936" s="18" t="s">
        <v>5836</v>
      </c>
      <c r="B936" s="18" t="s">
        <v>5837</v>
      </c>
      <c r="C936" s="18">
        <v>4</v>
      </c>
      <c r="D936" s="18" t="s">
        <v>4094</v>
      </c>
    </row>
    <row r="937" spans="1:4" ht="13.5">
      <c r="A937" s="18" t="s">
        <v>5838</v>
      </c>
      <c r="B937" s="18" t="s">
        <v>5839</v>
      </c>
      <c r="C937" s="18">
        <v>4</v>
      </c>
      <c r="D937" s="18" t="s">
        <v>4094</v>
      </c>
    </row>
    <row r="938" spans="1:4" ht="13.5">
      <c r="A938" s="18" t="s">
        <v>5840</v>
      </c>
      <c r="B938" s="18" t="s">
        <v>5841</v>
      </c>
      <c r="C938" s="18">
        <v>4</v>
      </c>
      <c r="D938" s="18" t="s">
        <v>4094</v>
      </c>
    </row>
    <row r="939" spans="1:4" ht="13.5">
      <c r="A939" s="18" t="s">
        <v>5842</v>
      </c>
      <c r="B939" s="18" t="s">
        <v>5843</v>
      </c>
      <c r="C939" s="18">
        <v>4</v>
      </c>
      <c r="D939" s="18" t="s">
        <v>4094</v>
      </c>
    </row>
    <row r="940" spans="1:4" ht="13.5">
      <c r="A940" s="18" t="s">
        <v>5844</v>
      </c>
      <c r="B940" s="18" t="s">
        <v>5845</v>
      </c>
      <c r="C940" s="18">
        <v>4</v>
      </c>
      <c r="D940" s="18" t="s">
        <v>4094</v>
      </c>
    </row>
    <row r="941" spans="1:4" ht="13.5">
      <c r="A941" s="18" t="s">
        <v>5846</v>
      </c>
      <c r="B941" s="18" t="s">
        <v>5847</v>
      </c>
      <c r="C941" s="18">
        <v>4</v>
      </c>
      <c r="D941" s="18" t="s">
        <v>4094</v>
      </c>
    </row>
    <row r="942" spans="1:4" ht="13.5">
      <c r="A942" s="18" t="s">
        <v>5848</v>
      </c>
      <c r="B942" s="18" t="s">
        <v>5849</v>
      </c>
      <c r="C942" s="18">
        <v>4</v>
      </c>
      <c r="D942" s="18" t="s">
        <v>4094</v>
      </c>
    </row>
    <row r="943" spans="1:4" ht="13.5">
      <c r="A943" s="18" t="s">
        <v>5850</v>
      </c>
      <c r="B943" s="18" t="s">
        <v>5851</v>
      </c>
      <c r="C943" s="18">
        <v>4</v>
      </c>
      <c r="D943" s="18" t="s">
        <v>4094</v>
      </c>
    </row>
    <row r="944" spans="1:4" ht="13.5">
      <c r="A944" s="18" t="s">
        <v>5852</v>
      </c>
      <c r="B944" s="18" t="s">
        <v>5853</v>
      </c>
      <c r="C944" s="18">
        <v>4</v>
      </c>
      <c r="D944" s="18" t="s">
        <v>4094</v>
      </c>
    </row>
    <row r="945" spans="1:4" ht="13.5">
      <c r="A945" s="18" t="s">
        <v>5854</v>
      </c>
      <c r="B945" s="18" t="s">
        <v>5855</v>
      </c>
      <c r="C945" s="18">
        <v>4</v>
      </c>
      <c r="D945" s="18" t="s">
        <v>4094</v>
      </c>
    </row>
    <row r="946" spans="1:4" ht="13.5">
      <c r="A946" s="18" t="s">
        <v>5856</v>
      </c>
      <c r="B946" s="18" t="s">
        <v>5857</v>
      </c>
      <c r="C946" s="18">
        <v>4</v>
      </c>
      <c r="D946" s="18" t="s">
        <v>4094</v>
      </c>
    </row>
    <row r="947" spans="1:4" ht="13.5">
      <c r="A947" s="18" t="s">
        <v>5858</v>
      </c>
      <c r="B947" s="18" t="s">
        <v>5859</v>
      </c>
      <c r="C947" s="18">
        <v>4</v>
      </c>
      <c r="D947" s="18" t="s">
        <v>4094</v>
      </c>
    </row>
    <row r="948" spans="1:4" ht="13.5">
      <c r="A948" s="18" t="s">
        <v>5860</v>
      </c>
      <c r="B948" s="18" t="s">
        <v>5861</v>
      </c>
      <c r="C948" s="18">
        <v>4</v>
      </c>
      <c r="D948" s="18" t="s">
        <v>4094</v>
      </c>
    </row>
    <row r="949" spans="1:4" ht="13.5">
      <c r="A949" s="18" t="s">
        <v>5862</v>
      </c>
      <c r="B949" s="18" t="s">
        <v>831</v>
      </c>
      <c r="C949" s="18">
        <v>4</v>
      </c>
      <c r="D949" s="18" t="s">
        <v>4094</v>
      </c>
    </row>
    <row r="950" spans="1:4" ht="13.5">
      <c r="A950" s="18" t="s">
        <v>5863</v>
      </c>
      <c r="B950" s="18" t="s">
        <v>5864</v>
      </c>
      <c r="C950" s="18">
        <v>4</v>
      </c>
      <c r="D950" s="18" t="s">
        <v>4094</v>
      </c>
    </row>
    <row r="951" spans="1:4" ht="13.5">
      <c r="A951" s="18" t="s">
        <v>5865</v>
      </c>
      <c r="B951" s="18" t="s">
        <v>5866</v>
      </c>
      <c r="C951" s="18">
        <v>4</v>
      </c>
      <c r="D951" s="18" t="s">
        <v>4094</v>
      </c>
    </row>
    <row r="952" spans="1:4" ht="13.5">
      <c r="A952" s="18" t="s">
        <v>5867</v>
      </c>
      <c r="B952" s="18" t="s">
        <v>5868</v>
      </c>
      <c r="C952" s="18">
        <v>4</v>
      </c>
      <c r="D952" s="18" t="s">
        <v>4094</v>
      </c>
    </row>
    <row r="953" spans="1:4" ht="13.5">
      <c r="A953" s="18" t="s">
        <v>5869</v>
      </c>
      <c r="B953" s="18" t="s">
        <v>5870</v>
      </c>
      <c r="C953" s="18">
        <v>4</v>
      </c>
      <c r="D953" s="18" t="s">
        <v>4094</v>
      </c>
    </row>
    <row r="954" spans="1:4" ht="13.5">
      <c r="A954" s="18" t="s">
        <v>5871</v>
      </c>
      <c r="B954" s="18" t="s">
        <v>5872</v>
      </c>
      <c r="C954" s="18">
        <v>4</v>
      </c>
      <c r="D954" s="18" t="s">
        <v>4094</v>
      </c>
    </row>
    <row r="955" spans="1:4" ht="13.5">
      <c r="A955" s="18" t="s">
        <v>5873</v>
      </c>
      <c r="B955" s="18" t="s">
        <v>5874</v>
      </c>
      <c r="C955" s="18">
        <v>4</v>
      </c>
      <c r="D955" s="18" t="s">
        <v>4094</v>
      </c>
    </row>
    <row r="956" spans="1:4" ht="13.5">
      <c r="A956" s="18" t="s">
        <v>5875</v>
      </c>
      <c r="B956" s="18" t="s">
        <v>5876</v>
      </c>
      <c r="C956" s="18">
        <v>4</v>
      </c>
      <c r="D956" s="18" t="s">
        <v>4094</v>
      </c>
    </row>
    <row r="957" spans="1:4" ht="13.5">
      <c r="A957" s="18" t="s">
        <v>5877</v>
      </c>
      <c r="B957" s="18" t="s">
        <v>5878</v>
      </c>
      <c r="C957" s="18">
        <v>4</v>
      </c>
      <c r="D957" s="18" t="s">
        <v>4094</v>
      </c>
    </row>
    <row r="958" spans="1:4" ht="13.5">
      <c r="A958" s="18" t="s">
        <v>5879</v>
      </c>
      <c r="B958" s="18" t="s">
        <v>5880</v>
      </c>
      <c r="C958" s="18">
        <v>4</v>
      </c>
      <c r="D958" s="18" t="s">
        <v>4094</v>
      </c>
    </row>
    <row r="959" spans="1:4" ht="13.5">
      <c r="A959" s="18" t="s">
        <v>5881</v>
      </c>
      <c r="B959" s="18" t="s">
        <v>5882</v>
      </c>
      <c r="C959" s="18">
        <v>4</v>
      </c>
      <c r="D959" s="18" t="s">
        <v>4094</v>
      </c>
    </row>
    <row r="960" spans="1:4" ht="13.5">
      <c r="A960" s="18" t="s">
        <v>5883</v>
      </c>
      <c r="B960" s="18" t="s">
        <v>5884</v>
      </c>
      <c r="C960" s="18">
        <v>4</v>
      </c>
      <c r="D960" s="18" t="s">
        <v>4094</v>
      </c>
    </row>
    <row r="961" spans="1:4" ht="13.5">
      <c r="A961" s="18" t="s">
        <v>5885</v>
      </c>
      <c r="B961" s="18" t="s">
        <v>5886</v>
      </c>
      <c r="C961" s="18">
        <v>4</v>
      </c>
      <c r="D961" s="18" t="s">
        <v>4094</v>
      </c>
    </row>
    <row r="962" spans="1:4" ht="13.5">
      <c r="A962" s="18" t="s">
        <v>5887</v>
      </c>
      <c r="B962" s="18" t="s">
        <v>5888</v>
      </c>
      <c r="C962" s="18">
        <v>4</v>
      </c>
      <c r="D962" s="18" t="s">
        <v>4094</v>
      </c>
    </row>
    <row r="963" spans="1:4" ht="13.5">
      <c r="A963" s="18" t="s">
        <v>5889</v>
      </c>
      <c r="B963" s="18" t="s">
        <v>5890</v>
      </c>
      <c r="C963" s="18">
        <v>4</v>
      </c>
      <c r="D963" s="18" t="s">
        <v>4094</v>
      </c>
    </row>
    <row r="964" spans="1:4" ht="13.5">
      <c r="A964" s="18" t="s">
        <v>5891</v>
      </c>
      <c r="B964" s="18" t="s">
        <v>5892</v>
      </c>
      <c r="C964" s="18">
        <v>4</v>
      </c>
      <c r="D964" s="18" t="s">
        <v>4094</v>
      </c>
    </row>
    <row r="965" spans="1:4" ht="13.5">
      <c r="A965" s="18" t="s">
        <v>5893</v>
      </c>
      <c r="B965" s="18" t="s">
        <v>5894</v>
      </c>
      <c r="C965" s="18">
        <v>4</v>
      </c>
      <c r="D965" s="18" t="s">
        <v>4094</v>
      </c>
    </row>
    <row r="966" spans="1:4" ht="13.5">
      <c r="A966" s="18" t="s">
        <v>5895</v>
      </c>
      <c r="B966" s="18" t="s">
        <v>5896</v>
      </c>
      <c r="C966" s="18">
        <v>4</v>
      </c>
      <c r="D966" s="18" t="s">
        <v>4094</v>
      </c>
    </row>
    <row r="967" spans="1:4" ht="13.5">
      <c r="A967" s="18" t="s">
        <v>5897</v>
      </c>
      <c r="B967" s="18" t="s">
        <v>5898</v>
      </c>
      <c r="C967" s="18">
        <v>4</v>
      </c>
      <c r="D967" s="18" t="s">
        <v>4094</v>
      </c>
    </row>
    <row r="968" spans="1:4" ht="13.5">
      <c r="A968" s="18" t="s">
        <v>5899</v>
      </c>
      <c r="B968" s="18" t="s">
        <v>5900</v>
      </c>
      <c r="C968" s="18">
        <v>4</v>
      </c>
      <c r="D968" s="18" t="s">
        <v>4094</v>
      </c>
    </row>
    <row r="969" spans="1:4" ht="13.5">
      <c r="A969" s="18" t="s">
        <v>5901</v>
      </c>
      <c r="B969" s="18" t="s">
        <v>5902</v>
      </c>
      <c r="C969" s="18">
        <v>4</v>
      </c>
      <c r="D969" s="18" t="s">
        <v>4094</v>
      </c>
    </row>
    <row r="970" spans="1:4" ht="13.5">
      <c r="A970" s="18" t="s">
        <v>5903</v>
      </c>
      <c r="B970" s="18" t="s">
        <v>5904</v>
      </c>
      <c r="C970" s="18">
        <v>4</v>
      </c>
      <c r="D970" s="18" t="s">
        <v>4094</v>
      </c>
    </row>
    <row r="971" spans="1:4" ht="13.5">
      <c r="A971" s="18" t="s">
        <v>5905</v>
      </c>
      <c r="B971" s="18" t="s">
        <v>5906</v>
      </c>
      <c r="C971" s="18">
        <v>4</v>
      </c>
      <c r="D971" s="18" t="s">
        <v>4094</v>
      </c>
    </row>
    <row r="972" spans="1:4" ht="13.5">
      <c r="A972" s="18" t="s">
        <v>5907</v>
      </c>
      <c r="B972" s="18" t="s">
        <v>5908</v>
      </c>
      <c r="C972" s="18">
        <v>4</v>
      </c>
      <c r="D972" s="18" t="s">
        <v>4094</v>
      </c>
    </row>
    <row r="973" spans="1:4" ht="13.5">
      <c r="A973" s="18" t="s">
        <v>5909</v>
      </c>
      <c r="B973" s="18" t="s">
        <v>5910</v>
      </c>
      <c r="C973" s="18">
        <v>4</v>
      </c>
      <c r="D973" s="18" t="s">
        <v>4094</v>
      </c>
    </row>
    <row r="974" spans="1:4" ht="13.5">
      <c r="A974" s="18" t="s">
        <v>5911</v>
      </c>
      <c r="B974" s="18" t="s">
        <v>5912</v>
      </c>
      <c r="C974" s="18">
        <v>4</v>
      </c>
      <c r="D974" s="18" t="s">
        <v>4094</v>
      </c>
    </row>
    <row r="975" spans="1:4" ht="13.5">
      <c r="A975" s="18" t="s">
        <v>5913</v>
      </c>
      <c r="B975" s="18" t="s">
        <v>5914</v>
      </c>
      <c r="C975" s="18">
        <v>4</v>
      </c>
      <c r="D975" s="18" t="s">
        <v>4094</v>
      </c>
    </row>
    <row r="976" spans="1:4" ht="13.5">
      <c r="A976" s="18" t="s">
        <v>5915</v>
      </c>
      <c r="B976" s="18" t="s">
        <v>5916</v>
      </c>
      <c r="C976" s="18">
        <v>4</v>
      </c>
      <c r="D976" s="18" t="s">
        <v>4094</v>
      </c>
    </row>
    <row r="977" spans="1:4" ht="13.5">
      <c r="A977" s="18" t="s">
        <v>5917</v>
      </c>
      <c r="B977" s="18" t="s">
        <v>5918</v>
      </c>
      <c r="C977" s="18">
        <v>4</v>
      </c>
      <c r="D977" s="18" t="s">
        <v>4094</v>
      </c>
    </row>
    <row r="978" spans="1:4" ht="13.5">
      <c r="A978" s="18" t="s">
        <v>5919</v>
      </c>
      <c r="B978" s="18" t="s">
        <v>5920</v>
      </c>
      <c r="C978" s="18">
        <v>4</v>
      </c>
      <c r="D978" s="18" t="s">
        <v>4094</v>
      </c>
    </row>
    <row r="979" spans="1:4" ht="13.5">
      <c r="A979" s="18" t="s">
        <v>5921</v>
      </c>
      <c r="B979" s="18" t="s">
        <v>5922</v>
      </c>
      <c r="C979" s="18">
        <v>4</v>
      </c>
      <c r="D979" s="18" t="s">
        <v>4094</v>
      </c>
    </row>
    <row r="980" spans="1:4" ht="13.5">
      <c r="A980" s="18" t="s">
        <v>5923</v>
      </c>
      <c r="B980" s="18" t="s">
        <v>5924</v>
      </c>
      <c r="C980" s="18">
        <v>4</v>
      </c>
      <c r="D980" s="18" t="s">
        <v>4094</v>
      </c>
    </row>
    <row r="981" spans="1:4" ht="13.5">
      <c r="A981" s="18" t="s">
        <v>5925</v>
      </c>
      <c r="B981" s="18" t="s">
        <v>5926</v>
      </c>
      <c r="C981" s="18">
        <v>4</v>
      </c>
      <c r="D981" s="18" t="s">
        <v>4094</v>
      </c>
    </row>
    <row r="982" spans="1:4" ht="13.5">
      <c r="A982" s="18" t="s">
        <v>5927</v>
      </c>
      <c r="B982" s="18" t="s">
        <v>5928</v>
      </c>
      <c r="C982" s="18">
        <v>4</v>
      </c>
      <c r="D982" s="18" t="s">
        <v>4094</v>
      </c>
    </row>
    <row r="983" spans="1:4" ht="13.5">
      <c r="A983" s="18" t="s">
        <v>5929</v>
      </c>
      <c r="B983" s="18" t="s">
        <v>5930</v>
      </c>
      <c r="C983" s="18">
        <v>4</v>
      </c>
      <c r="D983" s="18" t="s">
        <v>4094</v>
      </c>
    </row>
    <row r="984" spans="1:4" ht="13.5">
      <c r="A984" s="18" t="s">
        <v>5931</v>
      </c>
      <c r="B984" s="18" t="s">
        <v>5932</v>
      </c>
      <c r="C984" s="18">
        <v>4</v>
      </c>
      <c r="D984" s="18" t="s">
        <v>4094</v>
      </c>
    </row>
    <row r="985" spans="1:4" ht="13.5">
      <c r="A985" s="18" t="s">
        <v>5933</v>
      </c>
      <c r="B985" s="18" t="s">
        <v>5934</v>
      </c>
      <c r="C985" s="18">
        <v>4</v>
      </c>
      <c r="D985" s="18" t="s">
        <v>4094</v>
      </c>
    </row>
    <row r="986" spans="1:4" ht="13.5">
      <c r="A986" s="18" t="s">
        <v>5935</v>
      </c>
      <c r="B986" s="18" t="s">
        <v>5936</v>
      </c>
      <c r="C986" s="18">
        <v>4</v>
      </c>
      <c r="D986" s="18" t="s">
        <v>4094</v>
      </c>
    </row>
    <row r="987" spans="1:4" ht="13.5">
      <c r="A987" s="18" t="s">
        <v>5937</v>
      </c>
      <c r="B987" s="18" t="s">
        <v>5938</v>
      </c>
      <c r="C987" s="18">
        <v>4</v>
      </c>
      <c r="D987" s="18" t="s">
        <v>4094</v>
      </c>
    </row>
    <row r="988" spans="1:4" ht="13.5">
      <c r="A988" s="18" t="s">
        <v>5939</v>
      </c>
      <c r="B988" s="18" t="s">
        <v>5940</v>
      </c>
      <c r="C988" s="18">
        <v>4</v>
      </c>
      <c r="D988" s="18" t="s">
        <v>4094</v>
      </c>
    </row>
    <row r="989" spans="1:4" ht="13.5">
      <c r="A989" s="18" t="s">
        <v>5941</v>
      </c>
      <c r="B989" s="18" t="s">
        <v>5942</v>
      </c>
      <c r="C989" s="18">
        <v>4</v>
      </c>
      <c r="D989" s="18" t="s">
        <v>4094</v>
      </c>
    </row>
    <row r="990" spans="1:4" ht="13.5">
      <c r="A990" s="18" t="s">
        <v>5943</v>
      </c>
      <c r="B990" s="18" t="s">
        <v>5944</v>
      </c>
      <c r="C990" s="18">
        <v>4</v>
      </c>
      <c r="D990" s="18" t="s">
        <v>4094</v>
      </c>
    </row>
    <row r="991" spans="1:4" ht="13.5">
      <c r="A991" s="18" t="s">
        <v>5945</v>
      </c>
      <c r="B991" s="18" t="s">
        <v>5946</v>
      </c>
      <c r="C991" s="18">
        <v>4</v>
      </c>
      <c r="D991" s="18" t="s">
        <v>4094</v>
      </c>
    </row>
    <row r="992" spans="1:4" ht="13.5">
      <c r="A992" s="18" t="s">
        <v>5947</v>
      </c>
      <c r="B992" s="18" t="s">
        <v>5948</v>
      </c>
      <c r="C992" s="18">
        <v>4</v>
      </c>
      <c r="D992" s="18" t="s">
        <v>4094</v>
      </c>
    </row>
    <row r="993" spans="1:4" ht="13.5">
      <c r="A993" s="18" t="s">
        <v>5949</v>
      </c>
      <c r="B993" s="18" t="s">
        <v>5950</v>
      </c>
      <c r="C993" s="18">
        <v>4</v>
      </c>
      <c r="D993" s="18" t="s">
        <v>4094</v>
      </c>
    </row>
    <row r="994" spans="1:4" ht="13.5">
      <c r="A994" s="18" t="s">
        <v>5951</v>
      </c>
      <c r="B994" s="18" t="s">
        <v>5952</v>
      </c>
      <c r="C994" s="18">
        <v>4</v>
      </c>
      <c r="D994" s="18" t="s">
        <v>4094</v>
      </c>
    </row>
    <row r="995" spans="1:4" ht="13.5">
      <c r="A995" s="18" t="s">
        <v>5953</v>
      </c>
      <c r="B995" s="18" t="s">
        <v>5954</v>
      </c>
      <c r="C995" s="18">
        <v>4</v>
      </c>
      <c r="D995" s="18" t="s">
        <v>4094</v>
      </c>
    </row>
    <row r="996" spans="1:4" ht="13.5">
      <c r="A996" s="18" t="s">
        <v>5955</v>
      </c>
      <c r="B996" s="18" t="s">
        <v>5956</v>
      </c>
      <c r="C996" s="18">
        <v>4</v>
      </c>
      <c r="D996" s="18" t="s">
        <v>4094</v>
      </c>
    </row>
    <row r="997" spans="1:4" ht="13.5">
      <c r="A997" s="18" t="s">
        <v>5957</v>
      </c>
      <c r="B997" s="18" t="s">
        <v>5958</v>
      </c>
      <c r="C997" s="18">
        <v>4</v>
      </c>
      <c r="D997" s="18" t="s">
        <v>4094</v>
      </c>
    </row>
    <row r="998" spans="1:4" ht="13.5">
      <c r="A998" s="18" t="s">
        <v>5959</v>
      </c>
      <c r="B998" s="18" t="s">
        <v>5960</v>
      </c>
      <c r="C998" s="18">
        <v>4</v>
      </c>
      <c r="D998" s="18" t="s">
        <v>4094</v>
      </c>
    </row>
    <row r="999" spans="1:4" ht="13.5">
      <c r="A999" s="18" t="s">
        <v>5961</v>
      </c>
      <c r="B999" s="18" t="s">
        <v>5962</v>
      </c>
      <c r="C999" s="18">
        <v>4</v>
      </c>
      <c r="D999" s="18" t="s">
        <v>4094</v>
      </c>
    </row>
    <row r="1000" spans="1:4" ht="13.5">
      <c r="A1000" s="18" t="s">
        <v>5963</v>
      </c>
      <c r="B1000" s="18" t="s">
        <v>5964</v>
      </c>
      <c r="C1000" s="18">
        <v>4</v>
      </c>
      <c r="D1000" s="18" t="s">
        <v>4094</v>
      </c>
    </row>
    <row r="1001" spans="1:4" ht="13.5">
      <c r="A1001" s="18" t="s">
        <v>5965</v>
      </c>
      <c r="B1001" s="18" t="s">
        <v>5966</v>
      </c>
      <c r="C1001" s="18">
        <v>4</v>
      </c>
      <c r="D1001" s="18" t="s">
        <v>4094</v>
      </c>
    </row>
    <row r="1002" spans="1:4" ht="13.5">
      <c r="A1002" s="18" t="s">
        <v>5967</v>
      </c>
      <c r="B1002" s="18" t="s">
        <v>5968</v>
      </c>
      <c r="C1002" s="18">
        <v>4</v>
      </c>
      <c r="D1002" s="18" t="s">
        <v>4094</v>
      </c>
    </row>
    <row r="1003" spans="1:4" ht="13.5">
      <c r="A1003" s="18" t="s">
        <v>5969</v>
      </c>
      <c r="B1003" s="18" t="s">
        <v>5970</v>
      </c>
      <c r="C1003" s="18">
        <v>4</v>
      </c>
      <c r="D1003" s="18" t="s">
        <v>4094</v>
      </c>
    </row>
    <row r="1004" spans="1:4" ht="13.5">
      <c r="A1004" s="18" t="s">
        <v>5971</v>
      </c>
      <c r="B1004" s="18" t="s">
        <v>5972</v>
      </c>
      <c r="C1004" s="18">
        <v>4</v>
      </c>
      <c r="D1004" s="18" t="s">
        <v>4094</v>
      </c>
    </row>
    <row r="1005" spans="1:4" ht="13.5">
      <c r="A1005" s="18" t="s">
        <v>5973</v>
      </c>
      <c r="B1005" s="18" t="s">
        <v>5974</v>
      </c>
      <c r="C1005" s="18">
        <v>4</v>
      </c>
      <c r="D1005" s="18" t="s">
        <v>4094</v>
      </c>
    </row>
    <row r="1006" spans="1:4" ht="13.5">
      <c r="A1006" s="18" t="s">
        <v>5975</v>
      </c>
      <c r="B1006" s="18" t="s">
        <v>5976</v>
      </c>
      <c r="C1006" s="18">
        <v>4</v>
      </c>
      <c r="D1006" s="18" t="s">
        <v>4094</v>
      </c>
    </row>
    <row r="1007" spans="1:4" ht="13.5">
      <c r="A1007" s="18" t="s">
        <v>5977</v>
      </c>
      <c r="B1007" s="18" t="s">
        <v>5978</v>
      </c>
      <c r="C1007" s="18">
        <v>4</v>
      </c>
      <c r="D1007" s="18" t="s">
        <v>4094</v>
      </c>
    </row>
    <row r="1008" spans="1:4" ht="13.5">
      <c r="A1008" s="18" t="s">
        <v>5979</v>
      </c>
      <c r="B1008" s="18" t="s">
        <v>5980</v>
      </c>
      <c r="C1008" s="18">
        <v>4</v>
      </c>
      <c r="D1008" s="18" t="s">
        <v>4094</v>
      </c>
    </row>
    <row r="1009" spans="1:4" ht="13.5">
      <c r="A1009" s="18" t="s">
        <v>5981</v>
      </c>
      <c r="B1009" s="18" t="s">
        <v>843</v>
      </c>
      <c r="C1009" s="18">
        <v>4</v>
      </c>
      <c r="D1009" s="18" t="s">
        <v>4094</v>
      </c>
    </row>
    <row r="1010" spans="1:4" ht="13.5">
      <c r="A1010" s="18" t="s">
        <v>5982</v>
      </c>
      <c r="B1010" s="18" t="s">
        <v>5983</v>
      </c>
      <c r="C1010" s="18">
        <v>4</v>
      </c>
      <c r="D1010" s="18" t="s">
        <v>4094</v>
      </c>
    </row>
    <row r="1011" spans="1:4" ht="13.5">
      <c r="A1011" s="18" t="s">
        <v>5984</v>
      </c>
      <c r="B1011" s="18" t="s">
        <v>5985</v>
      </c>
      <c r="C1011" s="18">
        <v>4</v>
      </c>
      <c r="D1011" s="18" t="s">
        <v>4094</v>
      </c>
    </row>
    <row r="1012" spans="1:4" ht="13.5">
      <c r="A1012" s="18" t="s">
        <v>5986</v>
      </c>
      <c r="B1012" s="18" t="s">
        <v>5987</v>
      </c>
      <c r="C1012" s="18">
        <v>4</v>
      </c>
      <c r="D1012" s="18" t="s">
        <v>4094</v>
      </c>
    </row>
    <row r="1013" spans="1:4" ht="13.5">
      <c r="A1013" s="18" t="s">
        <v>5988</v>
      </c>
      <c r="B1013" s="18" t="s">
        <v>5989</v>
      </c>
      <c r="C1013" s="18">
        <v>4</v>
      </c>
      <c r="D1013" s="18" t="s">
        <v>4094</v>
      </c>
    </row>
    <row r="1014" spans="1:4" ht="13.5">
      <c r="A1014" s="18" t="s">
        <v>5990</v>
      </c>
      <c r="B1014" s="18" t="s">
        <v>5991</v>
      </c>
      <c r="C1014" s="18">
        <v>4</v>
      </c>
      <c r="D1014" s="18" t="s">
        <v>4094</v>
      </c>
    </row>
    <row r="1015" spans="1:4" ht="13.5">
      <c r="A1015" s="18" t="s">
        <v>5992</v>
      </c>
      <c r="B1015" s="18" t="s">
        <v>5993</v>
      </c>
      <c r="C1015" s="18">
        <v>4</v>
      </c>
      <c r="D1015" s="18" t="s">
        <v>4094</v>
      </c>
    </row>
    <row r="1016" spans="1:4" ht="13.5">
      <c r="A1016" s="18" t="s">
        <v>5994</v>
      </c>
      <c r="B1016" s="18" t="s">
        <v>5995</v>
      </c>
      <c r="C1016" s="18">
        <v>4</v>
      </c>
      <c r="D1016" s="18" t="s">
        <v>4094</v>
      </c>
    </row>
    <row r="1017" spans="1:4" ht="13.5">
      <c r="A1017" s="18" t="s">
        <v>5996</v>
      </c>
      <c r="B1017" s="18" t="s">
        <v>5997</v>
      </c>
      <c r="C1017" s="18">
        <v>4</v>
      </c>
      <c r="D1017" s="18" t="s">
        <v>4094</v>
      </c>
    </row>
    <row r="1018" spans="1:4" ht="13.5">
      <c r="A1018" s="18" t="s">
        <v>5998</v>
      </c>
      <c r="B1018" s="18" t="s">
        <v>5999</v>
      </c>
      <c r="C1018" s="18">
        <v>4</v>
      </c>
      <c r="D1018" s="18" t="s">
        <v>4094</v>
      </c>
    </row>
    <row r="1019" spans="1:4" ht="13.5">
      <c r="A1019" s="18" t="s">
        <v>6000</v>
      </c>
      <c r="B1019" s="18" t="s">
        <v>6001</v>
      </c>
      <c r="C1019" s="18">
        <v>4</v>
      </c>
      <c r="D1019" s="18" t="s">
        <v>4094</v>
      </c>
    </row>
    <row r="1020" spans="1:4" ht="13.5">
      <c r="A1020" s="18" t="s">
        <v>6002</v>
      </c>
      <c r="B1020" s="18" t="s">
        <v>6003</v>
      </c>
      <c r="C1020" s="18">
        <v>4</v>
      </c>
      <c r="D1020" s="18" t="s">
        <v>4094</v>
      </c>
    </row>
    <row r="1021" spans="1:4" ht="13.5">
      <c r="A1021" s="18" t="s">
        <v>6004</v>
      </c>
      <c r="B1021" s="18" t="s">
        <v>6005</v>
      </c>
      <c r="C1021" s="18">
        <v>4</v>
      </c>
      <c r="D1021" s="18" t="s">
        <v>4094</v>
      </c>
    </row>
    <row r="1022" spans="1:4" ht="13.5">
      <c r="A1022" s="18" t="s">
        <v>6006</v>
      </c>
      <c r="B1022" s="18" t="s">
        <v>6007</v>
      </c>
      <c r="C1022" s="18">
        <v>4</v>
      </c>
      <c r="D1022" s="18" t="s">
        <v>4094</v>
      </c>
    </row>
    <row r="1023" spans="1:4" ht="13.5">
      <c r="A1023" s="18" t="s">
        <v>6008</v>
      </c>
      <c r="B1023" s="18" t="s">
        <v>6009</v>
      </c>
      <c r="C1023" s="18">
        <v>4</v>
      </c>
      <c r="D1023" s="18" t="s">
        <v>4094</v>
      </c>
    </row>
    <row r="1024" spans="1:4" ht="13.5">
      <c r="A1024" s="18" t="s">
        <v>6010</v>
      </c>
      <c r="B1024" s="18" t="s">
        <v>6011</v>
      </c>
      <c r="C1024" s="18">
        <v>4</v>
      </c>
      <c r="D1024" s="18" t="s">
        <v>4094</v>
      </c>
    </row>
    <row r="1025" spans="1:4" ht="13.5">
      <c r="A1025" s="18" t="s">
        <v>6012</v>
      </c>
      <c r="B1025" s="18" t="s">
        <v>6013</v>
      </c>
      <c r="C1025" s="18">
        <v>4</v>
      </c>
      <c r="D1025" s="18" t="s">
        <v>4094</v>
      </c>
    </row>
    <row r="1026" spans="1:4" ht="13.5">
      <c r="A1026" s="18" t="s">
        <v>6014</v>
      </c>
      <c r="B1026" s="18" t="s">
        <v>836</v>
      </c>
      <c r="C1026" s="18">
        <v>4</v>
      </c>
      <c r="D1026" s="18" t="s">
        <v>4094</v>
      </c>
    </row>
    <row r="1027" spans="1:4" ht="13.5">
      <c r="A1027" s="18" t="s">
        <v>6015</v>
      </c>
      <c r="B1027" s="18" t="s">
        <v>6016</v>
      </c>
      <c r="C1027" s="18">
        <v>4</v>
      </c>
      <c r="D1027" s="18" t="s">
        <v>4094</v>
      </c>
    </row>
    <row r="1028" spans="1:4" ht="13.5">
      <c r="A1028" s="18" t="s">
        <v>6017</v>
      </c>
      <c r="B1028" s="18" t="s">
        <v>6018</v>
      </c>
      <c r="C1028" s="18">
        <v>4</v>
      </c>
      <c r="D1028" s="18" t="s">
        <v>4094</v>
      </c>
    </row>
    <row r="1029" spans="1:4" ht="13.5">
      <c r="A1029" s="18" t="s">
        <v>6019</v>
      </c>
      <c r="B1029" s="18" t="s">
        <v>6020</v>
      </c>
      <c r="C1029" s="18">
        <v>4</v>
      </c>
      <c r="D1029" s="18" t="s">
        <v>4094</v>
      </c>
    </row>
    <row r="1030" spans="1:4" ht="13.5">
      <c r="A1030" s="18" t="s">
        <v>6021</v>
      </c>
      <c r="B1030" s="18" t="s">
        <v>6022</v>
      </c>
      <c r="C1030" s="18">
        <v>4</v>
      </c>
      <c r="D1030" s="18" t="s">
        <v>4094</v>
      </c>
    </row>
    <row r="1031" spans="1:4" ht="13.5">
      <c r="A1031" s="18" t="s">
        <v>6023</v>
      </c>
      <c r="B1031" s="18" t="s">
        <v>6024</v>
      </c>
      <c r="C1031" s="18">
        <v>4</v>
      </c>
      <c r="D1031" s="18" t="s">
        <v>4094</v>
      </c>
    </row>
    <row r="1032" spans="1:4" ht="13.5">
      <c r="A1032" s="18" t="s">
        <v>6025</v>
      </c>
      <c r="B1032" s="18" t="s">
        <v>6026</v>
      </c>
      <c r="C1032" s="18">
        <v>4</v>
      </c>
      <c r="D1032" s="18" t="s">
        <v>4094</v>
      </c>
    </row>
    <row r="1033" spans="1:4" ht="13.5">
      <c r="A1033" s="18" t="s">
        <v>6027</v>
      </c>
      <c r="B1033" s="18" t="s">
        <v>6028</v>
      </c>
      <c r="C1033" s="18">
        <v>4</v>
      </c>
      <c r="D1033" s="18" t="s">
        <v>4094</v>
      </c>
    </row>
    <row r="1034" spans="1:4" ht="13.5">
      <c r="A1034" s="18" t="s">
        <v>6029</v>
      </c>
      <c r="B1034" s="18" t="s">
        <v>6030</v>
      </c>
      <c r="C1034" s="18">
        <v>4</v>
      </c>
      <c r="D1034" s="18" t="s">
        <v>4094</v>
      </c>
    </row>
    <row r="1035" spans="1:4" ht="13.5">
      <c r="A1035" s="18" t="s">
        <v>6031</v>
      </c>
      <c r="B1035" s="18" t="s">
        <v>6032</v>
      </c>
      <c r="C1035" s="18">
        <v>4</v>
      </c>
      <c r="D1035" s="18" t="s">
        <v>4094</v>
      </c>
    </row>
    <row r="1036" spans="1:4" ht="13.5">
      <c r="A1036" s="18" t="s">
        <v>6033</v>
      </c>
      <c r="B1036" s="18" t="s">
        <v>6034</v>
      </c>
      <c r="C1036" s="18">
        <v>4</v>
      </c>
      <c r="D1036" s="18" t="s">
        <v>4094</v>
      </c>
    </row>
    <row r="1037" spans="1:4" ht="13.5">
      <c r="A1037" s="18" t="s">
        <v>6035</v>
      </c>
      <c r="B1037" s="18" t="s">
        <v>6036</v>
      </c>
      <c r="C1037" s="18">
        <v>4</v>
      </c>
      <c r="D1037" s="18" t="s">
        <v>4094</v>
      </c>
    </row>
    <row r="1038" spans="1:4" ht="13.5">
      <c r="A1038" s="18" t="s">
        <v>6037</v>
      </c>
      <c r="B1038" s="18" t="s">
        <v>6038</v>
      </c>
      <c r="C1038" s="18">
        <v>4</v>
      </c>
      <c r="D1038" s="18" t="s">
        <v>4094</v>
      </c>
    </row>
    <row r="1039" spans="1:4" ht="13.5">
      <c r="A1039" s="18" t="s">
        <v>6039</v>
      </c>
      <c r="B1039" s="18" t="s">
        <v>6040</v>
      </c>
      <c r="C1039" s="18">
        <v>4</v>
      </c>
      <c r="D1039" s="18" t="s">
        <v>4094</v>
      </c>
    </row>
    <row r="1040" spans="1:4" ht="13.5">
      <c r="A1040" s="18" t="s">
        <v>6041</v>
      </c>
      <c r="B1040" s="18" t="s">
        <v>6042</v>
      </c>
      <c r="C1040" s="18">
        <v>4</v>
      </c>
      <c r="D1040" s="18" t="s">
        <v>4094</v>
      </c>
    </row>
    <row r="1041" spans="1:4" ht="13.5">
      <c r="A1041" s="18" t="s">
        <v>6043</v>
      </c>
      <c r="B1041" s="18" t="s">
        <v>6044</v>
      </c>
      <c r="C1041" s="18">
        <v>4</v>
      </c>
      <c r="D1041" s="18" t="s">
        <v>4094</v>
      </c>
    </row>
    <row r="1042" spans="1:4" ht="13.5">
      <c r="A1042" s="18" t="s">
        <v>6045</v>
      </c>
      <c r="B1042" s="18" t="s">
        <v>6046</v>
      </c>
      <c r="C1042" s="18">
        <v>4</v>
      </c>
      <c r="D1042" s="18" t="s">
        <v>4094</v>
      </c>
    </row>
    <row r="1043" spans="1:4" ht="13.5">
      <c r="A1043" s="18" t="s">
        <v>6047</v>
      </c>
      <c r="B1043" s="18" t="s">
        <v>6048</v>
      </c>
      <c r="C1043" s="18">
        <v>4</v>
      </c>
      <c r="D1043" s="18" t="s">
        <v>4094</v>
      </c>
    </row>
    <row r="1044" spans="1:4" ht="13.5">
      <c r="A1044" s="18" t="s">
        <v>6049</v>
      </c>
      <c r="B1044" s="18" t="s">
        <v>6050</v>
      </c>
      <c r="C1044" s="18">
        <v>4</v>
      </c>
      <c r="D1044" s="18" t="s">
        <v>4094</v>
      </c>
    </row>
    <row r="1045" spans="1:4" ht="13.5">
      <c r="A1045" s="18" t="s">
        <v>6051</v>
      </c>
      <c r="B1045" s="18" t="s">
        <v>6052</v>
      </c>
      <c r="C1045" s="18">
        <v>4</v>
      </c>
      <c r="D1045" s="18" t="s">
        <v>4094</v>
      </c>
    </row>
    <row r="1046" spans="1:4" ht="13.5">
      <c r="A1046" s="18" t="s">
        <v>6053</v>
      </c>
      <c r="B1046" s="18" t="s">
        <v>6054</v>
      </c>
      <c r="C1046" s="18">
        <v>4</v>
      </c>
      <c r="D1046" s="18" t="s">
        <v>4094</v>
      </c>
    </row>
    <row r="1047" spans="1:4" ht="13.5">
      <c r="A1047" s="18" t="s">
        <v>6055</v>
      </c>
      <c r="B1047" s="18" t="s">
        <v>6056</v>
      </c>
      <c r="C1047" s="18">
        <v>4</v>
      </c>
      <c r="D1047" s="18" t="s">
        <v>4094</v>
      </c>
    </row>
    <row r="1048" spans="1:4" ht="13.5">
      <c r="A1048" s="18" t="s">
        <v>6057</v>
      </c>
      <c r="B1048" s="18" t="s">
        <v>6058</v>
      </c>
      <c r="C1048" s="18">
        <v>4</v>
      </c>
      <c r="D1048" s="18" t="s">
        <v>4094</v>
      </c>
    </row>
    <row r="1049" spans="1:4" ht="13.5">
      <c r="A1049" s="18" t="s">
        <v>6059</v>
      </c>
      <c r="B1049" s="18" t="s">
        <v>6060</v>
      </c>
      <c r="C1049" s="18">
        <v>4</v>
      </c>
      <c r="D1049" s="18" t="s">
        <v>4094</v>
      </c>
    </row>
    <row r="1050" spans="1:4" ht="13.5">
      <c r="A1050" s="18" t="s">
        <v>6061</v>
      </c>
      <c r="B1050" s="18" t="s">
        <v>6062</v>
      </c>
      <c r="C1050" s="18">
        <v>4</v>
      </c>
      <c r="D1050" s="18" t="s">
        <v>4094</v>
      </c>
    </row>
    <row r="1051" spans="1:4" ht="13.5">
      <c r="A1051" s="18" t="s">
        <v>6063</v>
      </c>
      <c r="B1051" s="18" t="s">
        <v>6064</v>
      </c>
      <c r="C1051" s="18">
        <v>4</v>
      </c>
      <c r="D1051" s="18" t="s">
        <v>4094</v>
      </c>
    </row>
    <row r="1052" spans="1:4" ht="13.5">
      <c r="A1052" s="18" t="s">
        <v>6065</v>
      </c>
      <c r="B1052" s="18" t="s">
        <v>6066</v>
      </c>
      <c r="C1052" s="18">
        <v>4</v>
      </c>
      <c r="D1052" s="18" t="s">
        <v>4094</v>
      </c>
    </row>
    <row r="1053" spans="1:4" ht="13.5">
      <c r="A1053" s="18" t="s">
        <v>6067</v>
      </c>
      <c r="B1053" s="18" t="s">
        <v>6068</v>
      </c>
      <c r="C1053" s="18">
        <v>4</v>
      </c>
      <c r="D1053" s="18" t="s">
        <v>4094</v>
      </c>
    </row>
    <row r="1054" spans="1:4" ht="13.5">
      <c r="A1054" s="18" t="s">
        <v>6069</v>
      </c>
      <c r="B1054" s="18" t="s">
        <v>6070</v>
      </c>
      <c r="C1054" s="18">
        <v>4</v>
      </c>
      <c r="D1054" s="18" t="s">
        <v>4094</v>
      </c>
    </row>
    <row r="1055" spans="1:4" ht="13.5">
      <c r="A1055" s="18" t="s">
        <v>6071</v>
      </c>
      <c r="B1055" s="18" t="s">
        <v>6072</v>
      </c>
      <c r="C1055" s="18">
        <v>4</v>
      </c>
      <c r="D1055" s="18" t="s">
        <v>4094</v>
      </c>
    </row>
    <row r="1056" spans="1:4" ht="13.5">
      <c r="A1056" s="18" t="s">
        <v>6073</v>
      </c>
      <c r="B1056" s="18" t="s">
        <v>6074</v>
      </c>
      <c r="C1056" s="18">
        <v>4</v>
      </c>
      <c r="D1056" s="18" t="s">
        <v>4094</v>
      </c>
    </row>
    <row r="1057" spans="1:4" ht="13.5">
      <c r="A1057" s="18" t="s">
        <v>6075</v>
      </c>
      <c r="B1057" s="18" t="s">
        <v>6076</v>
      </c>
      <c r="C1057" s="18">
        <v>4</v>
      </c>
      <c r="D1057" s="18" t="s">
        <v>4094</v>
      </c>
    </row>
    <row r="1058" spans="1:4" ht="13.5">
      <c r="A1058" s="18" t="s">
        <v>6077</v>
      </c>
      <c r="B1058" s="18" t="s">
        <v>6078</v>
      </c>
      <c r="C1058" s="18">
        <v>4</v>
      </c>
      <c r="D1058" s="18" t="s">
        <v>4094</v>
      </c>
    </row>
    <row r="1059" spans="1:4" ht="13.5">
      <c r="A1059" s="18" t="s">
        <v>6079</v>
      </c>
      <c r="B1059" s="18" t="s">
        <v>6080</v>
      </c>
      <c r="C1059" s="18">
        <v>4</v>
      </c>
      <c r="D1059" s="18" t="s">
        <v>4094</v>
      </c>
    </row>
    <row r="1060" spans="1:4" ht="13.5">
      <c r="A1060" s="18" t="s">
        <v>6081</v>
      </c>
      <c r="B1060" s="18" t="s">
        <v>6082</v>
      </c>
      <c r="C1060" s="18">
        <v>4</v>
      </c>
      <c r="D1060" s="18" t="s">
        <v>4094</v>
      </c>
    </row>
    <row r="1061" spans="1:4" ht="13.5">
      <c r="A1061" s="18" t="s">
        <v>6083</v>
      </c>
      <c r="B1061" s="18" t="s">
        <v>6084</v>
      </c>
      <c r="C1061" s="18">
        <v>4</v>
      </c>
      <c r="D1061" s="18" t="s">
        <v>4094</v>
      </c>
    </row>
    <row r="1062" spans="1:4" ht="13.5">
      <c r="A1062" s="18" t="s">
        <v>6085</v>
      </c>
      <c r="B1062" s="18" t="s">
        <v>1037</v>
      </c>
      <c r="C1062" s="18">
        <v>4</v>
      </c>
      <c r="D1062" s="18" t="s">
        <v>4094</v>
      </c>
    </row>
    <row r="1063" spans="1:4" ht="13.5">
      <c r="A1063" s="18" t="s">
        <v>6086</v>
      </c>
      <c r="B1063" s="18" t="s">
        <v>6087</v>
      </c>
      <c r="C1063" s="18">
        <v>4</v>
      </c>
      <c r="D1063" s="18" t="s">
        <v>4094</v>
      </c>
    </row>
    <row r="1064" spans="1:4" ht="13.5">
      <c r="A1064" s="18" t="s">
        <v>6088</v>
      </c>
      <c r="B1064" s="18" t="s">
        <v>6089</v>
      </c>
      <c r="C1064" s="18">
        <v>4</v>
      </c>
      <c r="D1064" s="18" t="s">
        <v>4094</v>
      </c>
    </row>
    <row r="1065" spans="1:4" ht="13.5">
      <c r="A1065" s="18" t="s">
        <v>6090</v>
      </c>
      <c r="B1065" s="18" t="s">
        <v>6091</v>
      </c>
      <c r="C1065" s="18">
        <v>4</v>
      </c>
      <c r="D1065" s="18" t="s">
        <v>4094</v>
      </c>
    </row>
    <row r="1066" spans="1:4" ht="13.5">
      <c r="A1066" s="18" t="s">
        <v>6092</v>
      </c>
      <c r="B1066" s="18" t="s">
        <v>6093</v>
      </c>
      <c r="C1066" s="18">
        <v>4</v>
      </c>
      <c r="D1066" s="18" t="s">
        <v>4094</v>
      </c>
    </row>
    <row r="1067" spans="1:4" ht="13.5">
      <c r="A1067" s="18" t="s">
        <v>6094</v>
      </c>
      <c r="B1067" s="18" t="s">
        <v>6095</v>
      </c>
      <c r="C1067" s="18">
        <v>4</v>
      </c>
      <c r="D1067" s="18" t="s">
        <v>4094</v>
      </c>
    </row>
    <row r="1068" spans="1:4" ht="13.5">
      <c r="A1068" s="18" t="s">
        <v>6096</v>
      </c>
      <c r="B1068" s="18" t="s">
        <v>6097</v>
      </c>
      <c r="C1068" s="18">
        <v>4</v>
      </c>
      <c r="D1068" s="18" t="s">
        <v>4094</v>
      </c>
    </row>
    <row r="1069" spans="1:4" ht="13.5">
      <c r="A1069" s="18" t="s">
        <v>6098</v>
      </c>
      <c r="B1069" s="18" t="s">
        <v>6099</v>
      </c>
      <c r="C1069" s="18">
        <v>4</v>
      </c>
      <c r="D1069" s="18" t="s">
        <v>4094</v>
      </c>
    </row>
    <row r="1070" spans="1:4" ht="13.5">
      <c r="A1070" s="18" t="s">
        <v>6100</v>
      </c>
      <c r="B1070" s="18" t="s">
        <v>6101</v>
      </c>
      <c r="C1070" s="18">
        <v>4</v>
      </c>
      <c r="D1070" s="18" t="s">
        <v>4094</v>
      </c>
    </row>
    <row r="1071" spans="1:4" ht="13.5">
      <c r="A1071" s="18" t="s">
        <v>6102</v>
      </c>
      <c r="B1071" s="18" t="s">
        <v>6103</v>
      </c>
      <c r="C1071" s="18">
        <v>4</v>
      </c>
      <c r="D1071" s="18" t="s">
        <v>4094</v>
      </c>
    </row>
    <row r="1072" spans="1:4" ht="13.5">
      <c r="A1072" s="18" t="s">
        <v>6104</v>
      </c>
      <c r="B1072" s="18" t="s">
        <v>6105</v>
      </c>
      <c r="C1072" s="18">
        <v>4</v>
      </c>
      <c r="D1072" s="18" t="s">
        <v>4094</v>
      </c>
    </row>
    <row r="1073" spans="1:4" ht="13.5">
      <c r="A1073" s="18" t="s">
        <v>6106</v>
      </c>
      <c r="B1073" s="18" t="s">
        <v>6107</v>
      </c>
      <c r="C1073" s="18">
        <v>4</v>
      </c>
      <c r="D1073" s="18" t="s">
        <v>4094</v>
      </c>
    </row>
    <row r="1074" spans="1:4" ht="13.5">
      <c r="A1074" s="18" t="s">
        <v>6108</v>
      </c>
      <c r="B1074" s="18" t="s">
        <v>6109</v>
      </c>
      <c r="C1074" s="18">
        <v>4</v>
      </c>
      <c r="D1074" s="18" t="s">
        <v>4094</v>
      </c>
    </row>
    <row r="1075" spans="1:4" ht="13.5">
      <c r="A1075" s="18" t="s">
        <v>6110</v>
      </c>
      <c r="B1075" s="18" t="s">
        <v>6111</v>
      </c>
      <c r="C1075" s="18">
        <v>4</v>
      </c>
      <c r="D1075" s="18" t="s">
        <v>4094</v>
      </c>
    </row>
    <row r="1076" spans="1:4" ht="13.5">
      <c r="A1076" s="18" t="s">
        <v>6112</v>
      </c>
      <c r="B1076" s="18" t="s">
        <v>6113</v>
      </c>
      <c r="C1076" s="18">
        <v>4</v>
      </c>
      <c r="D1076" s="18" t="s">
        <v>4094</v>
      </c>
    </row>
    <row r="1077" spans="1:4" ht="13.5">
      <c r="A1077" s="18" t="s">
        <v>6114</v>
      </c>
      <c r="B1077" s="18" t="s">
        <v>6115</v>
      </c>
      <c r="C1077" s="18">
        <v>4</v>
      </c>
      <c r="D1077" s="18" t="s">
        <v>4094</v>
      </c>
    </row>
    <row r="1078" spans="1:4" ht="13.5">
      <c r="A1078" s="18" t="s">
        <v>6116</v>
      </c>
      <c r="B1078" s="18" t="s">
        <v>6117</v>
      </c>
      <c r="C1078" s="18">
        <v>4</v>
      </c>
      <c r="D1078" s="18" t="s">
        <v>4094</v>
      </c>
    </row>
    <row r="1079" spans="1:4" ht="13.5">
      <c r="A1079" s="18" t="s">
        <v>6118</v>
      </c>
      <c r="B1079" s="18" t="s">
        <v>6119</v>
      </c>
      <c r="C1079" s="18">
        <v>4</v>
      </c>
      <c r="D1079" s="18" t="s">
        <v>4094</v>
      </c>
    </row>
    <row r="1080" spans="1:4" ht="13.5">
      <c r="A1080" s="18" t="s">
        <v>6120</v>
      </c>
      <c r="B1080" s="18" t="s">
        <v>6121</v>
      </c>
      <c r="C1080" s="18">
        <v>4</v>
      </c>
      <c r="D1080" s="18" t="s">
        <v>4094</v>
      </c>
    </row>
    <row r="1081" spans="1:4" ht="13.5">
      <c r="A1081" s="18" t="s">
        <v>6122</v>
      </c>
      <c r="B1081" s="18" t="s">
        <v>6123</v>
      </c>
      <c r="C1081" s="18">
        <v>4</v>
      </c>
      <c r="D1081" s="18" t="s">
        <v>4094</v>
      </c>
    </row>
    <row r="1082" spans="1:4" ht="13.5">
      <c r="A1082" s="18" t="s">
        <v>6124</v>
      </c>
      <c r="B1082" s="18" t="s">
        <v>6125</v>
      </c>
      <c r="C1082" s="18">
        <v>4</v>
      </c>
      <c r="D1082" s="18" t="s">
        <v>4094</v>
      </c>
    </row>
    <row r="1083" spans="1:4" ht="13.5">
      <c r="A1083" s="18" t="s">
        <v>6126</v>
      </c>
      <c r="B1083" s="18" t="s">
        <v>6127</v>
      </c>
      <c r="C1083" s="18">
        <v>4</v>
      </c>
      <c r="D1083" s="18" t="s">
        <v>4094</v>
      </c>
    </row>
    <row r="1084" spans="1:4" ht="13.5">
      <c r="A1084" s="18" t="s">
        <v>6128</v>
      </c>
      <c r="B1084" s="18" t="s">
        <v>6129</v>
      </c>
      <c r="C1084" s="18">
        <v>4</v>
      </c>
      <c r="D1084" s="18" t="s">
        <v>4094</v>
      </c>
    </row>
    <row r="1085" spans="1:4" ht="13.5">
      <c r="A1085" s="18" t="s">
        <v>6130</v>
      </c>
      <c r="B1085" s="18" t="s">
        <v>6131</v>
      </c>
      <c r="C1085" s="18">
        <v>4</v>
      </c>
      <c r="D1085" s="18" t="s">
        <v>4094</v>
      </c>
    </row>
    <row r="1086" spans="1:4" ht="13.5">
      <c r="A1086" s="18" t="s">
        <v>6132</v>
      </c>
      <c r="B1086" s="18" t="s">
        <v>6133</v>
      </c>
      <c r="C1086" s="18">
        <v>4</v>
      </c>
      <c r="D1086" s="18" t="s">
        <v>4094</v>
      </c>
    </row>
    <row r="1087" spans="1:4" ht="13.5">
      <c r="A1087" s="18" t="s">
        <v>6134</v>
      </c>
      <c r="B1087" s="18" t="s">
        <v>6135</v>
      </c>
      <c r="C1087" s="18">
        <v>4</v>
      </c>
      <c r="D1087" s="18" t="s">
        <v>4094</v>
      </c>
    </row>
    <row r="1088" spans="1:4" ht="13.5">
      <c r="A1088" s="18" t="s">
        <v>6136</v>
      </c>
      <c r="B1088" s="18" t="s">
        <v>6137</v>
      </c>
      <c r="C1088" s="18">
        <v>4</v>
      </c>
      <c r="D1088" s="18" t="s">
        <v>4094</v>
      </c>
    </row>
    <row r="1089" spans="1:4" ht="13.5">
      <c r="A1089" s="18" t="s">
        <v>6138</v>
      </c>
      <c r="B1089" s="18" t="s">
        <v>6139</v>
      </c>
      <c r="C1089" s="18">
        <v>4</v>
      </c>
      <c r="D1089" s="18" t="s">
        <v>4094</v>
      </c>
    </row>
    <row r="1090" spans="1:4" ht="13.5">
      <c r="A1090" s="18" t="s">
        <v>6140</v>
      </c>
      <c r="B1090" s="18" t="s">
        <v>6141</v>
      </c>
      <c r="C1090" s="18">
        <v>4</v>
      </c>
      <c r="D1090" s="18" t="s">
        <v>4094</v>
      </c>
    </row>
    <row r="1091" spans="1:4" ht="13.5">
      <c r="A1091" s="18" t="s">
        <v>6142</v>
      </c>
      <c r="B1091" s="18" t="s">
        <v>6143</v>
      </c>
      <c r="C1091" s="18">
        <v>4</v>
      </c>
      <c r="D1091" s="18" t="s">
        <v>4094</v>
      </c>
    </row>
    <row r="1092" spans="1:4" ht="13.5">
      <c r="A1092" s="18" t="s">
        <v>6144</v>
      </c>
      <c r="B1092" s="18" t="s">
        <v>6145</v>
      </c>
      <c r="C1092" s="18">
        <v>4</v>
      </c>
      <c r="D1092" s="18" t="s">
        <v>4094</v>
      </c>
    </row>
    <row r="1093" spans="1:4" ht="13.5">
      <c r="A1093" s="18" t="s">
        <v>6146</v>
      </c>
      <c r="B1093" s="18" t="s">
        <v>6147</v>
      </c>
      <c r="C1093" s="18">
        <v>4</v>
      </c>
      <c r="D1093" s="18" t="s">
        <v>4094</v>
      </c>
    </row>
    <row r="1094" spans="1:4" ht="13.5">
      <c r="A1094" s="18" t="s">
        <v>6148</v>
      </c>
      <c r="B1094" s="18" t="s">
        <v>6149</v>
      </c>
      <c r="C1094" s="18">
        <v>4</v>
      </c>
      <c r="D1094" s="18" t="s">
        <v>4094</v>
      </c>
    </row>
    <row r="1095" spans="1:4" ht="13.5">
      <c r="A1095" s="18" t="s">
        <v>6150</v>
      </c>
      <c r="B1095" s="18" t="s">
        <v>6151</v>
      </c>
      <c r="C1095" s="18">
        <v>4</v>
      </c>
      <c r="D1095" s="18" t="s">
        <v>4094</v>
      </c>
    </row>
    <row r="1096" spans="1:4" ht="13.5">
      <c r="A1096" s="18" t="s">
        <v>6152</v>
      </c>
      <c r="B1096" s="18" t="s">
        <v>6153</v>
      </c>
      <c r="C1096" s="18">
        <v>4</v>
      </c>
      <c r="D1096" s="18" t="s">
        <v>4094</v>
      </c>
    </row>
    <row r="1097" spans="1:4" ht="13.5">
      <c r="A1097" s="18" t="s">
        <v>6154</v>
      </c>
      <c r="B1097" s="18" t="s">
        <v>6155</v>
      </c>
      <c r="C1097" s="18">
        <v>4</v>
      </c>
      <c r="D1097" s="18" t="s">
        <v>4094</v>
      </c>
    </row>
    <row r="1098" spans="1:4" ht="13.5">
      <c r="A1098" s="18" t="s">
        <v>6156</v>
      </c>
      <c r="B1098" s="18" t="s">
        <v>6157</v>
      </c>
      <c r="C1098" s="18">
        <v>4</v>
      </c>
      <c r="D1098" s="18" t="s">
        <v>4094</v>
      </c>
    </row>
    <row r="1099" spans="1:4" ht="13.5">
      <c r="A1099" s="18" t="s">
        <v>6158</v>
      </c>
      <c r="B1099" s="18" t="s">
        <v>6159</v>
      </c>
      <c r="C1099" s="18">
        <v>4</v>
      </c>
      <c r="D1099" s="18" t="s">
        <v>4094</v>
      </c>
    </row>
    <row r="1100" spans="1:4" ht="13.5">
      <c r="A1100" s="18" t="s">
        <v>6160</v>
      </c>
      <c r="B1100" s="18" t="s">
        <v>6161</v>
      </c>
      <c r="C1100" s="18">
        <v>4</v>
      </c>
      <c r="D1100" s="18" t="s">
        <v>4094</v>
      </c>
    </row>
    <row r="1101" spans="1:4" ht="13.5">
      <c r="A1101" s="18" t="s">
        <v>6162</v>
      </c>
      <c r="B1101" s="18" t="s">
        <v>6163</v>
      </c>
      <c r="C1101" s="18">
        <v>4</v>
      </c>
      <c r="D1101" s="18" t="s">
        <v>4094</v>
      </c>
    </row>
    <row r="1102" spans="1:4" ht="13.5">
      <c r="A1102" s="18" t="s">
        <v>6164</v>
      </c>
      <c r="B1102" s="18" t="s">
        <v>6165</v>
      </c>
      <c r="C1102" s="18">
        <v>4</v>
      </c>
      <c r="D1102" s="18" t="s">
        <v>4094</v>
      </c>
    </row>
    <row r="1103" spans="1:4" ht="13.5">
      <c r="A1103" s="18" t="s">
        <v>6166</v>
      </c>
      <c r="B1103" s="18" t="s">
        <v>6167</v>
      </c>
      <c r="C1103" s="18">
        <v>4</v>
      </c>
      <c r="D1103" s="18" t="s">
        <v>4094</v>
      </c>
    </row>
    <row r="1104" spans="1:4" ht="13.5">
      <c r="A1104" s="18" t="s">
        <v>6168</v>
      </c>
      <c r="B1104" s="18" t="s">
        <v>6169</v>
      </c>
      <c r="C1104" s="18">
        <v>4</v>
      </c>
      <c r="D1104" s="18" t="s">
        <v>4094</v>
      </c>
    </row>
    <row r="1105" spans="1:4" ht="13.5">
      <c r="A1105" s="18" t="s">
        <v>6170</v>
      </c>
      <c r="B1105" s="18" t="s">
        <v>6171</v>
      </c>
      <c r="C1105" s="18">
        <v>4</v>
      </c>
      <c r="D1105" s="18" t="s">
        <v>4094</v>
      </c>
    </row>
    <row r="1106" spans="1:4" ht="13.5">
      <c r="A1106" s="18" t="s">
        <v>6172</v>
      </c>
      <c r="B1106" s="18" t="s">
        <v>6173</v>
      </c>
      <c r="C1106" s="18">
        <v>4</v>
      </c>
      <c r="D1106" s="18" t="s">
        <v>4094</v>
      </c>
    </row>
    <row r="1107" spans="1:4" ht="13.5">
      <c r="A1107" s="18" t="s">
        <v>6174</v>
      </c>
      <c r="B1107" s="18" t="s">
        <v>6175</v>
      </c>
      <c r="C1107" s="18">
        <v>4</v>
      </c>
      <c r="D1107" s="18" t="s">
        <v>4094</v>
      </c>
    </row>
    <row r="1108" spans="1:4" ht="13.5">
      <c r="A1108" s="18" t="s">
        <v>6176</v>
      </c>
      <c r="B1108" s="18" t="s">
        <v>6177</v>
      </c>
      <c r="C1108" s="18">
        <v>4</v>
      </c>
      <c r="D1108" s="18" t="s">
        <v>4094</v>
      </c>
    </row>
    <row r="1109" spans="1:4" ht="13.5">
      <c r="A1109" s="18" t="s">
        <v>6178</v>
      </c>
      <c r="B1109" s="18" t="s">
        <v>6179</v>
      </c>
      <c r="C1109" s="18">
        <v>4</v>
      </c>
      <c r="D1109" s="18" t="s">
        <v>4094</v>
      </c>
    </row>
    <row r="1110" spans="1:4" ht="13.5">
      <c r="A1110" s="18" t="s">
        <v>6180</v>
      </c>
      <c r="B1110" s="18" t="s">
        <v>6181</v>
      </c>
      <c r="C1110" s="18">
        <v>4</v>
      </c>
      <c r="D1110" s="18" t="s">
        <v>4094</v>
      </c>
    </row>
    <row r="1111" spans="1:4" ht="13.5">
      <c r="A1111" s="18" t="s">
        <v>6182</v>
      </c>
      <c r="B1111" s="18" t="s">
        <v>6183</v>
      </c>
      <c r="C1111" s="18">
        <v>4</v>
      </c>
      <c r="D1111" s="18" t="s">
        <v>4094</v>
      </c>
    </row>
    <row r="1112" spans="1:4" ht="13.5">
      <c r="A1112" s="18" t="s">
        <v>6184</v>
      </c>
      <c r="B1112" s="18" t="s">
        <v>6185</v>
      </c>
      <c r="C1112" s="18">
        <v>4</v>
      </c>
      <c r="D1112" s="18" t="s">
        <v>4094</v>
      </c>
    </row>
    <row r="1113" spans="1:4" ht="13.5">
      <c r="A1113" s="18" t="s">
        <v>6186</v>
      </c>
      <c r="B1113" s="18" t="s">
        <v>6187</v>
      </c>
      <c r="C1113" s="18">
        <v>4</v>
      </c>
      <c r="D1113" s="18" t="s">
        <v>4094</v>
      </c>
    </row>
    <row r="1114" spans="1:4" ht="13.5">
      <c r="A1114" s="18" t="s">
        <v>6188</v>
      </c>
      <c r="B1114" s="18" t="s">
        <v>6189</v>
      </c>
      <c r="C1114" s="18">
        <v>4</v>
      </c>
      <c r="D1114" s="18" t="s">
        <v>4094</v>
      </c>
    </row>
    <row r="1115" spans="1:4" ht="13.5">
      <c r="A1115" s="18" t="s">
        <v>6190</v>
      </c>
      <c r="B1115" s="18" t="s">
        <v>6191</v>
      </c>
      <c r="C1115" s="18">
        <v>4</v>
      </c>
      <c r="D1115" s="18" t="s">
        <v>4094</v>
      </c>
    </row>
    <row r="1116" spans="1:4" ht="13.5">
      <c r="A1116" s="18" t="s">
        <v>6192</v>
      </c>
      <c r="B1116" s="18" t="s">
        <v>6193</v>
      </c>
      <c r="C1116" s="18">
        <v>4</v>
      </c>
      <c r="D1116" s="18" t="s">
        <v>4094</v>
      </c>
    </row>
    <row r="1117" spans="1:4" ht="13.5">
      <c r="A1117" s="18" t="s">
        <v>6194</v>
      </c>
      <c r="B1117" s="18" t="s">
        <v>6195</v>
      </c>
      <c r="C1117" s="18">
        <v>4</v>
      </c>
      <c r="D1117" s="18" t="s">
        <v>4094</v>
      </c>
    </row>
    <row r="1118" spans="1:4" ht="13.5">
      <c r="A1118" s="18" t="s">
        <v>6196</v>
      </c>
      <c r="B1118" s="18" t="s">
        <v>6197</v>
      </c>
      <c r="C1118" s="18">
        <v>4</v>
      </c>
      <c r="D1118" s="18" t="s">
        <v>4094</v>
      </c>
    </row>
    <row r="1119" spans="1:4" ht="13.5">
      <c r="A1119" s="18" t="s">
        <v>6198</v>
      </c>
      <c r="B1119" s="18" t="s">
        <v>6199</v>
      </c>
      <c r="C1119" s="18">
        <v>4</v>
      </c>
      <c r="D1119" s="18" t="s">
        <v>4094</v>
      </c>
    </row>
    <row r="1120" spans="1:4" ht="13.5">
      <c r="A1120" s="18" t="s">
        <v>6200</v>
      </c>
      <c r="B1120" s="18" t="s">
        <v>6201</v>
      </c>
      <c r="C1120" s="18">
        <v>4</v>
      </c>
      <c r="D1120" s="18" t="s">
        <v>4094</v>
      </c>
    </row>
    <row r="1121" spans="1:4" ht="13.5">
      <c r="A1121" s="18" t="s">
        <v>6202</v>
      </c>
      <c r="B1121" s="18" t="s">
        <v>2799</v>
      </c>
      <c r="C1121" s="18">
        <v>4</v>
      </c>
      <c r="D1121" s="18" t="s">
        <v>4094</v>
      </c>
    </row>
    <row r="1122" spans="1:4" ht="13.5">
      <c r="A1122" s="18" t="s">
        <v>6203</v>
      </c>
      <c r="B1122" s="18" t="s">
        <v>6204</v>
      </c>
      <c r="C1122" s="18">
        <v>4</v>
      </c>
      <c r="D1122" s="18" t="s">
        <v>4094</v>
      </c>
    </row>
    <row r="1123" spans="1:4" ht="13.5">
      <c r="A1123" s="18" t="s">
        <v>6205</v>
      </c>
      <c r="B1123" s="18" t="s">
        <v>6206</v>
      </c>
      <c r="C1123" s="18">
        <v>4</v>
      </c>
      <c r="D1123" s="18" t="s">
        <v>4094</v>
      </c>
    </row>
    <row r="1124" spans="1:4" ht="13.5">
      <c r="A1124" s="18" t="s">
        <v>6207</v>
      </c>
      <c r="B1124" s="18" t="s">
        <v>6208</v>
      </c>
      <c r="C1124" s="18">
        <v>4</v>
      </c>
      <c r="D1124" s="18" t="s">
        <v>4094</v>
      </c>
    </row>
    <row r="1125" spans="1:4" ht="13.5">
      <c r="A1125" s="18" t="s">
        <v>6209</v>
      </c>
      <c r="B1125" s="18" t="s">
        <v>6210</v>
      </c>
      <c r="C1125" s="18">
        <v>4</v>
      </c>
      <c r="D1125" s="18" t="s">
        <v>4094</v>
      </c>
    </row>
    <row r="1126" spans="1:4" ht="13.5">
      <c r="A1126" s="18" t="s">
        <v>6211</v>
      </c>
      <c r="B1126" s="18" t="s">
        <v>6212</v>
      </c>
      <c r="C1126" s="18">
        <v>4</v>
      </c>
      <c r="D1126" s="18" t="s">
        <v>4094</v>
      </c>
    </row>
    <row r="1127" spans="1:4" ht="13.5">
      <c r="A1127" s="18" t="s">
        <v>6213</v>
      </c>
      <c r="B1127" s="18" t="s">
        <v>6214</v>
      </c>
      <c r="C1127" s="18">
        <v>4</v>
      </c>
      <c r="D1127" s="18" t="s">
        <v>4094</v>
      </c>
    </row>
    <row r="1128" spans="1:4" ht="13.5">
      <c r="A1128" s="18" t="s">
        <v>6215</v>
      </c>
      <c r="B1128" s="18" t="s">
        <v>6216</v>
      </c>
      <c r="C1128" s="18">
        <v>4</v>
      </c>
      <c r="D1128" s="18" t="s">
        <v>4094</v>
      </c>
    </row>
    <row r="1129" spans="1:4" ht="13.5">
      <c r="A1129" s="18" t="s">
        <v>6217</v>
      </c>
      <c r="B1129" s="18" t="s">
        <v>6218</v>
      </c>
      <c r="C1129" s="18">
        <v>4</v>
      </c>
      <c r="D1129" s="18" t="s">
        <v>4094</v>
      </c>
    </row>
    <row r="1130" spans="1:4" ht="13.5">
      <c r="A1130" s="18" t="s">
        <v>6219</v>
      </c>
      <c r="B1130" s="18" t="s">
        <v>6220</v>
      </c>
      <c r="C1130" s="18">
        <v>4</v>
      </c>
      <c r="D1130" s="18" t="s">
        <v>4094</v>
      </c>
    </row>
    <row r="1131" spans="1:4" ht="13.5">
      <c r="A1131" s="18" t="s">
        <v>6221</v>
      </c>
      <c r="B1131" s="18" t="s">
        <v>6222</v>
      </c>
      <c r="C1131" s="18">
        <v>4</v>
      </c>
      <c r="D1131" s="18" t="s">
        <v>4094</v>
      </c>
    </row>
    <row r="1132" spans="1:4" ht="13.5">
      <c r="A1132" s="18" t="s">
        <v>6223</v>
      </c>
      <c r="B1132" s="18" t="s">
        <v>6224</v>
      </c>
      <c r="C1132" s="18">
        <v>4</v>
      </c>
      <c r="D1132" s="18" t="s">
        <v>4094</v>
      </c>
    </row>
    <row r="1133" spans="1:4" ht="13.5">
      <c r="A1133" s="18" t="s">
        <v>6225</v>
      </c>
      <c r="B1133" s="18" t="s">
        <v>6226</v>
      </c>
      <c r="C1133" s="18">
        <v>4</v>
      </c>
      <c r="D1133" s="18" t="s">
        <v>4094</v>
      </c>
    </row>
    <row r="1134" spans="1:4" ht="13.5">
      <c r="A1134" s="18" t="s">
        <v>6227</v>
      </c>
      <c r="B1134" s="18" t="s">
        <v>6228</v>
      </c>
      <c r="C1134" s="18">
        <v>4</v>
      </c>
      <c r="D1134" s="18" t="s">
        <v>4094</v>
      </c>
    </row>
    <row r="1135" spans="1:4" ht="13.5">
      <c r="A1135" s="18" t="s">
        <v>6229</v>
      </c>
      <c r="B1135" s="18" t="s">
        <v>6230</v>
      </c>
      <c r="C1135" s="18">
        <v>4</v>
      </c>
      <c r="D1135" s="18" t="s">
        <v>4094</v>
      </c>
    </row>
    <row r="1136" spans="1:4" ht="13.5">
      <c r="A1136" s="18" t="s">
        <v>6231</v>
      </c>
      <c r="B1136" s="18" t="s">
        <v>6232</v>
      </c>
      <c r="C1136" s="18">
        <v>4</v>
      </c>
      <c r="D1136" s="18" t="s">
        <v>4094</v>
      </c>
    </row>
    <row r="1137" spans="1:4" ht="13.5">
      <c r="A1137" s="18" t="s">
        <v>6233</v>
      </c>
      <c r="B1137" s="18" t="s">
        <v>6234</v>
      </c>
      <c r="C1137" s="18">
        <v>4</v>
      </c>
      <c r="D1137" s="18" t="s">
        <v>4094</v>
      </c>
    </row>
    <row r="1138" spans="1:4" ht="13.5">
      <c r="A1138" s="18" t="s">
        <v>6235</v>
      </c>
      <c r="B1138" s="18" t="s">
        <v>6236</v>
      </c>
      <c r="C1138" s="18">
        <v>4</v>
      </c>
      <c r="D1138" s="18" t="s">
        <v>4094</v>
      </c>
    </row>
    <row r="1139" spans="1:4" ht="13.5">
      <c r="A1139" s="18" t="s">
        <v>6237</v>
      </c>
      <c r="B1139" s="18" t="s">
        <v>6238</v>
      </c>
      <c r="C1139" s="18">
        <v>4</v>
      </c>
      <c r="D1139" s="18" t="s">
        <v>4094</v>
      </c>
    </row>
    <row r="1140" spans="1:4" ht="13.5">
      <c r="A1140" s="18" t="s">
        <v>6239</v>
      </c>
      <c r="B1140" s="18" t="s">
        <v>6240</v>
      </c>
      <c r="C1140" s="18">
        <v>4</v>
      </c>
      <c r="D1140" s="18" t="s">
        <v>4094</v>
      </c>
    </row>
    <row r="1141" spans="1:4" ht="13.5">
      <c r="A1141" s="18" t="s">
        <v>6241</v>
      </c>
      <c r="B1141" s="18" t="s">
        <v>6242</v>
      </c>
      <c r="C1141" s="18">
        <v>4</v>
      </c>
      <c r="D1141" s="18" t="s">
        <v>4094</v>
      </c>
    </row>
    <row r="1142" spans="1:4" ht="13.5">
      <c r="A1142" s="18" t="s">
        <v>6243</v>
      </c>
      <c r="B1142" s="18" t="s">
        <v>6244</v>
      </c>
      <c r="C1142" s="18">
        <v>4</v>
      </c>
      <c r="D1142" s="18" t="s">
        <v>4094</v>
      </c>
    </row>
    <row r="1143" spans="1:4" ht="13.5">
      <c r="A1143" s="18" t="s">
        <v>6245</v>
      </c>
      <c r="B1143" s="18" t="s">
        <v>6246</v>
      </c>
      <c r="C1143" s="18">
        <v>4</v>
      </c>
      <c r="D1143" s="18" t="s">
        <v>4094</v>
      </c>
    </row>
    <row r="1144" spans="1:4" ht="13.5">
      <c r="A1144" s="18" t="s">
        <v>6247</v>
      </c>
      <c r="B1144" s="18" t="s">
        <v>6248</v>
      </c>
      <c r="C1144" s="18">
        <v>4</v>
      </c>
      <c r="D1144" s="18" t="s">
        <v>4094</v>
      </c>
    </row>
    <row r="1145" spans="1:4" ht="13.5">
      <c r="A1145" s="18" t="s">
        <v>6249</v>
      </c>
      <c r="B1145" s="18" t="s">
        <v>6250</v>
      </c>
      <c r="C1145" s="18">
        <v>4</v>
      </c>
      <c r="D1145" s="18" t="s">
        <v>4094</v>
      </c>
    </row>
    <row r="1146" spans="1:4" ht="13.5">
      <c r="A1146" s="18" t="s">
        <v>6251</v>
      </c>
      <c r="B1146" s="18" t="s">
        <v>6252</v>
      </c>
      <c r="C1146" s="18">
        <v>4</v>
      </c>
      <c r="D1146" s="18" t="s">
        <v>4094</v>
      </c>
    </row>
    <row r="1147" spans="1:4" ht="13.5">
      <c r="A1147" s="18" t="s">
        <v>6253</v>
      </c>
      <c r="B1147" s="18" t="s">
        <v>6254</v>
      </c>
      <c r="C1147" s="18">
        <v>4</v>
      </c>
      <c r="D1147" s="18" t="s">
        <v>4094</v>
      </c>
    </row>
    <row r="1148" spans="1:4" ht="13.5">
      <c r="A1148" s="18" t="s">
        <v>6255</v>
      </c>
      <c r="B1148" s="18" t="s">
        <v>6256</v>
      </c>
      <c r="C1148" s="18">
        <v>4</v>
      </c>
      <c r="D1148" s="18" t="s">
        <v>4094</v>
      </c>
    </row>
    <row r="1149" spans="1:4" ht="13.5">
      <c r="A1149" s="18" t="s">
        <v>6257</v>
      </c>
      <c r="B1149" s="18" t="s">
        <v>6258</v>
      </c>
      <c r="C1149" s="18">
        <v>4</v>
      </c>
      <c r="D1149" s="18" t="s">
        <v>4094</v>
      </c>
    </row>
    <row r="1150" spans="1:4" ht="13.5">
      <c r="A1150" s="18" t="s">
        <v>6259</v>
      </c>
      <c r="B1150" s="18" t="s">
        <v>6260</v>
      </c>
      <c r="C1150" s="18">
        <v>4</v>
      </c>
      <c r="D1150" s="18" t="s">
        <v>4094</v>
      </c>
    </row>
    <row r="1151" spans="1:4" ht="13.5">
      <c r="A1151" s="18" t="s">
        <v>6261</v>
      </c>
      <c r="B1151" s="18" t="s">
        <v>6262</v>
      </c>
      <c r="C1151" s="18">
        <v>4</v>
      </c>
      <c r="D1151" s="18" t="s">
        <v>4094</v>
      </c>
    </row>
    <row r="1152" spans="1:4" ht="13.5">
      <c r="A1152" s="18" t="s">
        <v>6263</v>
      </c>
      <c r="B1152" s="18" t="s">
        <v>6264</v>
      </c>
      <c r="C1152" s="18">
        <v>4</v>
      </c>
      <c r="D1152" s="18" t="s">
        <v>4094</v>
      </c>
    </row>
    <row r="1153" spans="1:4" ht="13.5">
      <c r="A1153" s="18" t="s">
        <v>6265</v>
      </c>
      <c r="B1153" s="18" t="s">
        <v>6266</v>
      </c>
      <c r="C1153" s="18">
        <v>4</v>
      </c>
      <c r="D1153" s="18" t="s">
        <v>4094</v>
      </c>
    </row>
    <row r="1154" spans="1:4" ht="13.5">
      <c r="A1154" s="18" t="s">
        <v>6267</v>
      </c>
      <c r="B1154" s="18" t="s">
        <v>6268</v>
      </c>
      <c r="C1154" s="18">
        <v>4</v>
      </c>
      <c r="D1154" s="18" t="s">
        <v>4094</v>
      </c>
    </row>
    <row r="1155" spans="1:4" ht="13.5">
      <c r="A1155" s="18" t="s">
        <v>6269</v>
      </c>
      <c r="B1155" s="18" t="s">
        <v>6270</v>
      </c>
      <c r="C1155" s="18">
        <v>4</v>
      </c>
      <c r="D1155" s="18" t="s">
        <v>4094</v>
      </c>
    </row>
    <row r="1156" spans="1:4" ht="13.5">
      <c r="A1156" s="18" t="s">
        <v>6271</v>
      </c>
      <c r="B1156" s="18" t="s">
        <v>6272</v>
      </c>
      <c r="C1156" s="18">
        <v>4</v>
      </c>
      <c r="D1156" s="18" t="s">
        <v>4094</v>
      </c>
    </row>
    <row r="1157" spans="1:4" ht="13.5">
      <c r="A1157" s="18" t="s">
        <v>6273</v>
      </c>
      <c r="B1157" s="18" t="s">
        <v>6274</v>
      </c>
      <c r="C1157" s="18">
        <v>4</v>
      </c>
      <c r="D1157" s="18" t="s">
        <v>4094</v>
      </c>
    </row>
    <row r="1158" spans="1:4" ht="13.5">
      <c r="A1158" s="18" t="s">
        <v>6275</v>
      </c>
      <c r="B1158" s="18" t="s">
        <v>6276</v>
      </c>
      <c r="C1158" s="18">
        <v>4</v>
      </c>
      <c r="D1158" s="18" t="s">
        <v>4094</v>
      </c>
    </row>
    <row r="1159" spans="1:4" ht="13.5">
      <c r="A1159" s="18" t="s">
        <v>6277</v>
      </c>
      <c r="B1159" s="18" t="s">
        <v>6278</v>
      </c>
      <c r="C1159" s="18">
        <v>4</v>
      </c>
      <c r="D1159" s="18" t="s">
        <v>4094</v>
      </c>
    </row>
    <row r="1160" spans="1:4" ht="13.5">
      <c r="A1160" s="18" t="s">
        <v>6279</v>
      </c>
      <c r="B1160" s="18" t="s">
        <v>6280</v>
      </c>
      <c r="C1160" s="18">
        <v>4</v>
      </c>
      <c r="D1160" s="18" t="s">
        <v>4094</v>
      </c>
    </row>
    <row r="1161" spans="1:4" ht="13.5">
      <c r="A1161" s="18" t="s">
        <v>6281</v>
      </c>
      <c r="B1161" s="18" t="s">
        <v>6282</v>
      </c>
      <c r="C1161" s="18">
        <v>4</v>
      </c>
      <c r="D1161" s="18" t="s">
        <v>4094</v>
      </c>
    </row>
    <row r="1162" spans="1:4" ht="13.5">
      <c r="A1162" s="18" t="s">
        <v>6283</v>
      </c>
      <c r="B1162" s="18" t="s">
        <v>6284</v>
      </c>
      <c r="C1162" s="18">
        <v>4</v>
      </c>
      <c r="D1162" s="18" t="s">
        <v>4094</v>
      </c>
    </row>
    <row r="1163" spans="1:4" ht="13.5">
      <c r="A1163" s="18" t="s">
        <v>6285</v>
      </c>
      <c r="B1163" s="18" t="s">
        <v>6286</v>
      </c>
      <c r="C1163" s="18">
        <v>4</v>
      </c>
      <c r="D1163" s="18" t="s">
        <v>4094</v>
      </c>
    </row>
    <row r="1164" spans="1:4" ht="13.5">
      <c r="A1164" s="18" t="s">
        <v>6287</v>
      </c>
      <c r="B1164" s="18" t="s">
        <v>6288</v>
      </c>
      <c r="C1164" s="18">
        <v>4</v>
      </c>
      <c r="D1164" s="18" t="s">
        <v>4094</v>
      </c>
    </row>
    <row r="1165" spans="1:4" ht="13.5">
      <c r="A1165" s="18" t="s">
        <v>6289</v>
      </c>
      <c r="B1165" s="18" t="s">
        <v>6290</v>
      </c>
      <c r="C1165" s="18">
        <v>4</v>
      </c>
      <c r="D1165" s="18" t="s">
        <v>4094</v>
      </c>
    </row>
    <row r="1166" spans="1:4" ht="13.5">
      <c r="A1166" s="18" t="s">
        <v>6291</v>
      </c>
      <c r="B1166" s="18" t="s">
        <v>6292</v>
      </c>
      <c r="C1166" s="18">
        <v>4</v>
      </c>
      <c r="D1166" s="18" t="s">
        <v>4094</v>
      </c>
    </row>
    <row r="1167" spans="1:4" ht="13.5">
      <c r="A1167" s="18" t="s">
        <v>6293</v>
      </c>
      <c r="B1167" s="18" t="s">
        <v>6294</v>
      </c>
      <c r="C1167" s="18">
        <v>4</v>
      </c>
      <c r="D1167" s="18" t="s">
        <v>4094</v>
      </c>
    </row>
    <row r="1168" spans="1:4" ht="13.5">
      <c r="A1168" s="18" t="s">
        <v>6295</v>
      </c>
      <c r="B1168" s="18" t="s">
        <v>6296</v>
      </c>
      <c r="C1168" s="18">
        <v>4</v>
      </c>
      <c r="D1168" s="18" t="s">
        <v>4094</v>
      </c>
    </row>
    <row r="1169" spans="1:4" ht="13.5">
      <c r="A1169" s="18" t="s">
        <v>6297</v>
      </c>
      <c r="B1169" s="18" t="s">
        <v>6298</v>
      </c>
      <c r="C1169" s="18">
        <v>4</v>
      </c>
      <c r="D1169" s="18" t="s">
        <v>4094</v>
      </c>
    </row>
    <row r="1170" spans="1:4" ht="13.5">
      <c r="A1170" s="18" t="s">
        <v>6299</v>
      </c>
      <c r="B1170" s="18" t="s">
        <v>6300</v>
      </c>
      <c r="C1170" s="18">
        <v>4</v>
      </c>
      <c r="D1170" s="18" t="s">
        <v>4094</v>
      </c>
    </row>
    <row r="1171" spans="1:4" ht="13.5">
      <c r="A1171" s="18" t="s">
        <v>6301</v>
      </c>
      <c r="B1171" s="18" t="s">
        <v>6302</v>
      </c>
      <c r="C1171" s="18">
        <v>4</v>
      </c>
      <c r="D1171" s="18" t="s">
        <v>4094</v>
      </c>
    </row>
    <row r="1172" spans="1:4" ht="13.5">
      <c r="A1172" s="18" t="s">
        <v>6303</v>
      </c>
      <c r="B1172" s="18" t="s">
        <v>6304</v>
      </c>
      <c r="C1172" s="18">
        <v>4</v>
      </c>
      <c r="D1172" s="18" t="s">
        <v>4094</v>
      </c>
    </row>
    <row r="1173" spans="1:4" ht="13.5">
      <c r="A1173" s="18" t="s">
        <v>6305</v>
      </c>
      <c r="B1173" s="18" t="s">
        <v>6306</v>
      </c>
      <c r="C1173" s="18">
        <v>4</v>
      </c>
      <c r="D1173" s="18" t="s">
        <v>4094</v>
      </c>
    </row>
    <row r="1174" spans="1:4" ht="13.5">
      <c r="A1174" s="18" t="s">
        <v>6307</v>
      </c>
      <c r="B1174" s="18" t="s">
        <v>6308</v>
      </c>
      <c r="C1174" s="18">
        <v>4</v>
      </c>
      <c r="D1174" s="18" t="s">
        <v>4094</v>
      </c>
    </row>
    <row r="1175" spans="1:4" ht="13.5">
      <c r="A1175" s="18" t="s">
        <v>6309</v>
      </c>
      <c r="B1175" s="18" t="s">
        <v>6310</v>
      </c>
      <c r="C1175" s="18">
        <v>4</v>
      </c>
      <c r="D1175" s="18" t="s">
        <v>4094</v>
      </c>
    </row>
    <row r="1176" spans="1:4" ht="13.5">
      <c r="A1176" s="18" t="s">
        <v>6311</v>
      </c>
      <c r="B1176" s="18" t="s">
        <v>6312</v>
      </c>
      <c r="C1176" s="18">
        <v>4</v>
      </c>
      <c r="D1176" s="18" t="s">
        <v>4094</v>
      </c>
    </row>
    <row r="1177" spans="1:4" ht="13.5">
      <c r="A1177" s="18" t="s">
        <v>6313</v>
      </c>
      <c r="B1177" s="18" t="s">
        <v>6314</v>
      </c>
      <c r="C1177" s="18">
        <v>4</v>
      </c>
      <c r="D1177" s="18" t="s">
        <v>4094</v>
      </c>
    </row>
    <row r="1178" spans="1:4" ht="13.5">
      <c r="A1178" s="18" t="s">
        <v>6315</v>
      </c>
      <c r="B1178" s="18" t="s">
        <v>6316</v>
      </c>
      <c r="C1178" s="18">
        <v>4</v>
      </c>
      <c r="D1178" s="18" t="s">
        <v>4094</v>
      </c>
    </row>
    <row r="1179" spans="1:4" ht="13.5">
      <c r="A1179" s="18" t="s">
        <v>6317</v>
      </c>
      <c r="B1179" s="18" t="s">
        <v>6318</v>
      </c>
      <c r="C1179" s="18">
        <v>4</v>
      </c>
      <c r="D1179" s="18" t="s">
        <v>4094</v>
      </c>
    </row>
    <row r="1180" spans="1:4" ht="13.5">
      <c r="A1180" s="18" t="s">
        <v>6319</v>
      </c>
      <c r="B1180" s="18" t="s">
        <v>6320</v>
      </c>
      <c r="C1180" s="18">
        <v>4</v>
      </c>
      <c r="D1180" s="18" t="s">
        <v>4094</v>
      </c>
    </row>
    <row r="1181" spans="1:4" ht="13.5">
      <c r="A1181" s="18" t="s">
        <v>6321</v>
      </c>
      <c r="B1181" s="18" t="s">
        <v>6322</v>
      </c>
      <c r="C1181" s="18">
        <v>4</v>
      </c>
      <c r="D1181" s="18" t="s">
        <v>4094</v>
      </c>
    </row>
    <row r="1182" spans="1:4" ht="13.5">
      <c r="A1182" s="18" t="s">
        <v>6323</v>
      </c>
      <c r="B1182" s="18" t="s">
        <v>6324</v>
      </c>
      <c r="C1182" s="18">
        <v>4</v>
      </c>
      <c r="D1182" s="18" t="s">
        <v>4094</v>
      </c>
    </row>
    <row r="1183" spans="1:4" ht="13.5">
      <c r="A1183" s="18" t="s">
        <v>6325</v>
      </c>
      <c r="B1183" s="18" t="s">
        <v>6326</v>
      </c>
      <c r="C1183" s="18">
        <v>4</v>
      </c>
      <c r="D1183" s="18" t="s">
        <v>4094</v>
      </c>
    </row>
    <row r="1184" spans="1:4" ht="13.5">
      <c r="A1184" s="18" t="s">
        <v>6327</v>
      </c>
      <c r="B1184" s="18" t="s">
        <v>6328</v>
      </c>
      <c r="C1184" s="18">
        <v>4</v>
      </c>
      <c r="D1184" s="18" t="s">
        <v>4094</v>
      </c>
    </row>
    <row r="1185" spans="1:4" ht="13.5">
      <c r="A1185" s="18" t="s">
        <v>6329</v>
      </c>
      <c r="B1185" s="18" t="s">
        <v>6330</v>
      </c>
      <c r="C1185" s="18">
        <v>4</v>
      </c>
      <c r="D1185" s="18" t="s">
        <v>4094</v>
      </c>
    </row>
    <row r="1186" spans="1:4" ht="13.5">
      <c r="A1186" s="18" t="s">
        <v>6331</v>
      </c>
      <c r="B1186" s="18" t="s">
        <v>6332</v>
      </c>
      <c r="C1186" s="18">
        <v>4</v>
      </c>
      <c r="D1186" s="18" t="s">
        <v>4094</v>
      </c>
    </row>
    <row r="1187" spans="1:4" ht="13.5">
      <c r="A1187" s="18" t="s">
        <v>6333</v>
      </c>
      <c r="B1187" s="18" t="s">
        <v>6334</v>
      </c>
      <c r="C1187" s="18">
        <v>4</v>
      </c>
      <c r="D1187" s="18" t="s">
        <v>4094</v>
      </c>
    </row>
    <row r="1188" spans="1:4" ht="13.5">
      <c r="A1188" s="18" t="s">
        <v>6335</v>
      </c>
      <c r="B1188" s="18" t="s">
        <v>6336</v>
      </c>
      <c r="C1188" s="18">
        <v>4</v>
      </c>
      <c r="D1188" s="18" t="s">
        <v>4094</v>
      </c>
    </row>
    <row r="1189" spans="1:4" ht="13.5">
      <c r="A1189" s="18" t="s">
        <v>6337</v>
      </c>
      <c r="B1189" s="18" t="s">
        <v>6338</v>
      </c>
      <c r="C1189" s="18">
        <v>4</v>
      </c>
      <c r="D1189" s="18" t="s">
        <v>4094</v>
      </c>
    </row>
    <row r="1190" spans="1:4" ht="13.5">
      <c r="A1190" s="18" t="s">
        <v>6339</v>
      </c>
      <c r="B1190" s="18" t="s">
        <v>6340</v>
      </c>
      <c r="C1190" s="18">
        <v>4</v>
      </c>
      <c r="D1190" s="18" t="s">
        <v>4094</v>
      </c>
    </row>
    <row r="1191" spans="1:4" ht="13.5">
      <c r="A1191" s="18" t="s">
        <v>6341</v>
      </c>
      <c r="B1191" s="18" t="s">
        <v>6342</v>
      </c>
      <c r="C1191" s="18">
        <v>4</v>
      </c>
      <c r="D1191" s="18" t="s">
        <v>4094</v>
      </c>
    </row>
    <row r="1192" spans="1:4" ht="13.5">
      <c r="A1192" s="18" t="s">
        <v>6343</v>
      </c>
      <c r="B1192" s="18" t="s">
        <v>6344</v>
      </c>
      <c r="C1192" s="18">
        <v>4</v>
      </c>
      <c r="D1192" s="18" t="s">
        <v>4094</v>
      </c>
    </row>
    <row r="1193" spans="1:4" ht="13.5">
      <c r="A1193" s="18" t="s">
        <v>6345</v>
      </c>
      <c r="B1193" s="18" t="s">
        <v>6346</v>
      </c>
      <c r="C1193" s="18">
        <v>4</v>
      </c>
      <c r="D1193" s="18" t="s">
        <v>4094</v>
      </c>
    </row>
    <row r="1194" spans="1:4" ht="13.5">
      <c r="A1194" s="18" t="s">
        <v>6347</v>
      </c>
      <c r="B1194" s="18" t="s">
        <v>6348</v>
      </c>
      <c r="C1194" s="18">
        <v>4</v>
      </c>
      <c r="D1194" s="18" t="s">
        <v>4094</v>
      </c>
    </row>
    <row r="1195" spans="1:4" ht="13.5">
      <c r="A1195" s="18" t="s">
        <v>6349</v>
      </c>
      <c r="B1195" s="18" t="s">
        <v>6350</v>
      </c>
      <c r="C1195" s="18">
        <v>4</v>
      </c>
      <c r="D1195" s="18" t="s">
        <v>4094</v>
      </c>
    </row>
    <row r="1196" spans="1:4" ht="13.5">
      <c r="A1196" s="18" t="s">
        <v>6351</v>
      </c>
      <c r="B1196" s="18" t="s">
        <v>6352</v>
      </c>
      <c r="C1196" s="18">
        <v>4</v>
      </c>
      <c r="D1196" s="18" t="s">
        <v>4094</v>
      </c>
    </row>
    <row r="1197" spans="1:4" ht="13.5">
      <c r="A1197" s="18" t="s">
        <v>6353</v>
      </c>
      <c r="B1197" s="18" t="s">
        <v>6354</v>
      </c>
      <c r="C1197" s="18">
        <v>4</v>
      </c>
      <c r="D1197" s="18" t="s">
        <v>4094</v>
      </c>
    </row>
    <row r="1198" spans="1:4" ht="13.5">
      <c r="A1198" s="18" t="s">
        <v>6355</v>
      </c>
      <c r="B1198" s="18" t="s">
        <v>6356</v>
      </c>
      <c r="C1198" s="18">
        <v>4</v>
      </c>
      <c r="D1198" s="18" t="s">
        <v>4094</v>
      </c>
    </row>
    <row r="1199" spans="1:4" ht="13.5">
      <c r="A1199" s="18" t="s">
        <v>6357</v>
      </c>
      <c r="B1199" s="18" t="s">
        <v>6358</v>
      </c>
      <c r="C1199" s="18">
        <v>4</v>
      </c>
      <c r="D1199" s="18" t="s">
        <v>4094</v>
      </c>
    </row>
    <row r="1200" spans="1:4" ht="13.5">
      <c r="A1200" s="18" t="s">
        <v>6359</v>
      </c>
      <c r="B1200" s="18" t="s">
        <v>6360</v>
      </c>
      <c r="C1200" s="18">
        <v>4</v>
      </c>
      <c r="D1200" s="18" t="s">
        <v>4094</v>
      </c>
    </row>
    <row r="1201" spans="1:4" ht="13.5">
      <c r="A1201" s="18" t="s">
        <v>6361</v>
      </c>
      <c r="B1201" s="18" t="s">
        <v>6362</v>
      </c>
      <c r="C1201" s="18">
        <v>4</v>
      </c>
      <c r="D1201" s="18" t="s">
        <v>4094</v>
      </c>
    </row>
    <row r="1202" spans="1:4" ht="13.5">
      <c r="A1202" s="18" t="s">
        <v>6363</v>
      </c>
      <c r="B1202" s="18" t="s">
        <v>6364</v>
      </c>
      <c r="C1202" s="18">
        <v>4</v>
      </c>
      <c r="D1202" s="18" t="s">
        <v>4094</v>
      </c>
    </row>
    <row r="1203" spans="1:4" ht="13.5">
      <c r="A1203" s="18" t="s">
        <v>6365</v>
      </c>
      <c r="B1203" s="18" t="s">
        <v>6366</v>
      </c>
      <c r="C1203" s="18">
        <v>4</v>
      </c>
      <c r="D1203" s="18" t="s">
        <v>4094</v>
      </c>
    </row>
    <row r="1204" spans="1:4" ht="13.5">
      <c r="A1204" s="18" t="s">
        <v>6367</v>
      </c>
      <c r="B1204" s="18" t="s">
        <v>6368</v>
      </c>
      <c r="C1204" s="18">
        <v>4</v>
      </c>
      <c r="D1204" s="18" t="s">
        <v>4094</v>
      </c>
    </row>
    <row r="1205" spans="1:4" ht="13.5">
      <c r="A1205" s="18" t="s">
        <v>6369</v>
      </c>
      <c r="B1205" s="18" t="s">
        <v>6370</v>
      </c>
      <c r="C1205" s="18">
        <v>4</v>
      </c>
      <c r="D1205" s="18" t="s">
        <v>4094</v>
      </c>
    </row>
    <row r="1206" spans="1:4" ht="13.5">
      <c r="A1206" s="18" t="s">
        <v>6371</v>
      </c>
      <c r="B1206" s="18" t="s">
        <v>6372</v>
      </c>
      <c r="C1206" s="18">
        <v>4</v>
      </c>
      <c r="D1206" s="18" t="s">
        <v>4094</v>
      </c>
    </row>
    <row r="1207" spans="1:4" ht="13.5">
      <c r="A1207" s="18" t="s">
        <v>6373</v>
      </c>
      <c r="B1207" s="18" t="s">
        <v>6374</v>
      </c>
      <c r="C1207" s="18">
        <v>4</v>
      </c>
      <c r="D1207" s="18" t="s">
        <v>4094</v>
      </c>
    </row>
    <row r="1208" spans="1:4" ht="13.5">
      <c r="A1208" s="18" t="s">
        <v>6375</v>
      </c>
      <c r="B1208" s="18" t="s">
        <v>6376</v>
      </c>
      <c r="C1208" s="18">
        <v>4</v>
      </c>
      <c r="D1208" s="18" t="s">
        <v>4094</v>
      </c>
    </row>
    <row r="1209" spans="1:4" ht="13.5">
      <c r="A1209" s="18" t="s">
        <v>6377</v>
      </c>
      <c r="B1209" s="18" t="s">
        <v>6378</v>
      </c>
      <c r="C1209" s="18">
        <v>4</v>
      </c>
      <c r="D1209" s="18" t="s">
        <v>4094</v>
      </c>
    </row>
    <row r="1210" spans="1:4" ht="13.5">
      <c r="A1210" s="18" t="s">
        <v>6379</v>
      </c>
      <c r="B1210" s="18" t="s">
        <v>6380</v>
      </c>
      <c r="C1210" s="18">
        <v>4</v>
      </c>
      <c r="D1210" s="18" t="s">
        <v>4094</v>
      </c>
    </row>
    <row r="1211" spans="1:4" ht="13.5">
      <c r="A1211" s="18" t="s">
        <v>6381</v>
      </c>
      <c r="B1211" s="18" t="s">
        <v>6382</v>
      </c>
      <c r="C1211" s="18">
        <v>4</v>
      </c>
      <c r="D1211" s="18" t="s">
        <v>4094</v>
      </c>
    </row>
    <row r="1212" spans="1:4" ht="13.5">
      <c r="A1212" s="18" t="s">
        <v>6383</v>
      </c>
      <c r="B1212" s="18" t="s">
        <v>6384</v>
      </c>
      <c r="C1212" s="18">
        <v>4</v>
      </c>
      <c r="D1212" s="18" t="s">
        <v>4094</v>
      </c>
    </row>
    <row r="1213" spans="1:4" ht="13.5">
      <c r="A1213" s="18" t="s">
        <v>6385</v>
      </c>
      <c r="B1213" s="18" t="s">
        <v>6386</v>
      </c>
      <c r="C1213" s="18">
        <v>4</v>
      </c>
      <c r="D1213" s="18" t="s">
        <v>4094</v>
      </c>
    </row>
    <row r="1214" spans="1:4" ht="13.5">
      <c r="A1214" s="18" t="s">
        <v>6387</v>
      </c>
      <c r="B1214" s="18" t="s">
        <v>6388</v>
      </c>
      <c r="C1214" s="18">
        <v>4</v>
      </c>
      <c r="D1214" s="18" t="s">
        <v>4094</v>
      </c>
    </row>
    <row r="1215" spans="1:4" ht="13.5">
      <c r="A1215" s="18" t="s">
        <v>6389</v>
      </c>
      <c r="B1215" s="18" t="s">
        <v>6390</v>
      </c>
      <c r="C1215" s="18">
        <v>4</v>
      </c>
      <c r="D1215" s="18" t="s">
        <v>4094</v>
      </c>
    </row>
    <row r="1216" spans="1:4" ht="13.5">
      <c r="A1216" s="18" t="s">
        <v>6391</v>
      </c>
      <c r="B1216" s="18" t="s">
        <v>6392</v>
      </c>
      <c r="C1216" s="18">
        <v>4</v>
      </c>
      <c r="D1216" s="18" t="s">
        <v>4094</v>
      </c>
    </row>
    <row r="1217" spans="1:4" ht="13.5">
      <c r="A1217" s="18" t="s">
        <v>6393</v>
      </c>
      <c r="B1217" s="18" t="s">
        <v>6394</v>
      </c>
      <c r="C1217" s="18">
        <v>4</v>
      </c>
      <c r="D1217" s="18" t="s">
        <v>4094</v>
      </c>
    </row>
    <row r="1218" spans="1:4" ht="13.5">
      <c r="A1218" s="18" t="s">
        <v>6395</v>
      </c>
      <c r="B1218" s="18" t="s">
        <v>6396</v>
      </c>
      <c r="C1218" s="18">
        <v>4</v>
      </c>
      <c r="D1218" s="18" t="s">
        <v>4094</v>
      </c>
    </row>
    <row r="1219" spans="1:4" ht="13.5">
      <c r="A1219" s="18" t="s">
        <v>6397</v>
      </c>
      <c r="B1219" s="18" t="s">
        <v>6398</v>
      </c>
      <c r="C1219" s="18">
        <v>4</v>
      </c>
      <c r="D1219" s="18" t="s">
        <v>4094</v>
      </c>
    </row>
    <row r="1220" spans="1:4" ht="13.5">
      <c r="A1220" s="18" t="s">
        <v>6399</v>
      </c>
      <c r="B1220" s="18" t="s">
        <v>6400</v>
      </c>
      <c r="C1220" s="18">
        <v>4</v>
      </c>
      <c r="D1220" s="18" t="s">
        <v>4094</v>
      </c>
    </row>
    <row r="1221" spans="1:4" ht="13.5">
      <c r="A1221" s="18" t="s">
        <v>6401</v>
      </c>
      <c r="B1221" s="18" t="s">
        <v>6402</v>
      </c>
      <c r="C1221" s="18">
        <v>4</v>
      </c>
      <c r="D1221" s="18" t="s">
        <v>4094</v>
      </c>
    </row>
    <row r="1222" spans="1:4" ht="13.5">
      <c r="A1222" s="18" t="s">
        <v>6403</v>
      </c>
      <c r="B1222" s="18" t="s">
        <v>6404</v>
      </c>
      <c r="C1222" s="18">
        <v>4</v>
      </c>
      <c r="D1222" s="18" t="s">
        <v>4094</v>
      </c>
    </row>
    <row r="1223" spans="1:4" ht="13.5">
      <c r="A1223" s="18" t="s">
        <v>6405</v>
      </c>
      <c r="B1223" s="18" t="s">
        <v>6406</v>
      </c>
      <c r="C1223" s="18">
        <v>4</v>
      </c>
      <c r="D1223" s="18" t="s">
        <v>4094</v>
      </c>
    </row>
    <row r="1224" spans="1:4" ht="13.5">
      <c r="A1224" s="18" t="s">
        <v>6407</v>
      </c>
      <c r="B1224" s="18" t="s">
        <v>6408</v>
      </c>
      <c r="C1224" s="18">
        <v>4</v>
      </c>
      <c r="D1224" s="18" t="s">
        <v>4094</v>
      </c>
    </row>
    <row r="1225" spans="1:4" ht="13.5">
      <c r="A1225" s="18" t="s">
        <v>6409</v>
      </c>
      <c r="B1225" s="18" t="s">
        <v>6410</v>
      </c>
      <c r="C1225" s="18">
        <v>4</v>
      </c>
      <c r="D1225" s="18" t="s">
        <v>4094</v>
      </c>
    </row>
    <row r="1226" spans="1:4" ht="13.5">
      <c r="A1226" s="18" t="s">
        <v>6411</v>
      </c>
      <c r="B1226" s="18" t="s">
        <v>6412</v>
      </c>
      <c r="C1226" s="18">
        <v>4</v>
      </c>
      <c r="D1226" s="18" t="s">
        <v>4094</v>
      </c>
    </row>
    <row r="1227" spans="1:4" ht="13.5">
      <c r="A1227" s="18" t="s">
        <v>6413</v>
      </c>
      <c r="B1227" s="18" t="s">
        <v>6414</v>
      </c>
      <c r="C1227" s="18">
        <v>4</v>
      </c>
      <c r="D1227" s="18" t="s">
        <v>4094</v>
      </c>
    </row>
    <row r="1228" spans="1:4" ht="13.5">
      <c r="A1228" s="18" t="s">
        <v>6415</v>
      </c>
      <c r="B1228" s="18" t="s">
        <v>6416</v>
      </c>
      <c r="C1228" s="18">
        <v>4</v>
      </c>
      <c r="D1228" s="18" t="s">
        <v>4094</v>
      </c>
    </row>
    <row r="1229" spans="1:4" ht="13.5">
      <c r="A1229" s="18" t="s">
        <v>6417</v>
      </c>
      <c r="B1229" s="18" t="s">
        <v>6418</v>
      </c>
      <c r="C1229" s="18">
        <v>4</v>
      </c>
      <c r="D1229" s="18" t="s">
        <v>4094</v>
      </c>
    </row>
    <row r="1230" spans="1:4" ht="13.5">
      <c r="A1230" s="18" t="s">
        <v>6419</v>
      </c>
      <c r="B1230" s="18" t="s">
        <v>6420</v>
      </c>
      <c r="C1230" s="18">
        <v>4</v>
      </c>
      <c r="D1230" s="18" t="s">
        <v>4094</v>
      </c>
    </row>
    <row r="1231" spans="1:4" ht="13.5">
      <c r="A1231" s="18" t="s">
        <v>6421</v>
      </c>
      <c r="B1231" s="18" t="s">
        <v>6422</v>
      </c>
      <c r="C1231" s="18">
        <v>4</v>
      </c>
      <c r="D1231" s="18" t="s">
        <v>4094</v>
      </c>
    </row>
    <row r="1232" spans="1:4" ht="13.5">
      <c r="A1232" s="18" t="s">
        <v>6423</v>
      </c>
      <c r="B1232" s="18" t="s">
        <v>6424</v>
      </c>
      <c r="C1232" s="18">
        <v>4</v>
      </c>
      <c r="D1232" s="18" t="s">
        <v>4094</v>
      </c>
    </row>
    <row r="1233" spans="1:4" ht="13.5">
      <c r="A1233" s="18" t="s">
        <v>6425</v>
      </c>
      <c r="B1233" s="18" t="s">
        <v>6426</v>
      </c>
      <c r="C1233" s="18">
        <v>4</v>
      </c>
      <c r="D1233" s="18" t="s">
        <v>4094</v>
      </c>
    </row>
    <row r="1234" spans="1:4" ht="13.5">
      <c r="A1234" s="18" t="s">
        <v>6427</v>
      </c>
      <c r="B1234" s="18" t="s">
        <v>6428</v>
      </c>
      <c r="C1234" s="18">
        <v>4</v>
      </c>
      <c r="D1234" s="18" t="s">
        <v>4094</v>
      </c>
    </row>
    <row r="1235" spans="1:4" ht="13.5">
      <c r="A1235" s="18" t="s">
        <v>6429</v>
      </c>
      <c r="B1235" s="18" t="s">
        <v>6430</v>
      </c>
      <c r="C1235" s="18">
        <v>4</v>
      </c>
      <c r="D1235" s="18" t="s">
        <v>4094</v>
      </c>
    </row>
    <row r="1236" spans="1:4" ht="13.5">
      <c r="A1236" s="18" t="s">
        <v>6431</v>
      </c>
      <c r="B1236" s="18" t="s">
        <v>6432</v>
      </c>
      <c r="C1236" s="18">
        <v>4</v>
      </c>
      <c r="D1236" s="18" t="s">
        <v>4094</v>
      </c>
    </row>
    <row r="1237" spans="1:4" ht="13.5">
      <c r="A1237" s="18" t="s">
        <v>6433</v>
      </c>
      <c r="B1237" s="18" t="s">
        <v>6434</v>
      </c>
      <c r="C1237" s="18">
        <v>4</v>
      </c>
      <c r="D1237" s="18" t="s">
        <v>4094</v>
      </c>
    </row>
    <row r="1238" spans="1:4" ht="13.5">
      <c r="A1238" s="18" t="s">
        <v>6435</v>
      </c>
      <c r="B1238" s="18" t="s">
        <v>6436</v>
      </c>
      <c r="C1238" s="18">
        <v>4</v>
      </c>
      <c r="D1238" s="18" t="s">
        <v>4094</v>
      </c>
    </row>
    <row r="1239" spans="1:4" ht="13.5">
      <c r="A1239" s="18" t="s">
        <v>6437</v>
      </c>
      <c r="B1239" s="18" t="s">
        <v>6438</v>
      </c>
      <c r="C1239" s="18">
        <v>4</v>
      </c>
      <c r="D1239" s="18" t="s">
        <v>4094</v>
      </c>
    </row>
    <row r="1240" spans="1:4" ht="13.5">
      <c r="A1240" s="18" t="s">
        <v>6439</v>
      </c>
      <c r="B1240" s="18" t="s">
        <v>6440</v>
      </c>
      <c r="C1240" s="18">
        <v>4</v>
      </c>
      <c r="D1240" s="18" t="s">
        <v>4094</v>
      </c>
    </row>
    <row r="1241" spans="1:4" ht="13.5">
      <c r="A1241" s="18" t="s">
        <v>6441</v>
      </c>
      <c r="B1241" s="18" t="s">
        <v>6442</v>
      </c>
      <c r="C1241" s="18">
        <v>4</v>
      </c>
      <c r="D1241" s="18" t="s">
        <v>4094</v>
      </c>
    </row>
    <row r="1242" spans="1:4" ht="13.5">
      <c r="A1242" s="18" t="s">
        <v>6443</v>
      </c>
      <c r="B1242" s="18" t="s">
        <v>6444</v>
      </c>
      <c r="C1242" s="18">
        <v>4</v>
      </c>
      <c r="D1242" s="18" t="s">
        <v>4094</v>
      </c>
    </row>
    <row r="1243" spans="1:4" ht="13.5">
      <c r="A1243" s="18" t="s">
        <v>6445</v>
      </c>
      <c r="B1243" s="18" t="s">
        <v>6446</v>
      </c>
      <c r="C1243" s="18">
        <v>4</v>
      </c>
      <c r="D1243" s="18" t="s">
        <v>4094</v>
      </c>
    </row>
    <row r="1244" spans="1:4" ht="13.5">
      <c r="A1244" s="18" t="s">
        <v>6447</v>
      </c>
      <c r="B1244" s="18" t="s">
        <v>6448</v>
      </c>
      <c r="C1244" s="18">
        <v>4</v>
      </c>
      <c r="D1244" s="18" t="s">
        <v>4094</v>
      </c>
    </row>
    <row r="1245" spans="1:4" ht="13.5">
      <c r="A1245" s="18" t="s">
        <v>6449</v>
      </c>
      <c r="B1245" s="18" t="s">
        <v>6450</v>
      </c>
      <c r="C1245" s="18">
        <v>4</v>
      </c>
      <c r="D1245" s="18" t="s">
        <v>4094</v>
      </c>
    </row>
    <row r="1246" spans="1:4" ht="13.5">
      <c r="A1246" s="18" t="s">
        <v>6451</v>
      </c>
      <c r="B1246" s="18" t="s">
        <v>6452</v>
      </c>
      <c r="C1246" s="18">
        <v>4</v>
      </c>
      <c r="D1246" s="18" t="s">
        <v>4094</v>
      </c>
    </row>
    <row r="1247" spans="1:4" ht="13.5">
      <c r="A1247" s="18" t="s">
        <v>6453</v>
      </c>
      <c r="B1247" s="18" t="s">
        <v>6454</v>
      </c>
      <c r="C1247" s="18">
        <v>4</v>
      </c>
      <c r="D1247" s="18" t="s">
        <v>4094</v>
      </c>
    </row>
    <row r="1248" spans="1:4" ht="13.5">
      <c r="A1248" s="18" t="s">
        <v>6455</v>
      </c>
      <c r="B1248" s="18" t="s">
        <v>6456</v>
      </c>
      <c r="C1248" s="18">
        <v>4</v>
      </c>
      <c r="D1248" s="18" t="s">
        <v>4094</v>
      </c>
    </row>
    <row r="1249" spans="1:4" ht="13.5">
      <c r="A1249" s="18" t="s">
        <v>6457</v>
      </c>
      <c r="B1249" s="18" t="s">
        <v>6458</v>
      </c>
      <c r="C1249" s="18">
        <v>4</v>
      </c>
      <c r="D1249" s="18" t="s">
        <v>4094</v>
      </c>
    </row>
    <row r="1250" spans="1:4" ht="13.5">
      <c r="A1250" s="18" t="s">
        <v>6459</v>
      </c>
      <c r="B1250" s="18" t="s">
        <v>6460</v>
      </c>
      <c r="C1250" s="18">
        <v>4</v>
      </c>
      <c r="D1250" s="18" t="s">
        <v>4094</v>
      </c>
    </row>
    <row r="1251" spans="1:4" ht="13.5">
      <c r="A1251" s="18" t="s">
        <v>6461</v>
      </c>
      <c r="B1251" s="18" t="s">
        <v>6462</v>
      </c>
      <c r="C1251" s="18">
        <v>4</v>
      </c>
      <c r="D1251" s="18" t="s">
        <v>4094</v>
      </c>
    </row>
    <row r="1252" spans="1:4" ht="13.5">
      <c r="A1252" s="18" t="s">
        <v>6463</v>
      </c>
      <c r="B1252" s="18" t="s">
        <v>6464</v>
      </c>
      <c r="C1252" s="18">
        <v>4</v>
      </c>
      <c r="D1252" s="18" t="s">
        <v>4094</v>
      </c>
    </row>
    <row r="1253" spans="1:4" ht="13.5">
      <c r="A1253" s="18" t="s">
        <v>6465</v>
      </c>
      <c r="B1253" s="18" t="s">
        <v>6466</v>
      </c>
      <c r="C1253" s="18">
        <v>4</v>
      </c>
      <c r="D1253" s="18" t="s">
        <v>4094</v>
      </c>
    </row>
    <row r="1254" spans="1:4" ht="13.5">
      <c r="A1254" s="18" t="s">
        <v>6467</v>
      </c>
      <c r="B1254" s="18" t="s">
        <v>6468</v>
      </c>
      <c r="C1254" s="18">
        <v>4</v>
      </c>
      <c r="D1254" s="18" t="s">
        <v>4094</v>
      </c>
    </row>
    <row r="1255" spans="1:4" ht="13.5">
      <c r="A1255" s="18" t="s">
        <v>6469</v>
      </c>
      <c r="B1255" s="18" t="s">
        <v>649</v>
      </c>
      <c r="C1255" s="18">
        <v>4</v>
      </c>
      <c r="D1255" s="18" t="s">
        <v>4094</v>
      </c>
    </row>
    <row r="1256" spans="1:4" ht="13.5">
      <c r="A1256" s="18" t="s">
        <v>6470</v>
      </c>
      <c r="B1256" s="18" t="s">
        <v>6471</v>
      </c>
      <c r="C1256" s="18">
        <v>4</v>
      </c>
      <c r="D1256" s="18" t="s">
        <v>4094</v>
      </c>
    </row>
    <row r="1257" spans="1:4" ht="13.5">
      <c r="A1257" s="18" t="s">
        <v>6472</v>
      </c>
      <c r="B1257" s="18" t="s">
        <v>6473</v>
      </c>
      <c r="C1257" s="18">
        <v>4</v>
      </c>
      <c r="D1257" s="18" t="s">
        <v>4094</v>
      </c>
    </row>
    <row r="1258" spans="1:4" ht="13.5">
      <c r="A1258" s="18" t="s">
        <v>6474</v>
      </c>
      <c r="B1258" s="18" t="s">
        <v>6475</v>
      </c>
      <c r="C1258" s="18">
        <v>4</v>
      </c>
      <c r="D1258" s="18" t="s">
        <v>4094</v>
      </c>
    </row>
    <row r="1259" spans="1:4" ht="13.5">
      <c r="A1259" s="18" t="s">
        <v>6476</v>
      </c>
      <c r="B1259" s="18" t="s">
        <v>6477</v>
      </c>
      <c r="C1259" s="18">
        <v>4</v>
      </c>
      <c r="D1259" s="18" t="s">
        <v>4094</v>
      </c>
    </row>
    <row r="1260" spans="1:4" ht="13.5">
      <c r="A1260" s="18" t="s">
        <v>6478</v>
      </c>
      <c r="B1260" s="18" t="s">
        <v>6479</v>
      </c>
      <c r="C1260" s="18">
        <v>4</v>
      </c>
      <c r="D1260" s="18" t="s">
        <v>4094</v>
      </c>
    </row>
    <row r="1261" spans="1:4" ht="13.5">
      <c r="A1261" s="18" t="s">
        <v>6480</v>
      </c>
      <c r="B1261" s="18" t="s">
        <v>6481</v>
      </c>
      <c r="C1261" s="18">
        <v>4</v>
      </c>
      <c r="D1261" s="18" t="s">
        <v>4094</v>
      </c>
    </row>
    <row r="1262" spans="1:4" ht="13.5">
      <c r="A1262" s="18" t="s">
        <v>6482</v>
      </c>
      <c r="B1262" s="18" t="s">
        <v>6483</v>
      </c>
      <c r="C1262" s="18">
        <v>4</v>
      </c>
      <c r="D1262" s="18" t="s">
        <v>4094</v>
      </c>
    </row>
    <row r="1263" spans="1:4" ht="13.5">
      <c r="A1263" s="18" t="s">
        <v>6484</v>
      </c>
      <c r="B1263" s="18" t="s">
        <v>6485</v>
      </c>
      <c r="C1263" s="18">
        <v>4</v>
      </c>
      <c r="D1263" s="18" t="s">
        <v>4094</v>
      </c>
    </row>
    <row r="1264" spans="1:4" ht="13.5">
      <c r="A1264" s="18" t="s">
        <v>6486</v>
      </c>
      <c r="B1264" s="18" t="s">
        <v>771</v>
      </c>
      <c r="C1264" s="18">
        <v>4</v>
      </c>
      <c r="D1264" s="18" t="s">
        <v>4094</v>
      </c>
    </row>
    <row r="1265" spans="1:4" ht="13.5">
      <c r="A1265" s="18" t="s">
        <v>6487</v>
      </c>
      <c r="B1265" s="18" t="s">
        <v>6488</v>
      </c>
      <c r="C1265" s="18">
        <v>4</v>
      </c>
      <c r="D1265" s="18" t="s">
        <v>4094</v>
      </c>
    </row>
    <row r="1266" spans="1:4" ht="13.5">
      <c r="A1266" s="18" t="s">
        <v>6489</v>
      </c>
      <c r="B1266" s="18" t="s">
        <v>6490</v>
      </c>
      <c r="C1266" s="18">
        <v>4</v>
      </c>
      <c r="D1266" s="18" t="s">
        <v>4094</v>
      </c>
    </row>
    <row r="1267" spans="1:4" ht="13.5">
      <c r="A1267" s="18" t="s">
        <v>6491</v>
      </c>
      <c r="B1267" s="18" t="s">
        <v>6492</v>
      </c>
      <c r="C1267" s="18">
        <v>4</v>
      </c>
      <c r="D1267" s="18" t="s">
        <v>4094</v>
      </c>
    </row>
    <row r="1268" spans="1:4" ht="13.5">
      <c r="A1268" s="18" t="s">
        <v>6493</v>
      </c>
      <c r="B1268" s="18" t="s">
        <v>6494</v>
      </c>
      <c r="C1268" s="18">
        <v>4</v>
      </c>
      <c r="D1268" s="18" t="s">
        <v>4094</v>
      </c>
    </row>
    <row r="1269" spans="1:4" ht="13.5">
      <c r="A1269" s="18" t="s">
        <v>6495</v>
      </c>
      <c r="B1269" s="18" t="s">
        <v>6496</v>
      </c>
      <c r="C1269" s="18">
        <v>4</v>
      </c>
      <c r="D1269" s="18" t="s">
        <v>4094</v>
      </c>
    </row>
    <row r="1270" spans="1:4" ht="13.5">
      <c r="A1270" s="18" t="s">
        <v>6497</v>
      </c>
      <c r="B1270" s="18" t="s">
        <v>6498</v>
      </c>
      <c r="C1270" s="18">
        <v>4</v>
      </c>
      <c r="D1270" s="18" t="s">
        <v>4094</v>
      </c>
    </row>
    <row r="1271" spans="1:4" ht="13.5">
      <c r="A1271" s="18" t="s">
        <v>6499</v>
      </c>
      <c r="B1271" s="18" t="s">
        <v>6500</v>
      </c>
      <c r="C1271" s="18">
        <v>4</v>
      </c>
      <c r="D1271" s="18" t="s">
        <v>4094</v>
      </c>
    </row>
    <row r="1272" spans="1:4" ht="13.5">
      <c r="A1272" s="18" t="s">
        <v>6501</v>
      </c>
      <c r="B1272" s="18" t="s">
        <v>6502</v>
      </c>
      <c r="C1272" s="18">
        <v>4</v>
      </c>
      <c r="D1272" s="18" t="s">
        <v>4094</v>
      </c>
    </row>
    <row r="1273" spans="1:4" ht="13.5">
      <c r="A1273" s="18" t="s">
        <v>6503</v>
      </c>
      <c r="B1273" s="18" t="s">
        <v>6504</v>
      </c>
      <c r="C1273" s="18">
        <v>4</v>
      </c>
      <c r="D1273" s="18" t="s">
        <v>4094</v>
      </c>
    </row>
    <row r="1274" spans="1:4" ht="13.5">
      <c r="A1274" s="18" t="s">
        <v>6505</v>
      </c>
      <c r="B1274" s="18" t="s">
        <v>6506</v>
      </c>
      <c r="C1274" s="18">
        <v>4</v>
      </c>
      <c r="D1274" s="18" t="s">
        <v>4094</v>
      </c>
    </row>
    <row r="1275" spans="1:4" ht="13.5">
      <c r="A1275" s="18" t="s">
        <v>6507</v>
      </c>
      <c r="B1275" s="18" t="s">
        <v>6508</v>
      </c>
      <c r="C1275" s="18">
        <v>4</v>
      </c>
      <c r="D1275" s="18" t="s">
        <v>4094</v>
      </c>
    </row>
    <row r="1276" spans="1:4" ht="13.5">
      <c r="A1276" s="18" t="s">
        <v>6509</v>
      </c>
      <c r="B1276" s="18" t="s">
        <v>6510</v>
      </c>
      <c r="C1276" s="18">
        <v>4</v>
      </c>
      <c r="D1276" s="18" t="s">
        <v>4094</v>
      </c>
    </row>
    <row r="1277" spans="1:4" ht="13.5">
      <c r="A1277" s="18" t="s">
        <v>6511</v>
      </c>
      <c r="B1277" s="18" t="s">
        <v>6512</v>
      </c>
      <c r="C1277" s="18">
        <v>4</v>
      </c>
      <c r="D1277" s="18" t="s">
        <v>4094</v>
      </c>
    </row>
    <row r="1278" spans="1:4" ht="13.5">
      <c r="A1278" s="18" t="s">
        <v>6513</v>
      </c>
      <c r="B1278" s="18" t="s">
        <v>6514</v>
      </c>
      <c r="C1278" s="18">
        <v>4</v>
      </c>
      <c r="D1278" s="18" t="s">
        <v>4094</v>
      </c>
    </row>
    <row r="1279" spans="1:4" ht="13.5">
      <c r="A1279" s="18" t="s">
        <v>6515</v>
      </c>
      <c r="B1279" s="18" t="s">
        <v>6516</v>
      </c>
      <c r="C1279" s="18">
        <v>4</v>
      </c>
      <c r="D1279" s="18" t="s">
        <v>4094</v>
      </c>
    </row>
    <row r="1280" spans="1:4" ht="13.5">
      <c r="A1280" s="18" t="s">
        <v>6517</v>
      </c>
      <c r="B1280" s="18" t="s">
        <v>6518</v>
      </c>
      <c r="C1280" s="18">
        <v>4</v>
      </c>
      <c r="D1280" s="18" t="s">
        <v>4094</v>
      </c>
    </row>
    <row r="1281" spans="1:4" ht="13.5">
      <c r="A1281" s="18" t="s">
        <v>6519</v>
      </c>
      <c r="B1281" s="18" t="s">
        <v>6520</v>
      </c>
      <c r="C1281" s="18">
        <v>4</v>
      </c>
      <c r="D1281" s="18" t="s">
        <v>4094</v>
      </c>
    </row>
    <row r="1282" spans="1:4" ht="13.5">
      <c r="A1282" s="18" t="s">
        <v>6521</v>
      </c>
      <c r="B1282" s="18" t="s">
        <v>6522</v>
      </c>
      <c r="C1282" s="18">
        <v>4</v>
      </c>
      <c r="D1282" s="18" t="s">
        <v>4094</v>
      </c>
    </row>
    <row r="1283" spans="1:4" ht="13.5">
      <c r="A1283" s="18" t="s">
        <v>6523</v>
      </c>
      <c r="B1283" s="18" t="s">
        <v>6524</v>
      </c>
      <c r="C1283" s="18">
        <v>4</v>
      </c>
      <c r="D1283" s="18" t="s">
        <v>4094</v>
      </c>
    </row>
    <row r="1284" spans="1:4" ht="13.5">
      <c r="A1284" s="18" t="s">
        <v>6525</v>
      </c>
      <c r="B1284" s="18" t="s">
        <v>6526</v>
      </c>
      <c r="C1284" s="18">
        <v>4</v>
      </c>
      <c r="D1284" s="18" t="s">
        <v>4094</v>
      </c>
    </row>
    <row r="1285" spans="1:4" ht="13.5">
      <c r="A1285" s="18" t="s">
        <v>6527</v>
      </c>
      <c r="B1285" s="18" t="s">
        <v>6528</v>
      </c>
      <c r="C1285" s="18">
        <v>4</v>
      </c>
      <c r="D1285" s="18" t="s">
        <v>4094</v>
      </c>
    </row>
    <row r="1286" spans="1:4" ht="13.5">
      <c r="A1286" s="18" t="s">
        <v>6529</v>
      </c>
      <c r="B1286" s="18" t="s">
        <v>6530</v>
      </c>
      <c r="C1286" s="18">
        <v>4</v>
      </c>
      <c r="D1286" s="18" t="s">
        <v>4094</v>
      </c>
    </row>
    <row r="1287" spans="1:4" ht="13.5">
      <c r="A1287" s="18" t="s">
        <v>6531</v>
      </c>
      <c r="B1287" s="18" t="s">
        <v>6532</v>
      </c>
      <c r="C1287" s="18">
        <v>4</v>
      </c>
      <c r="D1287" s="18" t="s">
        <v>4094</v>
      </c>
    </row>
    <row r="1288" spans="1:4" ht="13.5">
      <c r="A1288" s="18" t="s">
        <v>6533</v>
      </c>
      <c r="B1288" s="18" t="s">
        <v>6534</v>
      </c>
      <c r="C1288" s="18">
        <v>4</v>
      </c>
      <c r="D1288" s="18" t="s">
        <v>4094</v>
      </c>
    </row>
    <row r="1289" spans="1:4" ht="13.5">
      <c r="A1289" s="18" t="s">
        <v>6535</v>
      </c>
      <c r="B1289" s="18" t="s">
        <v>6536</v>
      </c>
      <c r="C1289" s="18">
        <v>4</v>
      </c>
      <c r="D1289" s="18" t="s">
        <v>4094</v>
      </c>
    </row>
    <row r="1290" spans="1:4" ht="13.5">
      <c r="A1290" s="18" t="s">
        <v>6537</v>
      </c>
      <c r="B1290" s="18" t="s">
        <v>3503</v>
      </c>
      <c r="C1290" s="18">
        <v>4</v>
      </c>
      <c r="D1290" s="18" t="s">
        <v>4094</v>
      </c>
    </row>
    <row r="1291" spans="1:4" ht="13.5">
      <c r="A1291" s="18" t="s">
        <v>6538</v>
      </c>
      <c r="B1291" s="18" t="s">
        <v>6539</v>
      </c>
      <c r="C1291" s="18">
        <v>4</v>
      </c>
      <c r="D1291" s="18" t="s">
        <v>4094</v>
      </c>
    </row>
    <row r="1292" spans="1:4" ht="13.5">
      <c r="A1292" s="18" t="s">
        <v>6540</v>
      </c>
      <c r="B1292" s="18" t="s">
        <v>6541</v>
      </c>
      <c r="C1292" s="18">
        <v>4</v>
      </c>
      <c r="D1292" s="18" t="s">
        <v>4094</v>
      </c>
    </row>
    <row r="1293" spans="1:4" ht="13.5">
      <c r="A1293" s="18" t="s">
        <v>6542</v>
      </c>
      <c r="B1293" s="18" t="s">
        <v>6543</v>
      </c>
      <c r="C1293" s="18">
        <v>4</v>
      </c>
      <c r="D1293" s="18" t="s">
        <v>4094</v>
      </c>
    </row>
    <row r="1294" spans="1:4" ht="13.5">
      <c r="A1294" s="18" t="s">
        <v>6544</v>
      </c>
      <c r="B1294" s="18" t="s">
        <v>6545</v>
      </c>
      <c r="C1294" s="18">
        <v>4</v>
      </c>
      <c r="D1294" s="18" t="s">
        <v>4094</v>
      </c>
    </row>
    <row r="1295" spans="1:4" ht="13.5">
      <c r="A1295" s="18" t="s">
        <v>6546</v>
      </c>
      <c r="B1295" s="18" t="s">
        <v>6547</v>
      </c>
      <c r="C1295" s="18">
        <v>4</v>
      </c>
      <c r="D1295" s="18" t="s">
        <v>4094</v>
      </c>
    </row>
    <row r="1296" spans="1:4" ht="13.5">
      <c r="A1296" s="18" t="s">
        <v>6548</v>
      </c>
      <c r="B1296" s="18" t="s">
        <v>6549</v>
      </c>
      <c r="C1296" s="18">
        <v>4</v>
      </c>
      <c r="D1296" s="18" t="s">
        <v>4094</v>
      </c>
    </row>
    <row r="1297" spans="1:4" ht="13.5">
      <c r="A1297" s="18" t="s">
        <v>6550</v>
      </c>
      <c r="B1297" s="18" t="s">
        <v>6551</v>
      </c>
      <c r="C1297" s="18">
        <v>4</v>
      </c>
      <c r="D1297" s="18" t="s">
        <v>4094</v>
      </c>
    </row>
    <row r="1298" spans="1:4" ht="13.5">
      <c r="A1298" s="18" t="s">
        <v>6552</v>
      </c>
      <c r="B1298" s="18" t="s">
        <v>6553</v>
      </c>
      <c r="C1298" s="18">
        <v>4</v>
      </c>
      <c r="D1298" s="18" t="s">
        <v>4094</v>
      </c>
    </row>
    <row r="1299" spans="1:4" ht="13.5">
      <c r="A1299" s="18" t="s">
        <v>6554</v>
      </c>
      <c r="B1299" s="18" t="s">
        <v>6555</v>
      </c>
      <c r="C1299" s="18">
        <v>4</v>
      </c>
      <c r="D1299" s="18" t="s">
        <v>4094</v>
      </c>
    </row>
    <row r="1300" spans="1:4" ht="13.5">
      <c r="A1300" s="18" t="s">
        <v>6556</v>
      </c>
      <c r="B1300" s="18" t="s">
        <v>6557</v>
      </c>
      <c r="C1300" s="18">
        <v>4</v>
      </c>
      <c r="D1300" s="18" t="s">
        <v>4094</v>
      </c>
    </row>
    <row r="1301" spans="1:4" ht="13.5">
      <c r="A1301" s="18" t="s">
        <v>6558</v>
      </c>
      <c r="B1301" s="18" t="s">
        <v>6559</v>
      </c>
      <c r="C1301" s="18">
        <v>4</v>
      </c>
      <c r="D1301" s="18" t="s">
        <v>4094</v>
      </c>
    </row>
    <row r="1302" spans="1:4" ht="13.5">
      <c r="A1302" s="18" t="s">
        <v>6560</v>
      </c>
      <c r="B1302" s="18" t="s">
        <v>6561</v>
      </c>
      <c r="C1302" s="18">
        <v>4</v>
      </c>
      <c r="D1302" s="18" t="s">
        <v>4094</v>
      </c>
    </row>
    <row r="1303" spans="1:4" ht="13.5">
      <c r="A1303" s="18" t="s">
        <v>6562</v>
      </c>
      <c r="B1303" s="18" t="s">
        <v>6563</v>
      </c>
      <c r="C1303" s="18">
        <v>4</v>
      </c>
      <c r="D1303" s="18" t="s">
        <v>4094</v>
      </c>
    </row>
    <row r="1304" spans="1:4" ht="13.5">
      <c r="A1304" s="18" t="s">
        <v>6564</v>
      </c>
      <c r="B1304" s="18" t="s">
        <v>6565</v>
      </c>
      <c r="C1304" s="18">
        <v>4</v>
      </c>
      <c r="D1304" s="18" t="s">
        <v>4094</v>
      </c>
    </row>
    <row r="1305" spans="1:4" ht="13.5">
      <c r="A1305" s="18" t="s">
        <v>6566</v>
      </c>
      <c r="B1305" s="18" t="s">
        <v>6567</v>
      </c>
      <c r="C1305" s="18">
        <v>4</v>
      </c>
      <c r="D1305" s="18" t="s">
        <v>4094</v>
      </c>
    </row>
    <row r="1306" spans="1:4" ht="13.5">
      <c r="A1306" s="18" t="s">
        <v>6568</v>
      </c>
      <c r="B1306" s="18" t="s">
        <v>6569</v>
      </c>
      <c r="C1306" s="18">
        <v>4</v>
      </c>
      <c r="D1306" s="18" t="s">
        <v>4094</v>
      </c>
    </row>
    <row r="1307" spans="1:4" ht="13.5">
      <c r="A1307" s="18" t="s">
        <v>6570</v>
      </c>
      <c r="B1307" s="18" t="s">
        <v>6571</v>
      </c>
      <c r="C1307" s="18">
        <v>4</v>
      </c>
      <c r="D1307" s="18" t="s">
        <v>4094</v>
      </c>
    </row>
    <row r="1308" spans="1:4" ht="13.5">
      <c r="A1308" s="18" t="s">
        <v>6572</v>
      </c>
      <c r="B1308" s="18" t="s">
        <v>6573</v>
      </c>
      <c r="C1308" s="18">
        <v>4</v>
      </c>
      <c r="D1308" s="18" t="s">
        <v>4094</v>
      </c>
    </row>
    <row r="1309" spans="1:4" ht="13.5">
      <c r="A1309" s="18" t="s">
        <v>6574</v>
      </c>
      <c r="B1309" s="18" t="s">
        <v>6575</v>
      </c>
      <c r="C1309" s="18">
        <v>4</v>
      </c>
      <c r="D1309" s="18" t="s">
        <v>4094</v>
      </c>
    </row>
    <row r="1310" spans="1:4" ht="13.5">
      <c r="A1310" s="18" t="s">
        <v>6576</v>
      </c>
      <c r="B1310" s="18" t="s">
        <v>6577</v>
      </c>
      <c r="C1310" s="18">
        <v>4</v>
      </c>
      <c r="D1310" s="18" t="s">
        <v>4094</v>
      </c>
    </row>
    <row r="1311" spans="1:4" ht="13.5">
      <c r="A1311" s="18" t="s">
        <v>6578</v>
      </c>
      <c r="B1311" s="18" t="s">
        <v>6579</v>
      </c>
      <c r="C1311" s="18">
        <v>4</v>
      </c>
      <c r="D1311" s="18" t="s">
        <v>4094</v>
      </c>
    </row>
    <row r="1312" spans="1:4" ht="13.5">
      <c r="A1312" s="18" t="s">
        <v>6580</v>
      </c>
      <c r="B1312" s="18" t="s">
        <v>6581</v>
      </c>
      <c r="C1312" s="18">
        <v>4</v>
      </c>
      <c r="D1312" s="18" t="s">
        <v>4094</v>
      </c>
    </row>
    <row r="1313" spans="1:4" ht="13.5">
      <c r="A1313" s="18" t="s">
        <v>6582</v>
      </c>
      <c r="B1313" s="18" t="s">
        <v>6583</v>
      </c>
      <c r="C1313" s="18">
        <v>4</v>
      </c>
      <c r="D1313" s="18" t="s">
        <v>4094</v>
      </c>
    </row>
    <row r="1314" spans="1:4" ht="13.5">
      <c r="A1314" s="18" t="s">
        <v>6584</v>
      </c>
      <c r="B1314" s="18" t="s">
        <v>6585</v>
      </c>
      <c r="C1314" s="18">
        <v>4</v>
      </c>
      <c r="D1314" s="18" t="s">
        <v>4094</v>
      </c>
    </row>
    <row r="1315" spans="1:4" ht="13.5">
      <c r="A1315" s="18" t="s">
        <v>6586</v>
      </c>
      <c r="B1315" s="18" t="s">
        <v>6587</v>
      </c>
      <c r="C1315" s="18">
        <v>4</v>
      </c>
      <c r="D1315" s="18" t="s">
        <v>4094</v>
      </c>
    </row>
    <row r="1316" spans="1:4" ht="13.5">
      <c r="A1316" s="18" t="s">
        <v>6588</v>
      </c>
      <c r="B1316" s="18" t="s">
        <v>6589</v>
      </c>
      <c r="C1316" s="18">
        <v>4</v>
      </c>
      <c r="D1316" s="18" t="s">
        <v>4094</v>
      </c>
    </row>
    <row r="1317" spans="1:4" ht="13.5">
      <c r="A1317" s="18" t="s">
        <v>6590</v>
      </c>
      <c r="B1317" s="18" t="s">
        <v>6591</v>
      </c>
      <c r="C1317" s="18">
        <v>4</v>
      </c>
      <c r="D1317" s="18" t="s">
        <v>4094</v>
      </c>
    </row>
    <row r="1318" spans="1:4" ht="13.5">
      <c r="A1318" s="18" t="s">
        <v>6592</v>
      </c>
      <c r="B1318" s="18" t="s">
        <v>6593</v>
      </c>
      <c r="C1318" s="18">
        <v>4</v>
      </c>
      <c r="D1318" s="18" t="s">
        <v>4094</v>
      </c>
    </row>
    <row r="1319" spans="1:4" ht="13.5">
      <c r="A1319" s="18" t="s">
        <v>6594</v>
      </c>
      <c r="B1319" s="18" t="s">
        <v>6595</v>
      </c>
      <c r="C1319" s="18">
        <v>4</v>
      </c>
      <c r="D1319" s="18" t="s">
        <v>4094</v>
      </c>
    </row>
    <row r="1320" spans="1:4" ht="13.5">
      <c r="A1320" s="18" t="s">
        <v>6596</v>
      </c>
      <c r="B1320" s="18" t="s">
        <v>6597</v>
      </c>
      <c r="C1320" s="18">
        <v>4</v>
      </c>
      <c r="D1320" s="18" t="s">
        <v>4094</v>
      </c>
    </row>
    <row r="1321" spans="1:4" ht="13.5">
      <c r="A1321" s="18" t="s">
        <v>6598</v>
      </c>
      <c r="B1321" s="18" t="s">
        <v>6599</v>
      </c>
      <c r="C1321" s="18">
        <v>4</v>
      </c>
      <c r="D1321" s="18" t="s">
        <v>4094</v>
      </c>
    </row>
    <row r="1322" spans="1:4" ht="13.5">
      <c r="A1322" s="18" t="s">
        <v>6600</v>
      </c>
      <c r="B1322" s="18" t="s">
        <v>6601</v>
      </c>
      <c r="C1322" s="18">
        <v>4</v>
      </c>
      <c r="D1322" s="18" t="s">
        <v>4094</v>
      </c>
    </row>
    <row r="1323" spans="1:4" ht="13.5">
      <c r="A1323" s="18" t="s">
        <v>6602</v>
      </c>
      <c r="B1323" s="18" t="s">
        <v>6603</v>
      </c>
      <c r="C1323" s="18">
        <v>4</v>
      </c>
      <c r="D1323" s="18" t="s">
        <v>4094</v>
      </c>
    </row>
    <row r="1324" spans="1:4" ht="13.5">
      <c r="A1324" s="18" t="s">
        <v>6604</v>
      </c>
      <c r="B1324" s="18" t="s">
        <v>6605</v>
      </c>
      <c r="C1324" s="18">
        <v>4</v>
      </c>
      <c r="D1324" s="18" t="s">
        <v>4094</v>
      </c>
    </row>
    <row r="1325" spans="1:4" ht="13.5">
      <c r="A1325" s="18" t="s">
        <v>6606</v>
      </c>
      <c r="B1325" s="18" t="s">
        <v>6607</v>
      </c>
      <c r="C1325" s="18">
        <v>4</v>
      </c>
      <c r="D1325" s="18" t="s">
        <v>4094</v>
      </c>
    </row>
    <row r="1326" spans="1:4" ht="13.5">
      <c r="A1326" s="18" t="s">
        <v>6608</v>
      </c>
      <c r="B1326" s="18" t="s">
        <v>6609</v>
      </c>
      <c r="C1326" s="18">
        <v>4</v>
      </c>
      <c r="D1326" s="18" t="s">
        <v>4094</v>
      </c>
    </row>
    <row r="1327" spans="1:4" ht="13.5">
      <c r="A1327" s="18" t="s">
        <v>6610</v>
      </c>
      <c r="B1327" s="18" t="s">
        <v>6611</v>
      </c>
      <c r="C1327" s="18">
        <v>4</v>
      </c>
      <c r="D1327" s="18" t="s">
        <v>4094</v>
      </c>
    </row>
    <row r="1328" spans="1:4" ht="13.5">
      <c r="A1328" s="18" t="s">
        <v>6612</v>
      </c>
      <c r="B1328" s="18" t="s">
        <v>6613</v>
      </c>
      <c r="C1328" s="18">
        <v>4</v>
      </c>
      <c r="D1328" s="18" t="s">
        <v>4094</v>
      </c>
    </row>
    <row r="1329" spans="1:4" ht="13.5">
      <c r="A1329" s="18" t="s">
        <v>6614</v>
      </c>
      <c r="B1329" s="18" t="s">
        <v>6615</v>
      </c>
      <c r="C1329" s="18">
        <v>4</v>
      </c>
      <c r="D1329" s="18" t="s">
        <v>4094</v>
      </c>
    </row>
    <row r="1330" spans="1:4" ht="13.5">
      <c r="A1330" s="18" t="s">
        <v>6616</v>
      </c>
      <c r="B1330" s="18" t="s">
        <v>6617</v>
      </c>
      <c r="C1330" s="18">
        <v>4</v>
      </c>
      <c r="D1330" s="18" t="s">
        <v>4094</v>
      </c>
    </row>
    <row r="1331" spans="1:4" ht="13.5">
      <c r="A1331" s="18" t="s">
        <v>6618</v>
      </c>
      <c r="B1331" s="18" t="s">
        <v>6619</v>
      </c>
      <c r="C1331" s="18">
        <v>4</v>
      </c>
      <c r="D1331" s="18" t="s">
        <v>4094</v>
      </c>
    </row>
    <row r="1332" spans="1:4" ht="13.5">
      <c r="A1332" s="18" t="s">
        <v>6620</v>
      </c>
      <c r="B1332" s="18" t="s">
        <v>6621</v>
      </c>
      <c r="C1332" s="18">
        <v>4</v>
      </c>
      <c r="D1332" s="18" t="s">
        <v>4094</v>
      </c>
    </row>
    <row r="1333" spans="1:4" ht="13.5">
      <c r="A1333" s="18" t="s">
        <v>6622</v>
      </c>
      <c r="B1333" s="18" t="s">
        <v>6623</v>
      </c>
      <c r="C1333" s="18">
        <v>4</v>
      </c>
      <c r="D1333" s="18" t="s">
        <v>4094</v>
      </c>
    </row>
    <row r="1334" spans="1:4" ht="13.5">
      <c r="A1334" s="18" t="s">
        <v>6624</v>
      </c>
      <c r="B1334" s="18" t="s">
        <v>6625</v>
      </c>
      <c r="C1334" s="18">
        <v>4</v>
      </c>
      <c r="D1334" s="18" t="s">
        <v>4094</v>
      </c>
    </row>
    <row r="1335" spans="1:4" ht="13.5">
      <c r="A1335" s="18" t="s">
        <v>6626</v>
      </c>
      <c r="B1335" s="18" t="s">
        <v>6627</v>
      </c>
      <c r="C1335" s="18">
        <v>4</v>
      </c>
      <c r="D1335" s="18" t="s">
        <v>4094</v>
      </c>
    </row>
    <row r="1336" spans="1:4" ht="13.5">
      <c r="A1336" s="18" t="s">
        <v>6628</v>
      </c>
      <c r="B1336" s="18" t="s">
        <v>6629</v>
      </c>
      <c r="C1336" s="18">
        <v>4</v>
      </c>
      <c r="D1336" s="18" t="s">
        <v>4094</v>
      </c>
    </row>
    <row r="1337" spans="1:4" ht="13.5">
      <c r="A1337" s="18" t="s">
        <v>6630</v>
      </c>
      <c r="B1337" s="18" t="s">
        <v>6631</v>
      </c>
      <c r="C1337" s="18">
        <v>4</v>
      </c>
      <c r="D1337" s="18" t="s">
        <v>4094</v>
      </c>
    </row>
    <row r="1338" spans="1:4" ht="13.5">
      <c r="A1338" s="18" t="s">
        <v>6632</v>
      </c>
      <c r="B1338" s="18" t="s">
        <v>6633</v>
      </c>
      <c r="C1338" s="18">
        <v>4</v>
      </c>
      <c r="D1338" s="18" t="s">
        <v>4094</v>
      </c>
    </row>
    <row r="1339" spans="1:4" ht="13.5">
      <c r="A1339" s="18" t="s">
        <v>6634</v>
      </c>
      <c r="B1339" s="18" t="s">
        <v>6635</v>
      </c>
      <c r="C1339" s="18">
        <v>4</v>
      </c>
      <c r="D1339" s="18" t="s">
        <v>4094</v>
      </c>
    </row>
    <row r="1340" spans="1:4" ht="13.5">
      <c r="A1340" s="18" t="s">
        <v>6636</v>
      </c>
      <c r="B1340" s="18" t="s">
        <v>6637</v>
      </c>
      <c r="C1340" s="18">
        <v>4</v>
      </c>
      <c r="D1340" s="18" t="s">
        <v>4094</v>
      </c>
    </row>
    <row r="1341" spans="1:4" ht="13.5">
      <c r="A1341" s="18" t="s">
        <v>6638</v>
      </c>
      <c r="B1341" s="18" t="s">
        <v>6639</v>
      </c>
      <c r="C1341" s="18">
        <v>4</v>
      </c>
      <c r="D1341" s="18" t="s">
        <v>4094</v>
      </c>
    </row>
    <row r="1342" spans="1:4" ht="13.5">
      <c r="A1342" s="18" t="s">
        <v>6640</v>
      </c>
      <c r="B1342" s="18" t="s">
        <v>6641</v>
      </c>
      <c r="C1342" s="18">
        <v>4</v>
      </c>
      <c r="D1342" s="18" t="s">
        <v>4094</v>
      </c>
    </row>
    <row r="1343" spans="1:4" ht="13.5">
      <c r="A1343" s="18" t="s">
        <v>6642</v>
      </c>
      <c r="B1343" s="18" t="s">
        <v>6643</v>
      </c>
      <c r="C1343" s="18">
        <v>4</v>
      </c>
      <c r="D1343" s="18" t="s">
        <v>4094</v>
      </c>
    </row>
    <row r="1344" spans="1:4" ht="13.5">
      <c r="A1344" s="18" t="s">
        <v>6644</v>
      </c>
      <c r="B1344" s="18" t="s">
        <v>6645</v>
      </c>
      <c r="C1344" s="18">
        <v>4</v>
      </c>
      <c r="D1344" s="18" t="s">
        <v>4094</v>
      </c>
    </row>
    <row r="1345" spans="1:4" ht="13.5">
      <c r="A1345" s="18" t="s">
        <v>6646</v>
      </c>
      <c r="B1345" s="18" t="s">
        <v>6647</v>
      </c>
      <c r="C1345" s="18">
        <v>4</v>
      </c>
      <c r="D1345" s="18" t="s">
        <v>4094</v>
      </c>
    </row>
    <row r="1346" spans="1:4" ht="13.5">
      <c r="A1346" s="18" t="s">
        <v>6648</v>
      </c>
      <c r="B1346" s="18" t="s">
        <v>6649</v>
      </c>
      <c r="C1346" s="18">
        <v>4</v>
      </c>
      <c r="D1346" s="18" t="s">
        <v>4094</v>
      </c>
    </row>
    <row r="1347" spans="1:4" ht="13.5">
      <c r="A1347" s="18" t="s">
        <v>6650</v>
      </c>
      <c r="B1347" s="18" t="s">
        <v>6651</v>
      </c>
      <c r="C1347" s="18">
        <v>4</v>
      </c>
      <c r="D1347" s="18" t="s">
        <v>4094</v>
      </c>
    </row>
    <row r="1348" spans="1:4" ht="13.5">
      <c r="A1348" s="18" t="s">
        <v>6652</v>
      </c>
      <c r="B1348" s="18" t="s">
        <v>4644</v>
      </c>
      <c r="C1348" s="18">
        <v>4</v>
      </c>
      <c r="D1348" s="18" t="s">
        <v>4094</v>
      </c>
    </row>
    <row r="1349" spans="1:4" ht="13.5">
      <c r="A1349" s="18" t="s">
        <v>6653</v>
      </c>
      <c r="B1349" s="18" t="s">
        <v>6654</v>
      </c>
      <c r="C1349" s="18">
        <v>4</v>
      </c>
      <c r="D1349" s="18" t="s">
        <v>4094</v>
      </c>
    </row>
    <row r="1350" spans="1:4" ht="13.5">
      <c r="A1350" s="18" t="s">
        <v>6655</v>
      </c>
      <c r="B1350" s="18" t="s">
        <v>6656</v>
      </c>
      <c r="C1350" s="18">
        <v>4</v>
      </c>
      <c r="D1350" s="18" t="s">
        <v>4094</v>
      </c>
    </row>
    <row r="1351" spans="1:4" ht="13.5">
      <c r="A1351" s="18" t="s">
        <v>6657</v>
      </c>
      <c r="B1351" s="18" t="s">
        <v>6658</v>
      </c>
      <c r="C1351" s="18">
        <v>4</v>
      </c>
      <c r="D1351" s="18" t="s">
        <v>4094</v>
      </c>
    </row>
    <row r="1352" spans="1:4" ht="13.5">
      <c r="A1352" s="18" t="s">
        <v>6659</v>
      </c>
      <c r="B1352" s="18" t="s">
        <v>6660</v>
      </c>
      <c r="C1352" s="18">
        <v>4</v>
      </c>
      <c r="D1352" s="18" t="s">
        <v>4094</v>
      </c>
    </row>
    <row r="1353" spans="1:4" ht="13.5">
      <c r="A1353" s="18" t="s">
        <v>6661</v>
      </c>
      <c r="B1353" s="18" t="s">
        <v>6662</v>
      </c>
      <c r="C1353" s="18">
        <v>4</v>
      </c>
      <c r="D1353" s="18" t="s">
        <v>4094</v>
      </c>
    </row>
    <row r="1354" spans="1:4" ht="13.5">
      <c r="A1354" s="18" t="s">
        <v>6663</v>
      </c>
      <c r="B1354" s="18" t="s">
        <v>6664</v>
      </c>
      <c r="C1354" s="18">
        <v>4</v>
      </c>
      <c r="D1354" s="18" t="s">
        <v>4094</v>
      </c>
    </row>
    <row r="1355" spans="1:4" ht="13.5">
      <c r="A1355" s="18" t="s">
        <v>6665</v>
      </c>
      <c r="B1355" s="18" t="s">
        <v>6666</v>
      </c>
      <c r="C1355" s="18">
        <v>4</v>
      </c>
      <c r="D1355" s="18" t="s">
        <v>4094</v>
      </c>
    </row>
    <row r="1356" spans="1:4" ht="13.5">
      <c r="A1356" s="18" t="s">
        <v>6667</v>
      </c>
      <c r="B1356" s="18" t="s">
        <v>6668</v>
      </c>
      <c r="C1356" s="18">
        <v>4</v>
      </c>
      <c r="D1356" s="18" t="s">
        <v>4094</v>
      </c>
    </row>
    <row r="1357" spans="1:4" ht="13.5">
      <c r="A1357" s="18" t="s">
        <v>6669</v>
      </c>
      <c r="B1357" s="18" t="s">
        <v>6670</v>
      </c>
      <c r="C1357" s="18">
        <v>4</v>
      </c>
      <c r="D1357" s="18" t="s">
        <v>4094</v>
      </c>
    </row>
    <row r="1358" spans="1:4" ht="13.5">
      <c r="A1358" s="18" t="s">
        <v>6671</v>
      </c>
      <c r="B1358" s="18" t="s">
        <v>6672</v>
      </c>
      <c r="C1358" s="18">
        <v>4</v>
      </c>
      <c r="D1358" s="18" t="s">
        <v>4094</v>
      </c>
    </row>
    <row r="1359" spans="1:4" ht="13.5">
      <c r="A1359" s="18" t="s">
        <v>6673</v>
      </c>
      <c r="B1359" s="18" t="s">
        <v>6674</v>
      </c>
      <c r="C1359" s="18">
        <v>4</v>
      </c>
      <c r="D1359" s="18" t="s">
        <v>4094</v>
      </c>
    </row>
    <row r="1360" spans="1:4" ht="13.5">
      <c r="A1360" s="18" t="s">
        <v>6675</v>
      </c>
      <c r="B1360" s="18" t="s">
        <v>6676</v>
      </c>
      <c r="C1360" s="18">
        <v>4</v>
      </c>
      <c r="D1360" s="18" t="s">
        <v>4094</v>
      </c>
    </row>
    <row r="1361" spans="1:4" ht="13.5">
      <c r="A1361" s="18" t="s">
        <v>6677</v>
      </c>
      <c r="B1361" s="18" t="s">
        <v>6678</v>
      </c>
      <c r="C1361" s="18">
        <v>4</v>
      </c>
      <c r="D1361" s="18" t="s">
        <v>4094</v>
      </c>
    </row>
    <row r="1362" spans="1:4" ht="13.5">
      <c r="A1362" s="18" t="s">
        <v>6679</v>
      </c>
      <c r="B1362" s="18" t="s">
        <v>6680</v>
      </c>
      <c r="C1362" s="18">
        <v>4</v>
      </c>
      <c r="D1362" s="18" t="s">
        <v>4094</v>
      </c>
    </row>
    <row r="1363" spans="1:4" ht="13.5">
      <c r="A1363" s="18" t="s">
        <v>6681</v>
      </c>
      <c r="B1363" s="18" t="s">
        <v>6682</v>
      </c>
      <c r="C1363" s="18">
        <v>4</v>
      </c>
      <c r="D1363" s="18" t="s">
        <v>4094</v>
      </c>
    </row>
    <row r="1364" spans="1:4" ht="13.5">
      <c r="A1364" s="18" t="s">
        <v>6683</v>
      </c>
      <c r="B1364" s="18" t="s">
        <v>6684</v>
      </c>
      <c r="C1364" s="18">
        <v>4</v>
      </c>
      <c r="D1364" s="18" t="s">
        <v>4094</v>
      </c>
    </row>
    <row r="1365" spans="1:4" ht="13.5">
      <c r="A1365" s="18" t="s">
        <v>6685</v>
      </c>
      <c r="B1365" s="18" t="s">
        <v>6686</v>
      </c>
      <c r="C1365" s="18">
        <v>4</v>
      </c>
      <c r="D1365" s="18" t="s">
        <v>4094</v>
      </c>
    </row>
    <row r="1366" spans="1:4" ht="13.5">
      <c r="A1366" s="18" t="s">
        <v>6687</v>
      </c>
      <c r="B1366" s="18" t="s">
        <v>6688</v>
      </c>
      <c r="C1366" s="18">
        <v>4</v>
      </c>
      <c r="D1366" s="18" t="s">
        <v>4094</v>
      </c>
    </row>
    <row r="1367" spans="1:4" ht="13.5">
      <c r="A1367" s="18" t="s">
        <v>6689</v>
      </c>
      <c r="B1367" s="18" t="s">
        <v>6690</v>
      </c>
      <c r="C1367" s="18">
        <v>4</v>
      </c>
      <c r="D1367" s="18" t="s">
        <v>4094</v>
      </c>
    </row>
    <row r="1368" spans="1:4" ht="13.5">
      <c r="A1368" s="18" t="s">
        <v>6691</v>
      </c>
      <c r="B1368" s="18" t="s">
        <v>6692</v>
      </c>
      <c r="C1368" s="18">
        <v>4</v>
      </c>
      <c r="D1368" s="18" t="s">
        <v>4094</v>
      </c>
    </row>
    <row r="1369" spans="1:4" ht="13.5">
      <c r="A1369" s="18" t="s">
        <v>6693</v>
      </c>
      <c r="B1369" s="18" t="s">
        <v>6694</v>
      </c>
      <c r="C1369" s="18">
        <v>4</v>
      </c>
      <c r="D1369" s="18" t="s">
        <v>4094</v>
      </c>
    </row>
    <row r="1370" spans="1:4" ht="13.5">
      <c r="A1370" s="18" t="s">
        <v>6695</v>
      </c>
      <c r="B1370" s="18" t="s">
        <v>6696</v>
      </c>
      <c r="C1370" s="18">
        <v>4</v>
      </c>
      <c r="D1370" s="18" t="s">
        <v>4094</v>
      </c>
    </row>
    <row r="1371" spans="1:4" ht="13.5">
      <c r="A1371" s="18" t="s">
        <v>6697</v>
      </c>
      <c r="B1371" s="18" t="s">
        <v>6698</v>
      </c>
      <c r="C1371" s="18">
        <v>4</v>
      </c>
      <c r="D1371" s="18" t="s">
        <v>4094</v>
      </c>
    </row>
    <row r="1372" spans="1:4" ht="13.5">
      <c r="A1372" s="18" t="s">
        <v>6699</v>
      </c>
      <c r="B1372" s="18" t="s">
        <v>6700</v>
      </c>
      <c r="C1372" s="18">
        <v>4</v>
      </c>
      <c r="D1372" s="18" t="s">
        <v>4094</v>
      </c>
    </row>
    <row r="1373" spans="1:4" ht="13.5">
      <c r="A1373" s="18" t="s">
        <v>6701</v>
      </c>
      <c r="B1373" s="18" t="s">
        <v>6702</v>
      </c>
      <c r="C1373" s="18">
        <v>4</v>
      </c>
      <c r="D1373" s="18" t="s">
        <v>4094</v>
      </c>
    </row>
    <row r="1374" spans="1:4" ht="13.5">
      <c r="A1374" s="18" t="s">
        <v>6703</v>
      </c>
      <c r="B1374" s="18" t="s">
        <v>6704</v>
      </c>
      <c r="C1374" s="18">
        <v>4</v>
      </c>
      <c r="D1374" s="18" t="s">
        <v>4094</v>
      </c>
    </row>
    <row r="1375" spans="1:4" ht="13.5">
      <c r="A1375" s="18" t="s">
        <v>6705</v>
      </c>
      <c r="B1375" s="18" t="s">
        <v>6706</v>
      </c>
      <c r="C1375" s="18">
        <v>4</v>
      </c>
      <c r="D1375" s="18" t="s">
        <v>4094</v>
      </c>
    </row>
    <row r="1376" spans="1:4" ht="13.5">
      <c r="A1376" s="18" t="s">
        <v>6707</v>
      </c>
      <c r="B1376" s="18" t="s">
        <v>6708</v>
      </c>
      <c r="C1376" s="18">
        <v>4</v>
      </c>
      <c r="D1376" s="18" t="s">
        <v>4094</v>
      </c>
    </row>
    <row r="1377" spans="1:4" ht="13.5">
      <c r="A1377" s="18" t="s">
        <v>6709</v>
      </c>
      <c r="B1377" s="18" t="s">
        <v>6710</v>
      </c>
      <c r="C1377" s="18">
        <v>4</v>
      </c>
      <c r="D1377" s="18" t="s">
        <v>4094</v>
      </c>
    </row>
    <row r="1378" spans="1:4" ht="13.5">
      <c r="A1378" s="18" t="s">
        <v>6711</v>
      </c>
      <c r="B1378" s="18" t="s">
        <v>2276</v>
      </c>
      <c r="C1378" s="18">
        <v>4</v>
      </c>
      <c r="D1378" s="18" t="s">
        <v>4094</v>
      </c>
    </row>
    <row r="1379" spans="1:4" ht="13.5">
      <c r="A1379" s="18" t="s">
        <v>6712</v>
      </c>
      <c r="B1379" s="18" t="s">
        <v>6713</v>
      </c>
      <c r="C1379" s="18">
        <v>4</v>
      </c>
      <c r="D1379" s="18" t="s">
        <v>4094</v>
      </c>
    </row>
    <row r="1380" spans="1:4" ht="13.5">
      <c r="A1380" s="18" t="s">
        <v>6714</v>
      </c>
      <c r="B1380" s="18" t="s">
        <v>6715</v>
      </c>
      <c r="C1380" s="18">
        <v>4</v>
      </c>
      <c r="D1380" s="18" t="s">
        <v>4094</v>
      </c>
    </row>
    <row r="1381" spans="1:4" ht="13.5">
      <c r="A1381" s="18" t="s">
        <v>6716</v>
      </c>
      <c r="B1381" s="18" t="s">
        <v>6717</v>
      </c>
      <c r="C1381" s="18">
        <v>4</v>
      </c>
      <c r="D1381" s="18" t="s">
        <v>4094</v>
      </c>
    </row>
    <row r="1382" spans="1:4" ht="13.5">
      <c r="A1382" s="18" t="s">
        <v>6718</v>
      </c>
      <c r="B1382" s="18" t="s">
        <v>6719</v>
      </c>
      <c r="C1382" s="18">
        <v>4</v>
      </c>
      <c r="D1382" s="18" t="s">
        <v>4094</v>
      </c>
    </row>
    <row r="1383" spans="1:4" ht="13.5">
      <c r="A1383" s="18" t="s">
        <v>6720</v>
      </c>
      <c r="B1383" s="18" t="s">
        <v>6721</v>
      </c>
      <c r="C1383" s="18">
        <v>4</v>
      </c>
      <c r="D1383" s="18" t="s">
        <v>4094</v>
      </c>
    </row>
    <row r="1384" spans="1:4" ht="13.5">
      <c r="A1384" s="18" t="s">
        <v>6722</v>
      </c>
      <c r="B1384" s="18" t="s">
        <v>6723</v>
      </c>
      <c r="C1384" s="18">
        <v>4</v>
      </c>
      <c r="D1384" s="18" t="s">
        <v>4094</v>
      </c>
    </row>
    <row r="1385" spans="1:4" ht="13.5">
      <c r="A1385" s="18" t="s">
        <v>6724</v>
      </c>
      <c r="B1385" s="18" t="s">
        <v>6725</v>
      </c>
      <c r="C1385" s="18">
        <v>4</v>
      </c>
      <c r="D1385" s="18" t="s">
        <v>4094</v>
      </c>
    </row>
    <row r="1386" spans="1:4" ht="13.5">
      <c r="A1386" s="18" t="s">
        <v>6726</v>
      </c>
      <c r="B1386" s="18" t="s">
        <v>6727</v>
      </c>
      <c r="C1386" s="18">
        <v>4</v>
      </c>
      <c r="D1386" s="18" t="s">
        <v>4094</v>
      </c>
    </row>
    <row r="1387" spans="1:4" ht="13.5">
      <c r="A1387" s="18" t="s">
        <v>6728</v>
      </c>
      <c r="B1387" s="18" t="s">
        <v>6729</v>
      </c>
      <c r="C1387" s="18">
        <v>4</v>
      </c>
      <c r="D1387" s="18" t="s">
        <v>4094</v>
      </c>
    </row>
    <row r="1388" spans="1:4" ht="13.5">
      <c r="A1388" s="18" t="s">
        <v>6730</v>
      </c>
      <c r="B1388" s="18" t="s">
        <v>6731</v>
      </c>
      <c r="C1388" s="18">
        <v>4</v>
      </c>
      <c r="D1388" s="18" t="s">
        <v>4094</v>
      </c>
    </row>
    <row r="1389" spans="1:4" ht="13.5">
      <c r="A1389" s="18" t="s">
        <v>6732</v>
      </c>
      <c r="B1389" s="18" t="s">
        <v>6733</v>
      </c>
      <c r="C1389" s="18">
        <v>4</v>
      </c>
      <c r="D1389" s="18" t="s">
        <v>4094</v>
      </c>
    </row>
    <row r="1390" spans="1:4" ht="13.5">
      <c r="A1390" s="18" t="s">
        <v>6734</v>
      </c>
      <c r="B1390" s="18" t="s">
        <v>6735</v>
      </c>
      <c r="C1390" s="18">
        <v>4</v>
      </c>
      <c r="D1390" s="18" t="s">
        <v>4094</v>
      </c>
    </row>
    <row r="1391" spans="1:4" ht="13.5">
      <c r="A1391" s="18" t="s">
        <v>6736</v>
      </c>
      <c r="B1391" s="18" t="s">
        <v>6737</v>
      </c>
      <c r="C1391" s="18">
        <v>4</v>
      </c>
      <c r="D1391" s="18" t="s">
        <v>4094</v>
      </c>
    </row>
    <row r="1392" spans="1:4" ht="13.5">
      <c r="A1392" s="18" t="s">
        <v>6738</v>
      </c>
      <c r="B1392" s="18" t="s">
        <v>6739</v>
      </c>
      <c r="C1392" s="18">
        <v>4</v>
      </c>
      <c r="D1392" s="18" t="s">
        <v>4094</v>
      </c>
    </row>
    <row r="1393" spans="1:4" ht="13.5">
      <c r="A1393" s="18" t="s">
        <v>6740</v>
      </c>
      <c r="B1393" s="18" t="s">
        <v>6741</v>
      </c>
      <c r="C1393" s="18">
        <v>4</v>
      </c>
      <c r="D1393" s="18" t="s">
        <v>4094</v>
      </c>
    </row>
    <row r="1394" spans="1:4" ht="13.5">
      <c r="A1394" s="18" t="s">
        <v>6742</v>
      </c>
      <c r="B1394" s="18" t="s">
        <v>6743</v>
      </c>
      <c r="C1394" s="18">
        <v>4</v>
      </c>
      <c r="D1394" s="18" t="s">
        <v>4094</v>
      </c>
    </row>
    <row r="1395" spans="1:4" ht="13.5">
      <c r="A1395" s="18" t="s">
        <v>6744</v>
      </c>
      <c r="B1395" s="18" t="s">
        <v>6745</v>
      </c>
      <c r="C1395" s="18">
        <v>4</v>
      </c>
      <c r="D1395" s="18" t="s">
        <v>4094</v>
      </c>
    </row>
    <row r="1396" spans="1:4" ht="13.5">
      <c r="A1396" s="18" t="s">
        <v>6746</v>
      </c>
      <c r="B1396" s="18" t="s">
        <v>6747</v>
      </c>
      <c r="C1396" s="18">
        <v>4</v>
      </c>
      <c r="D1396" s="18" t="s">
        <v>4094</v>
      </c>
    </row>
    <row r="1397" spans="1:4" ht="13.5">
      <c r="A1397" s="18" t="s">
        <v>6748</v>
      </c>
      <c r="B1397" s="18" t="s">
        <v>6749</v>
      </c>
      <c r="C1397" s="18">
        <v>4</v>
      </c>
      <c r="D1397" s="18" t="s">
        <v>4094</v>
      </c>
    </row>
    <row r="1398" spans="1:4" ht="13.5">
      <c r="A1398" s="18" t="s">
        <v>6750</v>
      </c>
      <c r="B1398" s="18" t="s">
        <v>6751</v>
      </c>
      <c r="C1398" s="18">
        <v>4</v>
      </c>
      <c r="D1398" s="18" t="s">
        <v>4094</v>
      </c>
    </row>
    <row r="1399" spans="1:4" ht="13.5">
      <c r="A1399" s="18" t="s">
        <v>6752</v>
      </c>
      <c r="B1399" s="18" t="s">
        <v>6753</v>
      </c>
      <c r="C1399" s="18">
        <v>4</v>
      </c>
      <c r="D1399" s="18" t="s">
        <v>4094</v>
      </c>
    </row>
    <row r="1400" spans="1:4" ht="13.5">
      <c r="A1400" s="18" t="s">
        <v>6754</v>
      </c>
      <c r="B1400" s="18" t="s">
        <v>6755</v>
      </c>
      <c r="C1400" s="18">
        <v>4</v>
      </c>
      <c r="D1400" s="18" t="s">
        <v>4094</v>
      </c>
    </row>
    <row r="1401" spans="1:4" ht="13.5">
      <c r="A1401" s="18" t="s">
        <v>6756</v>
      </c>
      <c r="B1401" s="18" t="s">
        <v>6757</v>
      </c>
      <c r="C1401" s="18">
        <v>4</v>
      </c>
      <c r="D1401" s="18" t="s">
        <v>4094</v>
      </c>
    </row>
    <row r="1402" spans="1:4" ht="13.5">
      <c r="A1402" s="18" t="s">
        <v>6758</v>
      </c>
      <c r="B1402" s="18" t="s">
        <v>6759</v>
      </c>
      <c r="C1402" s="18">
        <v>4</v>
      </c>
      <c r="D1402" s="18" t="s">
        <v>4094</v>
      </c>
    </row>
    <row r="1403" spans="1:4" ht="13.5">
      <c r="A1403" s="18" t="s">
        <v>6760</v>
      </c>
      <c r="B1403" s="18" t="s">
        <v>6761</v>
      </c>
      <c r="C1403" s="18">
        <v>4</v>
      </c>
      <c r="D1403" s="18" t="s">
        <v>4094</v>
      </c>
    </row>
    <row r="1404" spans="1:4" ht="13.5">
      <c r="A1404" s="18" t="s">
        <v>6762</v>
      </c>
      <c r="B1404" s="18" t="s">
        <v>6763</v>
      </c>
      <c r="C1404" s="18">
        <v>4</v>
      </c>
      <c r="D1404" s="18" t="s">
        <v>4094</v>
      </c>
    </row>
    <row r="1405" spans="1:4" ht="13.5">
      <c r="A1405" s="18" t="s">
        <v>6764</v>
      </c>
      <c r="B1405" s="18" t="s">
        <v>6765</v>
      </c>
      <c r="C1405" s="18">
        <v>4</v>
      </c>
      <c r="D1405" s="18" t="s">
        <v>4094</v>
      </c>
    </row>
    <row r="1406" spans="1:4" ht="13.5">
      <c r="A1406" s="18" t="s">
        <v>6766</v>
      </c>
      <c r="B1406" s="18" t="s">
        <v>6767</v>
      </c>
      <c r="C1406" s="18">
        <v>4</v>
      </c>
      <c r="D1406" s="18" t="s">
        <v>4094</v>
      </c>
    </row>
    <row r="1407" spans="1:4" ht="13.5">
      <c r="A1407" s="18" t="s">
        <v>6768</v>
      </c>
      <c r="B1407" s="18" t="s">
        <v>6769</v>
      </c>
      <c r="C1407" s="18">
        <v>4</v>
      </c>
      <c r="D1407" s="18" t="s">
        <v>4094</v>
      </c>
    </row>
    <row r="1408" spans="1:4" ht="13.5">
      <c r="A1408" s="18" t="s">
        <v>6770</v>
      </c>
      <c r="B1408" s="18" t="s">
        <v>6771</v>
      </c>
      <c r="C1408" s="18">
        <v>4</v>
      </c>
      <c r="D1408" s="18" t="s">
        <v>4094</v>
      </c>
    </row>
    <row r="1409" spans="1:4" ht="13.5">
      <c r="A1409" s="18" t="s">
        <v>6772</v>
      </c>
      <c r="B1409" s="18" t="s">
        <v>6773</v>
      </c>
      <c r="C1409" s="18">
        <v>4</v>
      </c>
      <c r="D1409" s="18" t="s">
        <v>4094</v>
      </c>
    </row>
    <row r="1410" spans="1:4" ht="13.5">
      <c r="A1410" s="18" t="s">
        <v>6774</v>
      </c>
      <c r="B1410" s="18" t="s">
        <v>6775</v>
      </c>
      <c r="C1410" s="18">
        <v>4</v>
      </c>
      <c r="D1410" s="18" t="s">
        <v>4094</v>
      </c>
    </row>
    <row r="1411" spans="1:4" ht="13.5">
      <c r="A1411" s="18" t="s">
        <v>6776</v>
      </c>
      <c r="B1411" s="18" t="s">
        <v>6777</v>
      </c>
      <c r="C1411" s="18">
        <v>4</v>
      </c>
      <c r="D1411" s="18" t="s">
        <v>4094</v>
      </c>
    </row>
    <row r="1412" spans="1:4" ht="13.5">
      <c r="A1412" s="18" t="s">
        <v>6778</v>
      </c>
      <c r="B1412" s="18" t="s">
        <v>6779</v>
      </c>
      <c r="C1412" s="18">
        <v>4</v>
      </c>
      <c r="D1412" s="18" t="s">
        <v>4094</v>
      </c>
    </row>
    <row r="1413" spans="1:4" ht="13.5">
      <c r="A1413" s="18" t="s">
        <v>6780</v>
      </c>
      <c r="B1413" s="18" t="s">
        <v>6781</v>
      </c>
      <c r="C1413" s="18">
        <v>4</v>
      </c>
      <c r="D1413" s="18" t="s">
        <v>4094</v>
      </c>
    </row>
    <row r="1414" spans="1:4" ht="13.5">
      <c r="A1414" s="18" t="s">
        <v>6782</v>
      </c>
      <c r="B1414" s="18" t="s">
        <v>6783</v>
      </c>
      <c r="C1414" s="18">
        <v>4</v>
      </c>
      <c r="D1414" s="18" t="s">
        <v>4094</v>
      </c>
    </row>
    <row r="1415" spans="1:4" ht="13.5">
      <c r="A1415" s="18" t="s">
        <v>6784</v>
      </c>
      <c r="B1415" s="18" t="s">
        <v>6785</v>
      </c>
      <c r="C1415" s="18">
        <v>4</v>
      </c>
      <c r="D1415" s="18" t="s">
        <v>4094</v>
      </c>
    </row>
    <row r="1416" spans="1:4" ht="13.5">
      <c r="A1416" s="18" t="s">
        <v>6786</v>
      </c>
      <c r="B1416" s="18" t="s">
        <v>6787</v>
      </c>
      <c r="C1416" s="18">
        <v>4</v>
      </c>
      <c r="D1416" s="18" t="s">
        <v>4094</v>
      </c>
    </row>
    <row r="1417" spans="1:4" ht="13.5">
      <c r="A1417" s="18" t="s">
        <v>6788</v>
      </c>
      <c r="B1417" s="18" t="s">
        <v>6789</v>
      </c>
      <c r="C1417" s="18">
        <v>4</v>
      </c>
      <c r="D1417" s="18" t="s">
        <v>4094</v>
      </c>
    </row>
    <row r="1418" spans="1:4" ht="13.5">
      <c r="A1418" s="18" t="s">
        <v>6790</v>
      </c>
      <c r="B1418" s="18" t="s">
        <v>6791</v>
      </c>
      <c r="C1418" s="18">
        <v>4</v>
      </c>
      <c r="D1418" s="18" t="s">
        <v>4094</v>
      </c>
    </row>
    <row r="1419" spans="1:4" ht="13.5">
      <c r="A1419" s="18" t="s">
        <v>6792</v>
      </c>
      <c r="B1419" s="18" t="s">
        <v>6793</v>
      </c>
      <c r="C1419" s="18">
        <v>4</v>
      </c>
      <c r="D1419" s="18" t="s">
        <v>4094</v>
      </c>
    </row>
    <row r="1420" spans="1:4" ht="13.5">
      <c r="A1420" s="18" t="s">
        <v>6794</v>
      </c>
      <c r="B1420" s="18" t="s">
        <v>6795</v>
      </c>
      <c r="C1420" s="18">
        <v>4</v>
      </c>
      <c r="D1420" s="18" t="s">
        <v>4094</v>
      </c>
    </row>
    <row r="1421" spans="1:4" ht="13.5">
      <c r="A1421" s="18" t="s">
        <v>6796</v>
      </c>
      <c r="B1421" s="18" t="s">
        <v>6797</v>
      </c>
      <c r="C1421" s="18">
        <v>4</v>
      </c>
      <c r="D1421" s="18" t="s">
        <v>4094</v>
      </c>
    </row>
    <row r="1422" spans="1:4" ht="13.5">
      <c r="A1422" s="18" t="s">
        <v>6798</v>
      </c>
      <c r="B1422" s="18" t="s">
        <v>6799</v>
      </c>
      <c r="C1422" s="18">
        <v>4</v>
      </c>
      <c r="D1422" s="18" t="s">
        <v>4094</v>
      </c>
    </row>
    <row r="1423" spans="1:4" ht="13.5">
      <c r="A1423" s="18" t="s">
        <v>6800</v>
      </c>
      <c r="B1423" s="18" t="s">
        <v>6801</v>
      </c>
      <c r="C1423" s="18">
        <v>4</v>
      </c>
      <c r="D1423" s="18" t="s">
        <v>4094</v>
      </c>
    </row>
    <row r="1424" spans="1:4" ht="13.5">
      <c r="A1424" s="18" t="s">
        <v>6802</v>
      </c>
      <c r="B1424" s="18" t="s">
        <v>6803</v>
      </c>
      <c r="C1424" s="18">
        <v>4</v>
      </c>
      <c r="D1424" s="18" t="s">
        <v>4094</v>
      </c>
    </row>
    <row r="1425" spans="1:4" ht="13.5">
      <c r="A1425" s="18" t="s">
        <v>6804</v>
      </c>
      <c r="B1425" s="18" t="s">
        <v>6805</v>
      </c>
      <c r="C1425" s="18">
        <v>4</v>
      </c>
      <c r="D1425" s="18" t="s">
        <v>4094</v>
      </c>
    </row>
    <row r="1426" spans="1:4" ht="13.5">
      <c r="A1426" s="18" t="s">
        <v>6806</v>
      </c>
      <c r="B1426" s="18" t="s">
        <v>6807</v>
      </c>
      <c r="C1426" s="18">
        <v>4</v>
      </c>
      <c r="D1426" s="18" t="s">
        <v>4094</v>
      </c>
    </row>
    <row r="1427" spans="1:4" ht="13.5">
      <c r="A1427" s="18" t="s">
        <v>6808</v>
      </c>
      <c r="B1427" s="18" t="s">
        <v>6809</v>
      </c>
      <c r="C1427" s="18">
        <v>4</v>
      </c>
      <c r="D1427" s="18" t="s">
        <v>4094</v>
      </c>
    </row>
    <row r="1428" spans="1:4" ht="13.5">
      <c r="A1428" s="18" t="s">
        <v>6810</v>
      </c>
      <c r="B1428" s="18" t="s">
        <v>6811</v>
      </c>
      <c r="C1428" s="18">
        <v>4</v>
      </c>
      <c r="D1428" s="18" t="s">
        <v>4094</v>
      </c>
    </row>
    <row r="1429" spans="1:4" ht="13.5">
      <c r="A1429" s="18" t="s">
        <v>6812</v>
      </c>
      <c r="B1429" s="18" t="s">
        <v>6813</v>
      </c>
      <c r="C1429" s="18">
        <v>4</v>
      </c>
      <c r="D1429" s="18" t="s">
        <v>4094</v>
      </c>
    </row>
    <row r="1430" spans="1:4" ht="13.5">
      <c r="A1430" s="18" t="s">
        <v>6814</v>
      </c>
      <c r="B1430" s="18" t="s">
        <v>6815</v>
      </c>
      <c r="C1430" s="18">
        <v>4</v>
      </c>
      <c r="D1430" s="18" t="s">
        <v>4094</v>
      </c>
    </row>
    <row r="1431" spans="1:4" ht="13.5">
      <c r="A1431" s="18" t="s">
        <v>6816</v>
      </c>
      <c r="B1431" s="18" t="s">
        <v>6817</v>
      </c>
      <c r="C1431" s="18">
        <v>4</v>
      </c>
      <c r="D1431" s="18" t="s">
        <v>4094</v>
      </c>
    </row>
    <row r="1432" spans="1:4" ht="13.5">
      <c r="A1432" s="18" t="s">
        <v>6818</v>
      </c>
      <c r="B1432" s="18" t="s">
        <v>6819</v>
      </c>
      <c r="C1432" s="18">
        <v>4</v>
      </c>
      <c r="D1432" s="18" t="s">
        <v>4094</v>
      </c>
    </row>
    <row r="1433" spans="1:4" ht="13.5">
      <c r="A1433" s="18" t="s">
        <v>6820</v>
      </c>
      <c r="B1433" s="18" t="s">
        <v>6821</v>
      </c>
      <c r="C1433" s="18">
        <v>4</v>
      </c>
      <c r="D1433" s="18" t="s">
        <v>4094</v>
      </c>
    </row>
    <row r="1434" spans="1:4" ht="13.5">
      <c r="A1434" s="18" t="s">
        <v>6822</v>
      </c>
      <c r="B1434" s="18" t="s">
        <v>6823</v>
      </c>
      <c r="C1434" s="18">
        <v>4</v>
      </c>
      <c r="D1434" s="18" t="s">
        <v>4094</v>
      </c>
    </row>
    <row r="1435" spans="1:4" ht="13.5">
      <c r="A1435" s="18" t="s">
        <v>6824</v>
      </c>
      <c r="B1435" s="18" t="s">
        <v>6825</v>
      </c>
      <c r="C1435" s="18">
        <v>4</v>
      </c>
      <c r="D1435" s="18" t="s">
        <v>4094</v>
      </c>
    </row>
    <row r="1436" spans="1:4" ht="13.5">
      <c r="A1436" s="18" t="s">
        <v>6826</v>
      </c>
      <c r="B1436" s="18" t="s">
        <v>6827</v>
      </c>
      <c r="C1436" s="18">
        <v>4</v>
      </c>
      <c r="D1436" s="18" t="s">
        <v>4094</v>
      </c>
    </row>
    <row r="1437" spans="1:4" ht="13.5">
      <c r="A1437" s="18" t="s">
        <v>6828</v>
      </c>
      <c r="B1437" s="18" t="s">
        <v>6829</v>
      </c>
      <c r="C1437" s="18">
        <v>4</v>
      </c>
      <c r="D1437" s="18" t="s">
        <v>4094</v>
      </c>
    </row>
    <row r="1438" spans="1:4" ht="13.5">
      <c r="A1438" s="18" t="s">
        <v>6830</v>
      </c>
      <c r="B1438" s="18" t="s">
        <v>6831</v>
      </c>
      <c r="C1438" s="18">
        <v>4</v>
      </c>
      <c r="D1438" s="18" t="s">
        <v>4094</v>
      </c>
    </row>
    <row r="1439" spans="1:4" ht="13.5">
      <c r="A1439" s="18" t="s">
        <v>6832</v>
      </c>
      <c r="B1439" s="18" t="s">
        <v>6833</v>
      </c>
      <c r="C1439" s="18">
        <v>4</v>
      </c>
      <c r="D1439" s="18" t="s">
        <v>4094</v>
      </c>
    </row>
    <row r="1440" spans="1:4" ht="13.5">
      <c r="A1440" s="18" t="s">
        <v>6834</v>
      </c>
      <c r="B1440" s="18" t="s">
        <v>6835</v>
      </c>
      <c r="C1440" s="18">
        <v>4</v>
      </c>
      <c r="D1440" s="18" t="s">
        <v>4094</v>
      </c>
    </row>
    <row r="1441" spans="1:4" ht="13.5">
      <c r="A1441" s="18" t="s">
        <v>6836</v>
      </c>
      <c r="B1441" s="18" t="s">
        <v>817</v>
      </c>
      <c r="C1441" s="18">
        <v>4</v>
      </c>
      <c r="D1441" s="18" t="s">
        <v>4094</v>
      </c>
    </row>
    <row r="1442" spans="1:4" ht="13.5">
      <c r="A1442" s="18" t="s">
        <v>6837</v>
      </c>
      <c r="B1442" s="18" t="s">
        <v>6838</v>
      </c>
      <c r="C1442" s="18">
        <v>4</v>
      </c>
      <c r="D1442" s="18" t="s">
        <v>4094</v>
      </c>
    </row>
    <row r="1443" spans="1:4" ht="13.5">
      <c r="A1443" s="18" t="s">
        <v>6839</v>
      </c>
      <c r="B1443" s="18" t="s">
        <v>6840</v>
      </c>
      <c r="C1443" s="18">
        <v>4</v>
      </c>
      <c r="D1443" s="18" t="s">
        <v>4094</v>
      </c>
    </row>
    <row r="1444" spans="1:4" ht="13.5">
      <c r="A1444" s="18" t="s">
        <v>6841</v>
      </c>
      <c r="B1444" s="18" t="s">
        <v>6842</v>
      </c>
      <c r="C1444" s="18">
        <v>4</v>
      </c>
      <c r="D1444" s="18" t="s">
        <v>4094</v>
      </c>
    </row>
    <row r="1445" spans="1:4" ht="13.5">
      <c r="A1445" s="18" t="s">
        <v>6843</v>
      </c>
      <c r="B1445" s="18" t="s">
        <v>6844</v>
      </c>
      <c r="C1445" s="18">
        <v>4</v>
      </c>
      <c r="D1445" s="18" t="s">
        <v>4094</v>
      </c>
    </row>
    <row r="1446" spans="1:4" ht="13.5">
      <c r="A1446" s="18" t="s">
        <v>6845</v>
      </c>
      <c r="B1446" s="18" t="s">
        <v>6846</v>
      </c>
      <c r="C1446" s="18">
        <v>4</v>
      </c>
      <c r="D1446" s="18" t="s">
        <v>4094</v>
      </c>
    </row>
    <row r="1447" spans="1:4" ht="13.5">
      <c r="A1447" s="18" t="s">
        <v>6847</v>
      </c>
      <c r="B1447" s="18" t="s">
        <v>6848</v>
      </c>
      <c r="C1447" s="18">
        <v>4</v>
      </c>
      <c r="D1447" s="18" t="s">
        <v>4094</v>
      </c>
    </row>
    <row r="1448" spans="1:4" ht="13.5">
      <c r="A1448" s="18" t="s">
        <v>6849</v>
      </c>
      <c r="B1448" s="18" t="s">
        <v>6850</v>
      </c>
      <c r="C1448" s="18">
        <v>4</v>
      </c>
      <c r="D1448" s="18" t="s">
        <v>4094</v>
      </c>
    </row>
    <row r="1449" spans="1:4" ht="13.5">
      <c r="A1449" s="18" t="s">
        <v>6851</v>
      </c>
      <c r="B1449" s="18" t="s">
        <v>6852</v>
      </c>
      <c r="C1449" s="18">
        <v>4</v>
      </c>
      <c r="D1449" s="18" t="s">
        <v>4094</v>
      </c>
    </row>
    <row r="1450" spans="1:4" ht="13.5">
      <c r="A1450" s="18" t="s">
        <v>6853</v>
      </c>
      <c r="B1450" s="18" t="s">
        <v>6854</v>
      </c>
      <c r="C1450" s="18">
        <v>4</v>
      </c>
      <c r="D1450" s="18" t="s">
        <v>4094</v>
      </c>
    </row>
    <row r="1451" spans="1:4" ht="13.5">
      <c r="A1451" s="18" t="s">
        <v>6855</v>
      </c>
      <c r="B1451" s="18" t="s">
        <v>6856</v>
      </c>
      <c r="C1451" s="18">
        <v>4</v>
      </c>
      <c r="D1451" s="18" t="s">
        <v>4094</v>
      </c>
    </row>
    <row r="1452" spans="1:4" ht="13.5">
      <c r="A1452" s="18" t="s">
        <v>6857</v>
      </c>
      <c r="B1452" s="18" t="s">
        <v>6858</v>
      </c>
      <c r="C1452" s="18">
        <v>4</v>
      </c>
      <c r="D1452" s="18" t="s">
        <v>4094</v>
      </c>
    </row>
    <row r="1453" spans="1:4" ht="13.5">
      <c r="A1453" s="18" t="s">
        <v>6859</v>
      </c>
      <c r="B1453" s="18" t="s">
        <v>6860</v>
      </c>
      <c r="C1453" s="18">
        <v>4</v>
      </c>
      <c r="D1453" s="18" t="s">
        <v>4094</v>
      </c>
    </row>
    <row r="1454" spans="1:4" ht="13.5">
      <c r="A1454" s="18" t="s">
        <v>6861</v>
      </c>
      <c r="B1454" s="18" t="s">
        <v>6862</v>
      </c>
      <c r="C1454" s="18">
        <v>4</v>
      </c>
      <c r="D1454" s="18" t="s">
        <v>4094</v>
      </c>
    </row>
    <row r="1455" spans="1:4" ht="13.5">
      <c r="A1455" s="18" t="s">
        <v>6863</v>
      </c>
      <c r="B1455" s="18" t="s">
        <v>6864</v>
      </c>
      <c r="C1455" s="18">
        <v>4</v>
      </c>
      <c r="D1455" s="18" t="s">
        <v>4094</v>
      </c>
    </row>
    <row r="1456" spans="1:4" ht="13.5">
      <c r="A1456" s="18" t="s">
        <v>6865</v>
      </c>
      <c r="B1456" s="18" t="s">
        <v>6866</v>
      </c>
      <c r="C1456" s="18">
        <v>4</v>
      </c>
      <c r="D1456" s="18" t="s">
        <v>4094</v>
      </c>
    </row>
    <row r="1457" spans="1:4" ht="13.5">
      <c r="A1457" s="18" t="s">
        <v>6867</v>
      </c>
      <c r="B1457" s="18" t="s">
        <v>6868</v>
      </c>
      <c r="C1457" s="18">
        <v>4</v>
      </c>
      <c r="D1457" s="18" t="s">
        <v>4094</v>
      </c>
    </row>
    <row r="1458" spans="1:4" ht="13.5">
      <c r="A1458" s="18" t="s">
        <v>6869</v>
      </c>
      <c r="B1458" s="18" t="s">
        <v>6870</v>
      </c>
      <c r="C1458" s="18">
        <v>4</v>
      </c>
      <c r="D1458" s="18" t="s">
        <v>4094</v>
      </c>
    </row>
    <row r="1459" spans="1:4" ht="13.5">
      <c r="A1459" s="18" t="s">
        <v>6871</v>
      </c>
      <c r="B1459" s="18" t="s">
        <v>764</v>
      </c>
      <c r="C1459" s="18">
        <v>4</v>
      </c>
      <c r="D1459" s="18" t="s">
        <v>4094</v>
      </c>
    </row>
    <row r="1460" spans="1:4" ht="13.5">
      <c r="A1460" s="18" t="s">
        <v>6872</v>
      </c>
      <c r="B1460" s="18" t="s">
        <v>6873</v>
      </c>
      <c r="C1460" s="18">
        <v>4</v>
      </c>
      <c r="D1460" s="18" t="s">
        <v>4094</v>
      </c>
    </row>
    <row r="1461" spans="1:4" ht="13.5">
      <c r="A1461" s="18" t="s">
        <v>6874</v>
      </c>
      <c r="B1461" s="18" t="s">
        <v>6875</v>
      </c>
      <c r="C1461" s="18">
        <v>4</v>
      </c>
      <c r="D1461" s="18" t="s">
        <v>4094</v>
      </c>
    </row>
    <row r="1462" spans="1:4" ht="13.5">
      <c r="A1462" s="18" t="s">
        <v>6876</v>
      </c>
      <c r="B1462" s="18" t="s">
        <v>6877</v>
      </c>
      <c r="C1462" s="18">
        <v>4</v>
      </c>
      <c r="D1462" s="18" t="s">
        <v>4094</v>
      </c>
    </row>
    <row r="1463" spans="1:4" ht="13.5">
      <c r="A1463" s="18" t="s">
        <v>6878</v>
      </c>
      <c r="B1463" s="18" t="s">
        <v>6879</v>
      </c>
      <c r="C1463" s="18">
        <v>4</v>
      </c>
      <c r="D1463" s="18" t="s">
        <v>4094</v>
      </c>
    </row>
    <row r="1464" spans="1:4" ht="13.5">
      <c r="A1464" s="18" t="s">
        <v>6880</v>
      </c>
      <c r="B1464" s="18" t="s">
        <v>6881</v>
      </c>
      <c r="C1464" s="18">
        <v>4</v>
      </c>
      <c r="D1464" s="18" t="s">
        <v>4094</v>
      </c>
    </row>
    <row r="1465" spans="1:4" ht="13.5">
      <c r="A1465" s="18" t="s">
        <v>6882</v>
      </c>
      <c r="B1465" s="18" t="s">
        <v>6883</v>
      </c>
      <c r="C1465" s="18">
        <v>4</v>
      </c>
      <c r="D1465" s="18" t="s">
        <v>4094</v>
      </c>
    </row>
    <row r="1466" spans="1:4" ht="13.5">
      <c r="A1466" s="18" t="s">
        <v>6884</v>
      </c>
      <c r="B1466" s="18" t="s">
        <v>6885</v>
      </c>
      <c r="C1466" s="18">
        <v>4</v>
      </c>
      <c r="D1466" s="18" t="s">
        <v>4094</v>
      </c>
    </row>
    <row r="1467" spans="1:4" ht="13.5">
      <c r="A1467" s="18" t="s">
        <v>6886</v>
      </c>
      <c r="B1467" s="18" t="s">
        <v>6887</v>
      </c>
      <c r="C1467" s="18">
        <v>4</v>
      </c>
      <c r="D1467" s="18" t="s">
        <v>4094</v>
      </c>
    </row>
    <row r="1468" spans="1:4" ht="13.5">
      <c r="A1468" s="18" t="s">
        <v>6888</v>
      </c>
      <c r="B1468" s="18" t="s">
        <v>6889</v>
      </c>
      <c r="C1468" s="18">
        <v>4</v>
      </c>
      <c r="D1468" s="18" t="s">
        <v>4094</v>
      </c>
    </row>
    <row r="1469" spans="1:4" ht="13.5">
      <c r="A1469" s="18" t="s">
        <v>6890</v>
      </c>
      <c r="B1469" s="18" t="s">
        <v>6891</v>
      </c>
      <c r="C1469" s="18">
        <v>4</v>
      </c>
      <c r="D1469" s="18" t="s">
        <v>4094</v>
      </c>
    </row>
    <row r="1470" spans="1:4" ht="13.5">
      <c r="A1470" s="18" t="s">
        <v>6892</v>
      </c>
      <c r="B1470" s="18" t="s">
        <v>6893</v>
      </c>
      <c r="C1470" s="18">
        <v>4</v>
      </c>
      <c r="D1470" s="18" t="s">
        <v>4094</v>
      </c>
    </row>
    <row r="1471" spans="1:4" ht="13.5">
      <c r="A1471" s="18" t="s">
        <v>6894</v>
      </c>
      <c r="B1471" s="18" t="s">
        <v>6895</v>
      </c>
      <c r="C1471" s="18">
        <v>4</v>
      </c>
      <c r="D1471" s="18" t="s">
        <v>4094</v>
      </c>
    </row>
    <row r="1472" spans="1:4" ht="13.5">
      <c r="A1472" s="18" t="s">
        <v>6896</v>
      </c>
      <c r="B1472" s="18" t="s">
        <v>6897</v>
      </c>
      <c r="C1472" s="18">
        <v>4</v>
      </c>
      <c r="D1472" s="18" t="s">
        <v>4094</v>
      </c>
    </row>
    <row r="1473" spans="1:4" ht="13.5">
      <c r="A1473" s="18" t="s">
        <v>6898</v>
      </c>
      <c r="B1473" s="18" t="s">
        <v>6899</v>
      </c>
      <c r="C1473" s="18">
        <v>4</v>
      </c>
      <c r="D1473" s="18" t="s">
        <v>4094</v>
      </c>
    </row>
    <row r="1474" spans="1:4" ht="13.5">
      <c r="A1474" s="18" t="s">
        <v>6900</v>
      </c>
      <c r="B1474" s="18" t="s">
        <v>6901</v>
      </c>
      <c r="C1474" s="18">
        <v>4</v>
      </c>
      <c r="D1474" s="18" t="s">
        <v>4094</v>
      </c>
    </row>
    <row r="1475" spans="1:4" ht="13.5">
      <c r="A1475" s="18" t="s">
        <v>6902</v>
      </c>
      <c r="B1475" s="18" t="s">
        <v>6903</v>
      </c>
      <c r="C1475" s="18">
        <v>4</v>
      </c>
      <c r="D1475" s="18" t="s">
        <v>4094</v>
      </c>
    </row>
    <row r="1476" spans="1:4" ht="13.5">
      <c r="A1476" s="18" t="s">
        <v>6904</v>
      </c>
      <c r="B1476" s="18" t="s">
        <v>6905</v>
      </c>
      <c r="C1476" s="18">
        <v>4</v>
      </c>
      <c r="D1476" s="18" t="s">
        <v>4094</v>
      </c>
    </row>
    <row r="1477" spans="1:4" ht="13.5">
      <c r="A1477" s="18" t="s">
        <v>6906</v>
      </c>
      <c r="B1477" s="18" t="s">
        <v>6907</v>
      </c>
      <c r="C1477" s="18">
        <v>4</v>
      </c>
      <c r="D1477" s="18" t="s">
        <v>4094</v>
      </c>
    </row>
    <row r="1478" spans="1:4" ht="13.5">
      <c r="A1478" s="18" t="s">
        <v>6908</v>
      </c>
      <c r="B1478" s="18" t="s">
        <v>6909</v>
      </c>
      <c r="C1478" s="18">
        <v>4</v>
      </c>
      <c r="D1478" s="18" t="s">
        <v>4094</v>
      </c>
    </row>
    <row r="1479" spans="1:4" ht="13.5">
      <c r="A1479" s="18" t="s">
        <v>6910</v>
      </c>
      <c r="B1479" s="18" t="s">
        <v>6911</v>
      </c>
      <c r="C1479" s="18">
        <v>4</v>
      </c>
      <c r="D1479" s="18" t="s">
        <v>4094</v>
      </c>
    </row>
    <row r="1480" spans="1:4" ht="13.5">
      <c r="A1480" s="18" t="s">
        <v>6912</v>
      </c>
      <c r="B1480" s="18" t="s">
        <v>6913</v>
      </c>
      <c r="C1480" s="18">
        <v>4</v>
      </c>
      <c r="D1480" s="18" t="s">
        <v>4094</v>
      </c>
    </row>
    <row r="1481" spans="1:4" ht="13.5">
      <c r="A1481" s="18" t="s">
        <v>6914</v>
      </c>
      <c r="B1481" s="18" t="s">
        <v>697</v>
      </c>
      <c r="C1481" s="18">
        <v>4</v>
      </c>
      <c r="D1481" s="18" t="s">
        <v>4094</v>
      </c>
    </row>
    <row r="1482" spans="1:4" ht="13.5">
      <c r="A1482" s="18" t="s">
        <v>6915</v>
      </c>
      <c r="B1482" s="18" t="s">
        <v>6916</v>
      </c>
      <c r="C1482" s="18">
        <v>4</v>
      </c>
      <c r="D1482" s="18" t="s">
        <v>4094</v>
      </c>
    </row>
    <row r="1483" spans="1:4" ht="13.5">
      <c r="A1483" s="18" t="s">
        <v>6917</v>
      </c>
      <c r="B1483" s="18" t="s">
        <v>6918</v>
      </c>
      <c r="C1483" s="18">
        <v>4</v>
      </c>
      <c r="D1483" s="18" t="s">
        <v>4094</v>
      </c>
    </row>
    <row r="1484" spans="1:4" ht="13.5">
      <c r="A1484" s="18" t="s">
        <v>6919</v>
      </c>
      <c r="B1484" s="18" t="s">
        <v>6920</v>
      </c>
      <c r="C1484" s="18">
        <v>4</v>
      </c>
      <c r="D1484" s="18" t="s">
        <v>4094</v>
      </c>
    </row>
    <row r="1485" spans="1:4" ht="13.5">
      <c r="A1485" s="18" t="s">
        <v>6921</v>
      </c>
      <c r="B1485" s="18" t="s">
        <v>6922</v>
      </c>
      <c r="C1485" s="18">
        <v>4</v>
      </c>
      <c r="D1485" s="18" t="s">
        <v>4094</v>
      </c>
    </row>
    <row r="1486" spans="1:4" ht="13.5">
      <c r="A1486" s="18" t="s">
        <v>6923</v>
      </c>
      <c r="B1486" s="18" t="s">
        <v>6924</v>
      </c>
      <c r="C1486" s="18">
        <v>4</v>
      </c>
      <c r="D1486" s="18" t="s">
        <v>4094</v>
      </c>
    </row>
    <row r="1487" spans="1:4" ht="13.5">
      <c r="A1487" s="18" t="s">
        <v>6925</v>
      </c>
      <c r="B1487" s="18" t="s">
        <v>6926</v>
      </c>
      <c r="C1487" s="18">
        <v>4</v>
      </c>
      <c r="D1487" s="18" t="s">
        <v>4094</v>
      </c>
    </row>
    <row r="1488" spans="1:4" ht="13.5">
      <c r="A1488" s="18" t="s">
        <v>6927</v>
      </c>
      <c r="B1488" s="18" t="s">
        <v>6928</v>
      </c>
      <c r="C1488" s="18">
        <v>4</v>
      </c>
      <c r="D1488" s="18" t="s">
        <v>4094</v>
      </c>
    </row>
    <row r="1489" spans="1:4" ht="13.5">
      <c r="A1489" s="18" t="s">
        <v>6929</v>
      </c>
      <c r="B1489" s="18" t="s">
        <v>6930</v>
      </c>
      <c r="C1489" s="18">
        <v>4</v>
      </c>
      <c r="D1489" s="18" t="s">
        <v>4094</v>
      </c>
    </row>
    <row r="1490" spans="1:4" ht="13.5">
      <c r="A1490" s="18" t="s">
        <v>6931</v>
      </c>
      <c r="B1490" s="18" t="s">
        <v>6932</v>
      </c>
      <c r="C1490" s="18">
        <v>4</v>
      </c>
      <c r="D1490" s="18" t="s">
        <v>4094</v>
      </c>
    </row>
    <row r="1491" spans="1:4" ht="13.5">
      <c r="A1491" s="18" t="s">
        <v>6933</v>
      </c>
      <c r="B1491" s="18" t="s">
        <v>6934</v>
      </c>
      <c r="C1491" s="18">
        <v>4</v>
      </c>
      <c r="D1491" s="18" t="s">
        <v>4094</v>
      </c>
    </row>
    <row r="1492" spans="1:4" ht="13.5">
      <c r="A1492" s="18" t="s">
        <v>6935</v>
      </c>
      <c r="B1492" s="18" t="s">
        <v>6936</v>
      </c>
      <c r="C1492" s="18">
        <v>4</v>
      </c>
      <c r="D1492" s="18" t="s">
        <v>4094</v>
      </c>
    </row>
    <row r="1493" spans="1:4" ht="13.5">
      <c r="A1493" s="18" t="s">
        <v>6937</v>
      </c>
      <c r="B1493" s="18" t="s">
        <v>6938</v>
      </c>
      <c r="C1493" s="18">
        <v>4</v>
      </c>
      <c r="D1493" s="18" t="s">
        <v>4094</v>
      </c>
    </row>
    <row r="1494" spans="1:4" ht="13.5">
      <c r="A1494" s="18" t="s">
        <v>6939</v>
      </c>
      <c r="B1494" s="18" t="s">
        <v>6940</v>
      </c>
      <c r="C1494" s="18">
        <v>4</v>
      </c>
      <c r="D1494" s="18" t="s">
        <v>4094</v>
      </c>
    </row>
    <row r="1495" spans="1:4" ht="13.5">
      <c r="A1495" s="18" t="s">
        <v>6941</v>
      </c>
      <c r="B1495" s="18" t="s">
        <v>6942</v>
      </c>
      <c r="C1495" s="18">
        <v>4</v>
      </c>
      <c r="D1495" s="18" t="s">
        <v>4094</v>
      </c>
    </row>
    <row r="1496" spans="1:4" ht="13.5">
      <c r="A1496" s="18" t="s">
        <v>6943</v>
      </c>
      <c r="B1496" s="18" t="s">
        <v>6944</v>
      </c>
      <c r="C1496" s="18">
        <v>4</v>
      </c>
      <c r="D1496" s="18" t="s">
        <v>4094</v>
      </c>
    </row>
    <row r="1497" spans="1:4" ht="13.5">
      <c r="A1497" s="18" t="s">
        <v>6945</v>
      </c>
      <c r="B1497" s="18" t="s">
        <v>6946</v>
      </c>
      <c r="C1497" s="18">
        <v>4</v>
      </c>
      <c r="D1497" s="18" t="s">
        <v>4094</v>
      </c>
    </row>
    <row r="1498" spans="1:4" ht="13.5">
      <c r="A1498" s="18" t="s">
        <v>6947</v>
      </c>
      <c r="B1498" s="18" t="s">
        <v>6948</v>
      </c>
      <c r="C1498" s="18">
        <v>4</v>
      </c>
      <c r="D1498" s="18" t="s">
        <v>4094</v>
      </c>
    </row>
    <row r="1499" spans="1:4" ht="13.5">
      <c r="A1499" s="18" t="s">
        <v>6949</v>
      </c>
      <c r="B1499" s="18" t="s">
        <v>6950</v>
      </c>
      <c r="C1499" s="18">
        <v>4</v>
      </c>
      <c r="D1499" s="18" t="s">
        <v>4094</v>
      </c>
    </row>
    <row r="1500" spans="1:4" ht="13.5">
      <c r="A1500" s="18" t="s">
        <v>6951</v>
      </c>
      <c r="B1500" s="18" t="s">
        <v>6952</v>
      </c>
      <c r="C1500" s="18">
        <v>4</v>
      </c>
      <c r="D1500" s="18" t="s">
        <v>4094</v>
      </c>
    </row>
    <row r="1501" spans="1:4" ht="13.5">
      <c r="A1501" s="18" t="s">
        <v>6953</v>
      </c>
      <c r="B1501" s="18" t="s">
        <v>6954</v>
      </c>
      <c r="C1501" s="18">
        <v>4</v>
      </c>
      <c r="D1501" s="18" t="s">
        <v>4094</v>
      </c>
    </row>
    <row r="1502" spans="1:4" ht="13.5">
      <c r="A1502" s="18" t="s">
        <v>6955</v>
      </c>
      <c r="B1502" s="18" t="s">
        <v>6956</v>
      </c>
      <c r="C1502" s="18">
        <v>4</v>
      </c>
      <c r="D1502" s="18" t="s">
        <v>4094</v>
      </c>
    </row>
    <row r="1503" spans="1:4" ht="13.5">
      <c r="A1503" s="18" t="s">
        <v>6957</v>
      </c>
      <c r="B1503" s="18" t="s">
        <v>6958</v>
      </c>
      <c r="C1503" s="18">
        <v>4</v>
      </c>
      <c r="D1503" s="18" t="s">
        <v>4094</v>
      </c>
    </row>
    <row r="1504" spans="1:4" ht="13.5">
      <c r="A1504" s="18" t="s">
        <v>6959</v>
      </c>
      <c r="B1504" s="18" t="s">
        <v>6960</v>
      </c>
      <c r="C1504" s="18">
        <v>4</v>
      </c>
      <c r="D1504" s="18" t="s">
        <v>4094</v>
      </c>
    </row>
    <row r="1505" spans="1:4" ht="13.5">
      <c r="A1505" s="18" t="s">
        <v>6961</v>
      </c>
      <c r="B1505" s="18" t="s">
        <v>6962</v>
      </c>
      <c r="C1505" s="18">
        <v>4</v>
      </c>
      <c r="D1505" s="18" t="s">
        <v>4094</v>
      </c>
    </row>
    <row r="1506" spans="1:4" ht="13.5">
      <c r="A1506" s="18" t="s">
        <v>6963</v>
      </c>
      <c r="B1506" s="18" t="s">
        <v>6964</v>
      </c>
      <c r="C1506" s="18">
        <v>4</v>
      </c>
      <c r="D1506" s="18" t="s">
        <v>4094</v>
      </c>
    </row>
    <row r="1507" spans="1:4" ht="13.5">
      <c r="A1507" s="18" t="s">
        <v>6965</v>
      </c>
      <c r="B1507" s="18" t="s">
        <v>6966</v>
      </c>
      <c r="C1507" s="18">
        <v>4</v>
      </c>
      <c r="D1507" s="18" t="s">
        <v>4094</v>
      </c>
    </row>
    <row r="1508" spans="1:4" ht="13.5">
      <c r="A1508" s="18" t="s">
        <v>6967</v>
      </c>
      <c r="B1508" s="18" t="s">
        <v>6968</v>
      </c>
      <c r="C1508" s="18">
        <v>4</v>
      </c>
      <c r="D1508" s="18" t="s">
        <v>4094</v>
      </c>
    </row>
    <row r="1509" spans="1:4" ht="13.5">
      <c r="A1509" s="18" t="s">
        <v>6969</v>
      </c>
      <c r="B1509" s="18" t="s">
        <v>6970</v>
      </c>
      <c r="C1509" s="18">
        <v>4</v>
      </c>
      <c r="D1509" s="18" t="s">
        <v>4094</v>
      </c>
    </row>
    <row r="1510" spans="1:4" ht="13.5">
      <c r="A1510" s="18" t="s">
        <v>6971</v>
      </c>
      <c r="B1510" s="18" t="s">
        <v>6972</v>
      </c>
      <c r="C1510" s="18">
        <v>4</v>
      </c>
      <c r="D1510" s="18" t="s">
        <v>4094</v>
      </c>
    </row>
    <row r="1511" spans="1:4" ht="13.5">
      <c r="A1511" s="18" t="s">
        <v>6973</v>
      </c>
      <c r="B1511" s="18" t="s">
        <v>6974</v>
      </c>
      <c r="C1511" s="18">
        <v>4</v>
      </c>
      <c r="D1511" s="18" t="s">
        <v>4094</v>
      </c>
    </row>
    <row r="1512" spans="1:4" ht="13.5">
      <c r="A1512" s="18" t="s">
        <v>6975</v>
      </c>
      <c r="B1512" s="18" t="s">
        <v>6976</v>
      </c>
      <c r="C1512" s="18">
        <v>4</v>
      </c>
      <c r="D1512" s="18" t="s">
        <v>4094</v>
      </c>
    </row>
    <row r="1513" spans="1:4" ht="13.5">
      <c r="A1513" s="18" t="s">
        <v>6977</v>
      </c>
      <c r="B1513" s="18" t="s">
        <v>6978</v>
      </c>
      <c r="C1513" s="18">
        <v>4</v>
      </c>
      <c r="D1513" s="18" t="s">
        <v>4094</v>
      </c>
    </row>
    <row r="1514" spans="1:4" ht="13.5">
      <c r="A1514" s="18" t="s">
        <v>6979</v>
      </c>
      <c r="B1514" s="18" t="s">
        <v>6980</v>
      </c>
      <c r="C1514" s="18">
        <v>4</v>
      </c>
      <c r="D1514" s="18" t="s">
        <v>4094</v>
      </c>
    </row>
    <row r="1515" spans="1:4" ht="13.5">
      <c r="A1515" s="18" t="s">
        <v>6981</v>
      </c>
      <c r="B1515" s="18" t="s">
        <v>6982</v>
      </c>
      <c r="C1515" s="18">
        <v>4</v>
      </c>
      <c r="D1515" s="18" t="s">
        <v>4094</v>
      </c>
    </row>
    <row r="1516" spans="1:4" ht="13.5">
      <c r="A1516" s="18" t="s">
        <v>6983</v>
      </c>
      <c r="B1516" s="18" t="s">
        <v>6984</v>
      </c>
      <c r="C1516" s="18">
        <v>4</v>
      </c>
      <c r="D1516" s="18" t="s">
        <v>4094</v>
      </c>
    </row>
    <row r="1517" spans="1:4" ht="13.5">
      <c r="A1517" s="18" t="s">
        <v>6985</v>
      </c>
      <c r="B1517" s="18" t="s">
        <v>6986</v>
      </c>
      <c r="C1517" s="18">
        <v>4</v>
      </c>
      <c r="D1517" s="18" t="s">
        <v>4094</v>
      </c>
    </row>
    <row r="1518" spans="1:4" ht="13.5">
      <c r="A1518" s="18" t="s">
        <v>6987</v>
      </c>
      <c r="B1518" s="18" t="s">
        <v>6988</v>
      </c>
      <c r="C1518" s="18">
        <v>4</v>
      </c>
      <c r="D1518" s="18" t="s">
        <v>4094</v>
      </c>
    </row>
    <row r="1519" spans="1:4" ht="13.5">
      <c r="A1519" s="18" t="s">
        <v>6989</v>
      </c>
      <c r="B1519" s="18" t="s">
        <v>6990</v>
      </c>
      <c r="C1519" s="18">
        <v>4</v>
      </c>
      <c r="D1519" s="18" t="s">
        <v>4094</v>
      </c>
    </row>
    <row r="1520" spans="1:4" ht="13.5">
      <c r="A1520" s="18" t="s">
        <v>6991</v>
      </c>
      <c r="B1520" s="18" t="s">
        <v>6992</v>
      </c>
      <c r="C1520" s="18">
        <v>4</v>
      </c>
      <c r="D1520" s="18" t="s">
        <v>4094</v>
      </c>
    </row>
    <row r="1521" spans="1:4" ht="13.5">
      <c r="A1521" s="18" t="s">
        <v>6993</v>
      </c>
      <c r="B1521" s="18" t="s">
        <v>6994</v>
      </c>
      <c r="C1521" s="18">
        <v>4</v>
      </c>
      <c r="D1521" s="18" t="s">
        <v>4094</v>
      </c>
    </row>
    <row r="1522" spans="1:4" ht="13.5">
      <c r="A1522" s="18" t="s">
        <v>6995</v>
      </c>
      <c r="B1522" s="18" t="s">
        <v>6996</v>
      </c>
      <c r="C1522" s="18">
        <v>4</v>
      </c>
      <c r="D1522" s="18" t="s">
        <v>4094</v>
      </c>
    </row>
    <row r="1523" spans="1:4" ht="13.5">
      <c r="A1523" s="18" t="s">
        <v>6997</v>
      </c>
      <c r="B1523" s="18" t="s">
        <v>6998</v>
      </c>
      <c r="C1523" s="18">
        <v>4</v>
      </c>
      <c r="D1523" s="18" t="s">
        <v>4094</v>
      </c>
    </row>
    <row r="1524" spans="1:4" ht="13.5">
      <c r="A1524" s="18" t="s">
        <v>6999</v>
      </c>
      <c r="B1524" s="18" t="s">
        <v>7000</v>
      </c>
      <c r="C1524" s="18">
        <v>4</v>
      </c>
      <c r="D1524" s="18" t="s">
        <v>4094</v>
      </c>
    </row>
    <row r="1525" spans="1:4" ht="13.5">
      <c r="A1525" s="18" t="s">
        <v>7001</v>
      </c>
      <c r="B1525" s="18" t="s">
        <v>7002</v>
      </c>
      <c r="C1525" s="18">
        <v>4</v>
      </c>
      <c r="D1525" s="18" t="s">
        <v>4094</v>
      </c>
    </row>
    <row r="1526" spans="1:4" ht="13.5">
      <c r="A1526" s="18" t="s">
        <v>7003</v>
      </c>
      <c r="B1526" s="18" t="s">
        <v>7004</v>
      </c>
      <c r="C1526" s="18">
        <v>4</v>
      </c>
      <c r="D1526" s="18" t="s">
        <v>4094</v>
      </c>
    </row>
    <row r="1527" spans="1:4" ht="13.5">
      <c r="A1527" s="18" t="s">
        <v>7005</v>
      </c>
      <c r="B1527" s="18" t="s">
        <v>7006</v>
      </c>
      <c r="C1527" s="18">
        <v>4</v>
      </c>
      <c r="D1527" s="18" t="s">
        <v>4094</v>
      </c>
    </row>
    <row r="1528" spans="1:4" ht="13.5">
      <c r="A1528" s="18" t="s">
        <v>7007</v>
      </c>
      <c r="B1528" s="18" t="s">
        <v>7008</v>
      </c>
      <c r="C1528" s="18">
        <v>4</v>
      </c>
      <c r="D1528" s="18" t="s">
        <v>4094</v>
      </c>
    </row>
    <row r="1529" spans="1:4" ht="13.5">
      <c r="A1529" s="18" t="s">
        <v>7009</v>
      </c>
      <c r="B1529" s="18" t="s">
        <v>7010</v>
      </c>
      <c r="C1529" s="18">
        <v>4</v>
      </c>
      <c r="D1529" s="18" t="s">
        <v>4094</v>
      </c>
    </row>
    <row r="1530" spans="1:4" ht="13.5">
      <c r="A1530" s="18" t="s">
        <v>7011</v>
      </c>
      <c r="B1530" s="18" t="s">
        <v>7012</v>
      </c>
      <c r="C1530" s="18">
        <v>4</v>
      </c>
      <c r="D1530" s="18" t="s">
        <v>4094</v>
      </c>
    </row>
    <row r="1531" spans="1:4" ht="13.5">
      <c r="A1531" s="18" t="s">
        <v>7013</v>
      </c>
      <c r="B1531" s="18" t="s">
        <v>7014</v>
      </c>
      <c r="C1531" s="18">
        <v>4</v>
      </c>
      <c r="D1531" s="18" t="s">
        <v>4094</v>
      </c>
    </row>
    <row r="1532" spans="1:4" ht="13.5">
      <c r="A1532" s="18" t="s">
        <v>7015</v>
      </c>
      <c r="B1532" s="18" t="s">
        <v>7016</v>
      </c>
      <c r="C1532" s="18">
        <v>4</v>
      </c>
      <c r="D1532" s="18" t="s">
        <v>4094</v>
      </c>
    </row>
    <row r="1533" spans="1:4" ht="13.5">
      <c r="A1533" s="18" t="s">
        <v>7017</v>
      </c>
      <c r="B1533" s="18" t="s">
        <v>7018</v>
      </c>
      <c r="C1533" s="18">
        <v>4</v>
      </c>
      <c r="D1533" s="18" t="s">
        <v>4094</v>
      </c>
    </row>
    <row r="1534" spans="1:4" ht="13.5">
      <c r="A1534" s="18" t="s">
        <v>7019</v>
      </c>
      <c r="B1534" s="18" t="s">
        <v>7020</v>
      </c>
      <c r="C1534" s="18">
        <v>4</v>
      </c>
      <c r="D1534" s="18" t="s">
        <v>4094</v>
      </c>
    </row>
    <row r="1535" spans="1:4" ht="13.5">
      <c r="A1535" s="18" t="s">
        <v>7021</v>
      </c>
      <c r="B1535" s="18" t="s">
        <v>7022</v>
      </c>
      <c r="C1535" s="18">
        <v>4</v>
      </c>
      <c r="D1535" s="18" t="s">
        <v>4094</v>
      </c>
    </row>
    <row r="1536" spans="1:4" ht="13.5">
      <c r="A1536" s="18" t="s">
        <v>7023</v>
      </c>
      <c r="B1536" s="18" t="s">
        <v>7024</v>
      </c>
      <c r="C1536" s="18">
        <v>4</v>
      </c>
      <c r="D1536" s="18" t="s">
        <v>4094</v>
      </c>
    </row>
    <row r="1537" spans="1:4" ht="13.5">
      <c r="A1537" s="18" t="s">
        <v>7025</v>
      </c>
      <c r="B1537" s="18" t="s">
        <v>7026</v>
      </c>
      <c r="C1537" s="18">
        <v>4</v>
      </c>
      <c r="D1537" s="18" t="s">
        <v>4094</v>
      </c>
    </row>
    <row r="1538" spans="1:4" ht="13.5">
      <c r="A1538" s="18" t="s">
        <v>7027</v>
      </c>
      <c r="B1538" s="18" t="s">
        <v>7028</v>
      </c>
      <c r="C1538" s="18">
        <v>4</v>
      </c>
      <c r="D1538" s="18" t="s">
        <v>4094</v>
      </c>
    </row>
    <row r="1539" spans="1:4" ht="13.5">
      <c r="A1539" s="18" t="s">
        <v>7029</v>
      </c>
      <c r="B1539" s="18" t="s">
        <v>7030</v>
      </c>
      <c r="C1539" s="18">
        <v>4</v>
      </c>
      <c r="D1539" s="18" t="s">
        <v>4094</v>
      </c>
    </row>
    <row r="1540" spans="1:4" ht="13.5">
      <c r="A1540" s="18" t="s">
        <v>7031</v>
      </c>
      <c r="B1540" s="18" t="s">
        <v>7032</v>
      </c>
      <c r="C1540" s="18">
        <v>4</v>
      </c>
      <c r="D1540" s="18" t="s">
        <v>4094</v>
      </c>
    </row>
    <row r="1541" spans="1:4" ht="13.5">
      <c r="A1541" s="18" t="s">
        <v>7033</v>
      </c>
      <c r="B1541" s="18" t="s">
        <v>7034</v>
      </c>
      <c r="C1541" s="18">
        <v>4</v>
      </c>
      <c r="D1541" s="18" t="s">
        <v>4094</v>
      </c>
    </row>
    <row r="1542" spans="1:4" ht="13.5">
      <c r="A1542" s="18" t="s">
        <v>7035</v>
      </c>
      <c r="B1542" s="18" t="s">
        <v>7036</v>
      </c>
      <c r="C1542" s="18">
        <v>4</v>
      </c>
      <c r="D1542" s="18" t="s">
        <v>4094</v>
      </c>
    </row>
    <row r="1543" spans="1:4" ht="13.5">
      <c r="A1543" s="18" t="s">
        <v>7037</v>
      </c>
      <c r="B1543" s="18" t="s">
        <v>7038</v>
      </c>
      <c r="C1543" s="18">
        <v>4</v>
      </c>
      <c r="D1543" s="18" t="s">
        <v>4094</v>
      </c>
    </row>
    <row r="1544" spans="1:4" ht="13.5">
      <c r="A1544" s="18" t="s">
        <v>7039</v>
      </c>
      <c r="B1544" s="18" t="s">
        <v>7040</v>
      </c>
      <c r="C1544" s="18">
        <v>4</v>
      </c>
      <c r="D1544" s="18" t="s">
        <v>4094</v>
      </c>
    </row>
    <row r="1545" spans="1:4" ht="13.5">
      <c r="A1545" s="18" t="s">
        <v>7041</v>
      </c>
      <c r="B1545" s="18" t="s">
        <v>7042</v>
      </c>
      <c r="C1545" s="18">
        <v>4</v>
      </c>
      <c r="D1545" s="18" t="s">
        <v>4094</v>
      </c>
    </row>
    <row r="1546" spans="1:4" ht="13.5">
      <c r="A1546" s="18" t="s">
        <v>7043</v>
      </c>
      <c r="B1546" s="18" t="s">
        <v>7044</v>
      </c>
      <c r="C1546" s="18">
        <v>4</v>
      </c>
      <c r="D1546" s="18" t="s">
        <v>4094</v>
      </c>
    </row>
    <row r="1547" spans="1:4" ht="13.5">
      <c r="A1547" s="18" t="s">
        <v>7045</v>
      </c>
      <c r="B1547" s="18" t="s">
        <v>7046</v>
      </c>
      <c r="C1547" s="18">
        <v>4</v>
      </c>
      <c r="D1547" s="18" t="s">
        <v>4094</v>
      </c>
    </row>
    <row r="1548" spans="1:4" ht="13.5">
      <c r="A1548" s="18" t="s">
        <v>7047</v>
      </c>
      <c r="B1548" s="18" t="s">
        <v>7048</v>
      </c>
      <c r="C1548" s="18">
        <v>4</v>
      </c>
      <c r="D1548" s="18" t="s">
        <v>4094</v>
      </c>
    </row>
    <row r="1549" spans="1:4" ht="13.5">
      <c r="A1549" s="18" t="s">
        <v>7049</v>
      </c>
      <c r="B1549" s="18" t="s">
        <v>7050</v>
      </c>
      <c r="C1549" s="18">
        <v>4</v>
      </c>
      <c r="D1549" s="18" t="s">
        <v>4094</v>
      </c>
    </row>
    <row r="1550" spans="1:4" ht="13.5">
      <c r="A1550" s="18" t="s">
        <v>7051</v>
      </c>
      <c r="B1550" s="18" t="s">
        <v>7052</v>
      </c>
      <c r="C1550" s="18">
        <v>4</v>
      </c>
      <c r="D1550" s="18" t="s">
        <v>4094</v>
      </c>
    </row>
    <row r="1551" spans="1:4" ht="13.5">
      <c r="A1551" s="18" t="s">
        <v>7053</v>
      </c>
      <c r="B1551" s="18" t="s">
        <v>7054</v>
      </c>
      <c r="C1551" s="18">
        <v>4</v>
      </c>
      <c r="D1551" s="18" t="s">
        <v>4094</v>
      </c>
    </row>
    <row r="1552" spans="1:4" ht="13.5">
      <c r="A1552" s="18" t="s">
        <v>7055</v>
      </c>
      <c r="B1552" s="18" t="s">
        <v>7056</v>
      </c>
      <c r="C1552" s="18">
        <v>4</v>
      </c>
      <c r="D1552" s="18" t="s">
        <v>4094</v>
      </c>
    </row>
    <row r="1553" spans="1:4" ht="13.5">
      <c r="A1553" s="18" t="s">
        <v>7057</v>
      </c>
      <c r="B1553" s="18" t="s">
        <v>7058</v>
      </c>
      <c r="C1553" s="18">
        <v>4</v>
      </c>
      <c r="D1553" s="18" t="s">
        <v>4094</v>
      </c>
    </row>
    <row r="1554" spans="1:4" ht="13.5">
      <c r="A1554" s="18" t="s">
        <v>7059</v>
      </c>
      <c r="B1554" s="18" t="s">
        <v>7060</v>
      </c>
      <c r="C1554" s="18">
        <v>4</v>
      </c>
      <c r="D1554" s="18" t="s">
        <v>4094</v>
      </c>
    </row>
    <row r="1555" spans="1:4" ht="13.5">
      <c r="A1555" s="18" t="s">
        <v>7061</v>
      </c>
      <c r="B1555" s="18" t="s">
        <v>7062</v>
      </c>
      <c r="C1555" s="18">
        <v>4</v>
      </c>
      <c r="D1555" s="18" t="s">
        <v>4094</v>
      </c>
    </row>
    <row r="1556" spans="1:4" ht="13.5">
      <c r="A1556" s="18" t="s">
        <v>7063</v>
      </c>
      <c r="B1556" s="18" t="s">
        <v>7064</v>
      </c>
      <c r="C1556" s="18">
        <v>4</v>
      </c>
      <c r="D1556" s="18" t="s">
        <v>4094</v>
      </c>
    </row>
    <row r="1557" spans="1:4" ht="13.5">
      <c r="A1557" s="18" t="s">
        <v>7065</v>
      </c>
      <c r="B1557" s="18" t="s">
        <v>7066</v>
      </c>
      <c r="C1557" s="18">
        <v>4</v>
      </c>
      <c r="D1557" s="18" t="s">
        <v>4094</v>
      </c>
    </row>
    <row r="1558" spans="1:4" ht="13.5">
      <c r="A1558" s="18" t="s">
        <v>7067</v>
      </c>
      <c r="B1558" s="18" t="s">
        <v>7068</v>
      </c>
      <c r="C1558" s="18">
        <v>4</v>
      </c>
      <c r="D1558" s="18" t="s">
        <v>4094</v>
      </c>
    </row>
    <row r="1559" spans="1:4" ht="13.5">
      <c r="A1559" s="18" t="s">
        <v>7069</v>
      </c>
      <c r="B1559" s="18" t="s">
        <v>7070</v>
      </c>
      <c r="C1559" s="18">
        <v>4</v>
      </c>
      <c r="D1559" s="18" t="s">
        <v>4094</v>
      </c>
    </row>
    <row r="1560" spans="1:4" ht="13.5">
      <c r="A1560" s="18" t="s">
        <v>7071</v>
      </c>
      <c r="B1560" s="18" t="s">
        <v>7072</v>
      </c>
      <c r="C1560" s="18">
        <v>4</v>
      </c>
      <c r="D1560" s="18" t="s">
        <v>4094</v>
      </c>
    </row>
    <row r="1561" spans="1:4" ht="13.5">
      <c r="A1561" s="18" t="s">
        <v>7073</v>
      </c>
      <c r="B1561" s="18" t="s">
        <v>7074</v>
      </c>
      <c r="C1561" s="18">
        <v>4</v>
      </c>
      <c r="D1561" s="18" t="s">
        <v>4094</v>
      </c>
    </row>
    <row r="1562" spans="1:4" ht="13.5">
      <c r="A1562" s="18" t="s">
        <v>7075</v>
      </c>
      <c r="B1562" s="18" t="s">
        <v>7076</v>
      </c>
      <c r="C1562" s="18">
        <v>4</v>
      </c>
      <c r="D1562" s="18" t="s">
        <v>4094</v>
      </c>
    </row>
    <row r="1563" spans="1:4" ht="13.5">
      <c r="A1563" s="18" t="s">
        <v>7077</v>
      </c>
      <c r="B1563" s="18" t="s">
        <v>7078</v>
      </c>
      <c r="C1563" s="18">
        <v>4</v>
      </c>
      <c r="D1563" s="18" t="s">
        <v>4094</v>
      </c>
    </row>
    <row r="1564" spans="1:4" ht="13.5">
      <c r="A1564" s="18" t="s">
        <v>7079</v>
      </c>
      <c r="B1564" s="18" t="s">
        <v>7080</v>
      </c>
      <c r="C1564" s="18">
        <v>4</v>
      </c>
      <c r="D1564" s="18" t="s">
        <v>4094</v>
      </c>
    </row>
    <row r="1565" spans="1:4" ht="13.5">
      <c r="A1565" s="18" t="s">
        <v>7081</v>
      </c>
      <c r="B1565" s="18" t="s">
        <v>7082</v>
      </c>
      <c r="C1565" s="18">
        <v>4</v>
      </c>
      <c r="D1565" s="18" t="s">
        <v>4094</v>
      </c>
    </row>
    <row r="1566" spans="1:4" ht="13.5">
      <c r="A1566" s="18" t="s">
        <v>7083</v>
      </c>
      <c r="B1566" s="18" t="s">
        <v>7084</v>
      </c>
      <c r="C1566" s="18">
        <v>4</v>
      </c>
      <c r="D1566" s="18" t="s">
        <v>4094</v>
      </c>
    </row>
    <row r="1567" spans="1:4" ht="13.5">
      <c r="A1567" s="18" t="s">
        <v>7085</v>
      </c>
      <c r="B1567" s="18" t="s">
        <v>7086</v>
      </c>
      <c r="C1567" s="18">
        <v>4</v>
      </c>
      <c r="D1567" s="18" t="s">
        <v>4094</v>
      </c>
    </row>
    <row r="1568" spans="1:4" ht="13.5">
      <c r="A1568" s="18" t="s">
        <v>7087</v>
      </c>
      <c r="B1568" s="18" t="s">
        <v>7088</v>
      </c>
      <c r="C1568" s="18">
        <v>4</v>
      </c>
      <c r="D1568" s="18" t="s">
        <v>4094</v>
      </c>
    </row>
    <row r="1569" spans="1:4" ht="13.5">
      <c r="A1569" s="18" t="s">
        <v>7089</v>
      </c>
      <c r="B1569" s="18" t="s">
        <v>7090</v>
      </c>
      <c r="C1569" s="18">
        <v>4</v>
      </c>
      <c r="D1569" s="18" t="s">
        <v>4094</v>
      </c>
    </row>
    <row r="1570" spans="1:4" ht="13.5">
      <c r="A1570" s="18" t="s">
        <v>7091</v>
      </c>
      <c r="B1570" s="18" t="s">
        <v>7092</v>
      </c>
      <c r="C1570" s="18">
        <v>4</v>
      </c>
      <c r="D1570" s="18" t="s">
        <v>4094</v>
      </c>
    </row>
    <row r="1571" spans="1:4" ht="13.5">
      <c r="A1571" s="18" t="s">
        <v>7093</v>
      </c>
      <c r="B1571" s="18" t="s">
        <v>7094</v>
      </c>
      <c r="C1571" s="18">
        <v>4</v>
      </c>
      <c r="D1571" s="18" t="s">
        <v>4094</v>
      </c>
    </row>
    <row r="1572" spans="1:4" ht="13.5">
      <c r="A1572" s="18" t="s">
        <v>7095</v>
      </c>
      <c r="B1572" s="18" t="s">
        <v>7096</v>
      </c>
      <c r="C1572" s="18">
        <v>4</v>
      </c>
      <c r="D1572" s="18" t="s">
        <v>4094</v>
      </c>
    </row>
    <row r="1573" spans="1:4" ht="13.5">
      <c r="A1573" s="18" t="s">
        <v>7097</v>
      </c>
      <c r="B1573" s="18" t="s">
        <v>7098</v>
      </c>
      <c r="C1573" s="18">
        <v>4</v>
      </c>
      <c r="D1573" s="18" t="s">
        <v>4094</v>
      </c>
    </row>
    <row r="1574" spans="1:4" ht="13.5">
      <c r="A1574" s="18" t="s">
        <v>7099</v>
      </c>
      <c r="B1574" s="18" t="s">
        <v>7100</v>
      </c>
      <c r="C1574" s="18">
        <v>4</v>
      </c>
      <c r="D1574" s="18" t="s">
        <v>4094</v>
      </c>
    </row>
    <row r="1575" spans="1:4" ht="13.5">
      <c r="A1575" s="18" t="s">
        <v>7101</v>
      </c>
      <c r="B1575" s="18" t="s">
        <v>7102</v>
      </c>
      <c r="C1575" s="18">
        <v>4</v>
      </c>
      <c r="D1575" s="18" t="s">
        <v>4094</v>
      </c>
    </row>
    <row r="1576" spans="1:4" ht="13.5">
      <c r="A1576" s="18" t="s">
        <v>7103</v>
      </c>
      <c r="B1576" s="18" t="s">
        <v>7104</v>
      </c>
      <c r="C1576" s="18">
        <v>4</v>
      </c>
      <c r="D1576" s="18" t="s">
        <v>4094</v>
      </c>
    </row>
    <row r="1577" spans="1:4" ht="13.5">
      <c r="A1577" s="18" t="s">
        <v>7105</v>
      </c>
      <c r="B1577" s="18" t="s">
        <v>7106</v>
      </c>
      <c r="C1577" s="18">
        <v>4</v>
      </c>
      <c r="D1577" s="18" t="s">
        <v>4094</v>
      </c>
    </row>
    <row r="1578" spans="1:4" ht="13.5">
      <c r="A1578" s="18" t="s">
        <v>7107</v>
      </c>
      <c r="B1578" s="18" t="s">
        <v>7108</v>
      </c>
      <c r="C1578" s="18">
        <v>4</v>
      </c>
      <c r="D1578" s="18" t="s">
        <v>4094</v>
      </c>
    </row>
    <row r="1579" spans="1:4" ht="13.5">
      <c r="A1579" s="18" t="s">
        <v>7109</v>
      </c>
      <c r="B1579" s="18" t="s">
        <v>7110</v>
      </c>
      <c r="C1579" s="18">
        <v>4</v>
      </c>
      <c r="D1579" s="18" t="s">
        <v>4094</v>
      </c>
    </row>
    <row r="1580" spans="1:4" ht="13.5">
      <c r="A1580" s="18" t="s">
        <v>7111</v>
      </c>
      <c r="B1580" s="18" t="s">
        <v>820</v>
      </c>
      <c r="C1580" s="18">
        <v>4</v>
      </c>
      <c r="D1580" s="18" t="s">
        <v>4094</v>
      </c>
    </row>
    <row r="1581" spans="1:4" ht="13.5">
      <c r="A1581" s="18" t="s">
        <v>7112</v>
      </c>
      <c r="B1581" s="18" t="s">
        <v>7113</v>
      </c>
      <c r="C1581" s="18">
        <v>4</v>
      </c>
      <c r="D1581" s="18" t="s">
        <v>4094</v>
      </c>
    </row>
    <row r="1582" spans="1:4" ht="13.5">
      <c r="A1582" s="18" t="s">
        <v>7114</v>
      </c>
      <c r="B1582" s="18" t="s">
        <v>7115</v>
      </c>
      <c r="C1582" s="18">
        <v>4</v>
      </c>
      <c r="D1582" s="18" t="s">
        <v>4094</v>
      </c>
    </row>
    <row r="1583" spans="1:4" ht="13.5">
      <c r="A1583" s="18" t="s">
        <v>7116</v>
      </c>
      <c r="B1583" s="18" t="s">
        <v>7117</v>
      </c>
      <c r="C1583" s="18">
        <v>4</v>
      </c>
      <c r="D1583" s="18" t="s">
        <v>4094</v>
      </c>
    </row>
    <row r="1584" spans="1:4" ht="13.5">
      <c r="A1584" s="18" t="s">
        <v>7118</v>
      </c>
      <c r="B1584" s="18" t="s">
        <v>788</v>
      </c>
      <c r="C1584" s="18">
        <v>4</v>
      </c>
      <c r="D1584" s="18" t="s">
        <v>4094</v>
      </c>
    </row>
    <row r="1585" spans="1:4" ht="13.5">
      <c r="A1585" s="18" t="s">
        <v>7119</v>
      </c>
      <c r="B1585" s="18" t="s">
        <v>7120</v>
      </c>
      <c r="C1585" s="18">
        <v>4</v>
      </c>
      <c r="D1585" s="18" t="s">
        <v>4094</v>
      </c>
    </row>
    <row r="1586" spans="1:4" ht="13.5">
      <c r="A1586" s="18" t="s">
        <v>7121</v>
      </c>
      <c r="B1586" s="18" t="s">
        <v>7122</v>
      </c>
      <c r="C1586" s="18">
        <v>4</v>
      </c>
      <c r="D1586" s="18" t="s">
        <v>4094</v>
      </c>
    </row>
    <row r="1587" spans="1:4" ht="13.5">
      <c r="A1587" s="18" t="s">
        <v>7123</v>
      </c>
      <c r="B1587" s="18" t="s">
        <v>7124</v>
      </c>
      <c r="C1587" s="18">
        <v>4</v>
      </c>
      <c r="D1587" s="18" t="s">
        <v>4094</v>
      </c>
    </row>
    <row r="1588" spans="1:4" ht="13.5">
      <c r="A1588" s="18" t="s">
        <v>7125</v>
      </c>
      <c r="B1588" s="18" t="s">
        <v>2648</v>
      </c>
      <c r="C1588" s="18">
        <v>4</v>
      </c>
      <c r="D1588" s="18" t="s">
        <v>4094</v>
      </c>
    </row>
    <row r="1589" spans="1:4" ht="13.5">
      <c r="A1589" s="18" t="s">
        <v>7126</v>
      </c>
      <c r="B1589" s="18" t="s">
        <v>7127</v>
      </c>
      <c r="C1589" s="18">
        <v>4</v>
      </c>
      <c r="D1589" s="18" t="s">
        <v>4094</v>
      </c>
    </row>
    <row r="1590" spans="1:4" ht="13.5">
      <c r="A1590" s="18" t="s">
        <v>7128</v>
      </c>
      <c r="B1590" s="18" t="s">
        <v>7129</v>
      </c>
      <c r="C1590" s="18">
        <v>4</v>
      </c>
      <c r="D1590" s="18" t="s">
        <v>4094</v>
      </c>
    </row>
    <row r="1591" spans="1:4" ht="13.5">
      <c r="A1591" s="18" t="s">
        <v>7130</v>
      </c>
      <c r="B1591" s="18" t="s">
        <v>7131</v>
      </c>
      <c r="C1591" s="18">
        <v>4</v>
      </c>
      <c r="D1591" s="18" t="s">
        <v>4094</v>
      </c>
    </row>
    <row r="1592" spans="1:4" ht="13.5">
      <c r="A1592" s="18" t="s">
        <v>7132</v>
      </c>
      <c r="B1592" s="18" t="s">
        <v>7133</v>
      </c>
      <c r="C1592" s="18">
        <v>4</v>
      </c>
      <c r="D1592" s="18" t="s">
        <v>4094</v>
      </c>
    </row>
    <row r="1593" spans="1:4" ht="13.5">
      <c r="A1593" s="18" t="s">
        <v>7134</v>
      </c>
      <c r="B1593" s="18" t="s">
        <v>7135</v>
      </c>
      <c r="C1593" s="18">
        <v>4</v>
      </c>
      <c r="D1593" s="18" t="s">
        <v>4094</v>
      </c>
    </row>
    <row r="1594" spans="1:4" ht="13.5">
      <c r="A1594" s="18" t="s">
        <v>7136</v>
      </c>
      <c r="B1594" s="18" t="s">
        <v>7137</v>
      </c>
      <c r="C1594" s="18">
        <v>4</v>
      </c>
      <c r="D1594" s="18" t="s">
        <v>4094</v>
      </c>
    </row>
    <row r="1595" spans="1:4" ht="13.5">
      <c r="A1595" s="18" t="s">
        <v>7138</v>
      </c>
      <c r="B1595" s="18" t="s">
        <v>7139</v>
      </c>
      <c r="C1595" s="18">
        <v>4</v>
      </c>
      <c r="D1595" s="18" t="s">
        <v>4094</v>
      </c>
    </row>
    <row r="1596" spans="1:4" ht="13.5">
      <c r="A1596" s="18" t="s">
        <v>7140</v>
      </c>
      <c r="B1596" s="18" t="s">
        <v>7141</v>
      </c>
      <c r="C1596" s="18">
        <v>4</v>
      </c>
      <c r="D1596" s="18" t="s">
        <v>4094</v>
      </c>
    </row>
    <row r="1597" spans="1:4" ht="13.5">
      <c r="A1597" s="18" t="s">
        <v>7142</v>
      </c>
      <c r="B1597" s="18" t="s">
        <v>7143</v>
      </c>
      <c r="C1597" s="18">
        <v>4</v>
      </c>
      <c r="D1597" s="18" t="s">
        <v>4094</v>
      </c>
    </row>
    <row r="1598" spans="1:4" ht="13.5">
      <c r="A1598" s="18" t="s">
        <v>7144</v>
      </c>
      <c r="B1598" s="18" t="s">
        <v>7145</v>
      </c>
      <c r="C1598" s="18">
        <v>4</v>
      </c>
      <c r="D1598" s="18" t="s">
        <v>4094</v>
      </c>
    </row>
    <row r="1599" spans="1:4" ht="13.5">
      <c r="A1599" s="18" t="s">
        <v>7146</v>
      </c>
      <c r="B1599" s="18" t="s">
        <v>7147</v>
      </c>
      <c r="C1599" s="18">
        <v>4</v>
      </c>
      <c r="D1599" s="18" t="s">
        <v>4094</v>
      </c>
    </row>
    <row r="1600" spans="1:4" ht="13.5">
      <c r="A1600" s="18" t="s">
        <v>7148</v>
      </c>
      <c r="B1600" s="18" t="s">
        <v>7149</v>
      </c>
      <c r="C1600" s="18">
        <v>4</v>
      </c>
      <c r="D1600" s="18" t="s">
        <v>4094</v>
      </c>
    </row>
    <row r="1601" spans="1:4" ht="13.5">
      <c r="A1601" s="18" t="s">
        <v>7150</v>
      </c>
      <c r="B1601" s="18" t="s">
        <v>7151</v>
      </c>
      <c r="C1601" s="18">
        <v>4</v>
      </c>
      <c r="D1601" s="18" t="s">
        <v>4094</v>
      </c>
    </row>
    <row r="1602" spans="1:4" ht="13.5">
      <c r="A1602" s="18" t="s">
        <v>7152</v>
      </c>
      <c r="B1602" s="18" t="s">
        <v>7153</v>
      </c>
      <c r="C1602" s="18">
        <v>4</v>
      </c>
      <c r="D1602" s="18" t="s">
        <v>4094</v>
      </c>
    </row>
    <row r="1603" spans="1:4" ht="13.5">
      <c r="A1603" s="18" t="s">
        <v>7154</v>
      </c>
      <c r="B1603" s="18" t="s">
        <v>7155</v>
      </c>
      <c r="C1603" s="18">
        <v>4</v>
      </c>
      <c r="D1603" s="18" t="s">
        <v>4094</v>
      </c>
    </row>
    <row r="1604" spans="1:4" ht="13.5">
      <c r="A1604" s="18" t="s">
        <v>7156</v>
      </c>
      <c r="B1604" s="18" t="s">
        <v>7157</v>
      </c>
      <c r="C1604" s="18">
        <v>4</v>
      </c>
      <c r="D1604" s="18" t="s">
        <v>4094</v>
      </c>
    </row>
    <row r="1605" spans="1:4" ht="13.5">
      <c r="A1605" s="18" t="s">
        <v>7158</v>
      </c>
      <c r="B1605" s="18" t="s">
        <v>7159</v>
      </c>
      <c r="C1605" s="18">
        <v>4</v>
      </c>
      <c r="D1605" s="18" t="s">
        <v>4094</v>
      </c>
    </row>
    <row r="1606" spans="1:4" ht="13.5">
      <c r="A1606" s="18" t="s">
        <v>7160</v>
      </c>
      <c r="B1606" s="18" t="s">
        <v>7161</v>
      </c>
      <c r="C1606" s="18">
        <v>4</v>
      </c>
      <c r="D1606" s="18" t="s">
        <v>4094</v>
      </c>
    </row>
    <row r="1607" spans="1:4" ht="13.5">
      <c r="A1607" s="18" t="s">
        <v>7162</v>
      </c>
      <c r="B1607" s="18" t="s">
        <v>7163</v>
      </c>
      <c r="C1607" s="18">
        <v>4</v>
      </c>
      <c r="D1607" s="18" t="s">
        <v>4094</v>
      </c>
    </row>
    <row r="1608" spans="1:4" ht="13.5">
      <c r="A1608" s="18" t="s">
        <v>7164</v>
      </c>
      <c r="B1608" s="18" t="s">
        <v>7165</v>
      </c>
      <c r="C1608" s="18">
        <v>4</v>
      </c>
      <c r="D1608" s="18" t="s">
        <v>4094</v>
      </c>
    </row>
    <row r="1609" spans="1:4" ht="13.5">
      <c r="A1609" s="18" t="s">
        <v>7166</v>
      </c>
      <c r="B1609" s="18" t="s">
        <v>7167</v>
      </c>
      <c r="C1609" s="18">
        <v>4</v>
      </c>
      <c r="D1609" s="18" t="s">
        <v>4094</v>
      </c>
    </row>
    <row r="1610" spans="1:4" ht="13.5">
      <c r="A1610" s="18" t="s">
        <v>7168</v>
      </c>
      <c r="B1610" s="18" t="s">
        <v>7169</v>
      </c>
      <c r="C1610" s="18">
        <v>4</v>
      </c>
      <c r="D1610" s="18" t="s">
        <v>4094</v>
      </c>
    </row>
    <row r="1611" spans="1:4" ht="13.5">
      <c r="A1611" s="18" t="s">
        <v>7170</v>
      </c>
      <c r="B1611" s="18" t="s">
        <v>805</v>
      </c>
      <c r="C1611" s="18">
        <v>4</v>
      </c>
      <c r="D1611" s="18" t="s">
        <v>4094</v>
      </c>
    </row>
    <row r="1612" spans="1:4" ht="13.5">
      <c r="A1612" s="18" t="s">
        <v>7171</v>
      </c>
      <c r="B1612" s="18" t="s">
        <v>7163</v>
      </c>
      <c r="C1612" s="18">
        <v>4</v>
      </c>
      <c r="D1612" s="18" t="s">
        <v>4094</v>
      </c>
    </row>
    <row r="1613" spans="1:4" ht="13.5">
      <c r="A1613" s="18" t="s">
        <v>7172</v>
      </c>
      <c r="B1613" s="18" t="s">
        <v>7163</v>
      </c>
      <c r="C1613" s="18">
        <v>4</v>
      </c>
      <c r="D1613" s="18" t="s">
        <v>4094</v>
      </c>
    </row>
    <row r="1614" spans="1:4" ht="13.5">
      <c r="A1614" s="18" t="s">
        <v>7173</v>
      </c>
      <c r="B1614" s="18" t="s">
        <v>7174</v>
      </c>
      <c r="C1614" s="18">
        <v>4</v>
      </c>
      <c r="D1614" s="18" t="s">
        <v>4094</v>
      </c>
    </row>
    <row r="1615" spans="1:4" ht="13.5">
      <c r="A1615" s="18" t="s">
        <v>7175</v>
      </c>
      <c r="B1615" s="18" t="s">
        <v>7176</v>
      </c>
      <c r="C1615" s="18">
        <v>4</v>
      </c>
      <c r="D1615" s="18" t="s">
        <v>4094</v>
      </c>
    </row>
    <row r="1616" spans="1:4" ht="13.5">
      <c r="A1616" s="18" t="s">
        <v>7177</v>
      </c>
      <c r="B1616" s="18" t="s">
        <v>7178</v>
      </c>
      <c r="C1616" s="18">
        <v>4</v>
      </c>
      <c r="D1616" s="18" t="s">
        <v>4094</v>
      </c>
    </row>
    <row r="1617" spans="1:4" ht="13.5">
      <c r="A1617" s="18" t="s">
        <v>7179</v>
      </c>
      <c r="B1617" s="18" t="s">
        <v>7180</v>
      </c>
      <c r="C1617" s="18">
        <v>4</v>
      </c>
      <c r="D1617" s="18" t="s">
        <v>4094</v>
      </c>
    </row>
    <row r="1618" spans="1:4" ht="13.5">
      <c r="A1618" s="18" t="s">
        <v>7181</v>
      </c>
      <c r="B1618" s="18" t="s">
        <v>7182</v>
      </c>
      <c r="C1618" s="18">
        <v>4</v>
      </c>
      <c r="D1618" s="18" t="s">
        <v>4094</v>
      </c>
    </row>
    <row r="1619" spans="1:4" ht="13.5">
      <c r="A1619" s="18" t="s">
        <v>7183</v>
      </c>
      <c r="B1619" s="18" t="s">
        <v>7184</v>
      </c>
      <c r="C1619" s="18">
        <v>4</v>
      </c>
      <c r="D1619" s="18" t="s">
        <v>4094</v>
      </c>
    </row>
    <row r="1620" spans="1:4" ht="13.5">
      <c r="A1620" s="18" t="s">
        <v>7185</v>
      </c>
      <c r="B1620" s="18" t="s">
        <v>7186</v>
      </c>
      <c r="C1620" s="18">
        <v>4</v>
      </c>
      <c r="D1620" s="18" t="s">
        <v>4094</v>
      </c>
    </row>
    <row r="1621" spans="1:4" ht="13.5">
      <c r="A1621" s="18" t="s">
        <v>7187</v>
      </c>
      <c r="B1621" s="18" t="s">
        <v>7188</v>
      </c>
      <c r="C1621" s="18">
        <v>4</v>
      </c>
      <c r="D1621" s="18" t="s">
        <v>4094</v>
      </c>
    </row>
    <row r="1622" spans="1:4" ht="13.5">
      <c r="A1622" s="18" t="s">
        <v>7189</v>
      </c>
      <c r="B1622" s="18" t="s">
        <v>7190</v>
      </c>
      <c r="C1622" s="18">
        <v>4</v>
      </c>
      <c r="D1622" s="18" t="s">
        <v>4094</v>
      </c>
    </row>
    <row r="1623" spans="1:4" ht="13.5">
      <c r="A1623" s="18" t="s">
        <v>7191</v>
      </c>
      <c r="B1623" s="18" t="s">
        <v>7192</v>
      </c>
      <c r="C1623" s="18">
        <v>4</v>
      </c>
      <c r="D1623" s="18" t="s">
        <v>4094</v>
      </c>
    </row>
    <row r="1624" spans="1:4" ht="13.5">
      <c r="A1624" s="18" t="s">
        <v>7193</v>
      </c>
      <c r="B1624" s="18" t="s">
        <v>7194</v>
      </c>
      <c r="C1624" s="18">
        <v>4</v>
      </c>
      <c r="D1624" s="18" t="s">
        <v>4094</v>
      </c>
    </row>
    <row r="1625" spans="1:4" ht="13.5">
      <c r="A1625" s="18" t="s">
        <v>7195</v>
      </c>
      <c r="B1625" s="18" t="s">
        <v>7196</v>
      </c>
      <c r="C1625" s="18">
        <v>4</v>
      </c>
      <c r="D1625" s="18" t="s">
        <v>4094</v>
      </c>
    </row>
    <row r="1626" spans="1:4" ht="13.5">
      <c r="A1626" s="18" t="s">
        <v>7197</v>
      </c>
      <c r="B1626" s="18" t="s">
        <v>7198</v>
      </c>
      <c r="C1626" s="18">
        <v>4</v>
      </c>
      <c r="D1626" s="18" t="s">
        <v>4094</v>
      </c>
    </row>
    <row r="1627" spans="1:4" ht="13.5">
      <c r="A1627" s="18" t="s">
        <v>7199</v>
      </c>
      <c r="B1627" s="18" t="s">
        <v>7200</v>
      </c>
      <c r="C1627" s="18">
        <v>4</v>
      </c>
      <c r="D1627" s="18" t="s">
        <v>4094</v>
      </c>
    </row>
    <row r="1628" spans="1:4" ht="13.5">
      <c r="A1628" s="18" t="s">
        <v>7201</v>
      </c>
      <c r="B1628" s="18" t="s">
        <v>7202</v>
      </c>
      <c r="C1628" s="18">
        <v>4</v>
      </c>
      <c r="D1628" s="18" t="s">
        <v>4094</v>
      </c>
    </row>
    <row r="1629" spans="1:4" ht="13.5">
      <c r="A1629" s="18" t="s">
        <v>7203</v>
      </c>
      <c r="B1629" s="18" t="s">
        <v>7204</v>
      </c>
      <c r="C1629" s="18">
        <v>4</v>
      </c>
      <c r="D1629" s="18" t="s">
        <v>4094</v>
      </c>
    </row>
    <row r="1630" spans="1:4" ht="13.5">
      <c r="A1630" s="18" t="s">
        <v>7205</v>
      </c>
      <c r="B1630" s="18" t="s">
        <v>7206</v>
      </c>
      <c r="C1630" s="18">
        <v>4</v>
      </c>
      <c r="D1630" s="18" t="s">
        <v>4094</v>
      </c>
    </row>
    <row r="1631" spans="1:4" ht="13.5">
      <c r="A1631" s="18" t="s">
        <v>7207</v>
      </c>
      <c r="B1631" s="18" t="s">
        <v>7208</v>
      </c>
      <c r="C1631" s="18">
        <v>4</v>
      </c>
      <c r="D1631" s="18" t="s">
        <v>4094</v>
      </c>
    </row>
    <row r="1632" spans="1:4" ht="13.5">
      <c r="A1632" s="18" t="s">
        <v>7209</v>
      </c>
      <c r="B1632" s="18" t="s">
        <v>7210</v>
      </c>
      <c r="C1632" s="18">
        <v>4</v>
      </c>
      <c r="D1632" s="18" t="s">
        <v>4094</v>
      </c>
    </row>
    <row r="1633" spans="1:4" ht="13.5">
      <c r="A1633" s="18" t="s">
        <v>7211</v>
      </c>
      <c r="B1633" s="18" t="s">
        <v>7212</v>
      </c>
      <c r="C1633" s="18">
        <v>4</v>
      </c>
      <c r="D1633" s="18" t="s">
        <v>4094</v>
      </c>
    </row>
    <row r="1634" spans="1:4" ht="13.5">
      <c r="A1634" s="18" t="s">
        <v>7213</v>
      </c>
      <c r="B1634" s="18" t="s">
        <v>7214</v>
      </c>
      <c r="C1634" s="18">
        <v>4</v>
      </c>
      <c r="D1634" s="18" t="s">
        <v>4094</v>
      </c>
    </row>
    <row r="1635" spans="1:4" ht="13.5">
      <c r="A1635" s="18" t="s">
        <v>7215</v>
      </c>
      <c r="B1635" s="18" t="s">
        <v>7216</v>
      </c>
      <c r="C1635" s="18">
        <v>4</v>
      </c>
      <c r="D1635" s="18" t="s">
        <v>4094</v>
      </c>
    </row>
    <row r="1636" spans="1:4" ht="13.5">
      <c r="A1636" s="18" t="s">
        <v>7217</v>
      </c>
      <c r="B1636" s="18" t="s">
        <v>7218</v>
      </c>
      <c r="C1636" s="18">
        <v>4</v>
      </c>
      <c r="D1636" s="18" t="s">
        <v>4094</v>
      </c>
    </row>
    <row r="1637" spans="1:4" ht="13.5">
      <c r="A1637" s="18" t="s">
        <v>7219</v>
      </c>
      <c r="B1637" s="18" t="s">
        <v>7220</v>
      </c>
      <c r="C1637" s="18">
        <v>4</v>
      </c>
      <c r="D1637" s="18" t="s">
        <v>4094</v>
      </c>
    </row>
    <row r="1638" spans="1:4" ht="13.5">
      <c r="A1638" s="18" t="s">
        <v>7221</v>
      </c>
      <c r="B1638" s="18" t="s">
        <v>7222</v>
      </c>
      <c r="C1638" s="18">
        <v>4</v>
      </c>
      <c r="D1638" s="18" t="s">
        <v>4094</v>
      </c>
    </row>
    <row r="1639" spans="1:4" ht="13.5">
      <c r="A1639" s="18" t="s">
        <v>7223</v>
      </c>
      <c r="B1639" s="18" t="s">
        <v>7224</v>
      </c>
      <c r="C1639" s="18">
        <v>4</v>
      </c>
      <c r="D1639" s="18" t="s">
        <v>4094</v>
      </c>
    </row>
    <row r="1640" spans="1:4" ht="13.5">
      <c r="A1640" s="18" t="s">
        <v>7225</v>
      </c>
      <c r="B1640" s="18" t="s">
        <v>7226</v>
      </c>
      <c r="C1640" s="18">
        <v>4</v>
      </c>
      <c r="D1640" s="18" t="s">
        <v>4094</v>
      </c>
    </row>
    <row r="1641" spans="1:4" ht="13.5">
      <c r="A1641" s="18" t="s">
        <v>7227</v>
      </c>
      <c r="B1641" s="18" t="s">
        <v>7228</v>
      </c>
      <c r="C1641" s="18">
        <v>4</v>
      </c>
      <c r="D1641" s="18" t="s">
        <v>4094</v>
      </c>
    </row>
    <row r="1642" spans="1:4" ht="13.5">
      <c r="A1642" s="18" t="s">
        <v>7229</v>
      </c>
      <c r="B1642" s="18" t="s">
        <v>7230</v>
      </c>
      <c r="C1642" s="18">
        <v>4</v>
      </c>
      <c r="D1642" s="18" t="s">
        <v>4094</v>
      </c>
    </row>
    <row r="1643" spans="1:4" ht="13.5">
      <c r="A1643" s="18" t="s">
        <v>7231</v>
      </c>
      <c r="B1643" s="18" t="s">
        <v>7232</v>
      </c>
      <c r="C1643" s="18">
        <v>4</v>
      </c>
      <c r="D1643" s="18" t="s">
        <v>4094</v>
      </c>
    </row>
    <row r="1644" spans="1:4" ht="13.5">
      <c r="A1644" s="18" t="s">
        <v>7233</v>
      </c>
      <c r="B1644" s="18" t="s">
        <v>7234</v>
      </c>
      <c r="C1644" s="18">
        <v>4</v>
      </c>
      <c r="D1644" s="18" t="s">
        <v>4094</v>
      </c>
    </row>
    <row r="1645" spans="1:4" ht="13.5">
      <c r="A1645" s="18" t="s">
        <v>7235</v>
      </c>
      <c r="B1645" s="18" t="s">
        <v>821</v>
      </c>
      <c r="C1645" s="18">
        <v>4</v>
      </c>
      <c r="D1645" s="18" t="s">
        <v>4094</v>
      </c>
    </row>
    <row r="1646" spans="1:4" ht="13.5">
      <c r="A1646" s="18" t="s">
        <v>7236</v>
      </c>
      <c r="B1646" s="18" t="s">
        <v>7237</v>
      </c>
      <c r="C1646" s="18">
        <v>4</v>
      </c>
      <c r="D1646" s="18" t="s">
        <v>4094</v>
      </c>
    </row>
    <row r="1647" spans="1:4" ht="13.5">
      <c r="A1647" s="18" t="s">
        <v>7238</v>
      </c>
      <c r="B1647" s="18" t="s">
        <v>7239</v>
      </c>
      <c r="C1647" s="18">
        <v>4</v>
      </c>
      <c r="D1647" s="18" t="s">
        <v>4094</v>
      </c>
    </row>
    <row r="1648" spans="1:4" ht="13.5">
      <c r="A1648" s="18" t="s">
        <v>7240</v>
      </c>
      <c r="B1648" s="18" t="s">
        <v>7241</v>
      </c>
      <c r="C1648" s="18">
        <v>4</v>
      </c>
      <c r="D1648" s="18" t="s">
        <v>4094</v>
      </c>
    </row>
    <row r="1649" spans="1:4" ht="13.5">
      <c r="A1649" s="18" t="s">
        <v>7242</v>
      </c>
      <c r="B1649" s="18" t="s">
        <v>7243</v>
      </c>
      <c r="C1649" s="18">
        <v>4</v>
      </c>
      <c r="D1649" s="18" t="s">
        <v>4094</v>
      </c>
    </row>
    <row r="1650" spans="1:4" ht="13.5">
      <c r="A1650" s="18" t="s">
        <v>7244</v>
      </c>
      <c r="B1650" s="18" t="s">
        <v>7245</v>
      </c>
      <c r="C1650" s="18">
        <v>4</v>
      </c>
      <c r="D1650" s="18" t="s">
        <v>4094</v>
      </c>
    </row>
    <row r="1651" spans="1:4" ht="13.5">
      <c r="A1651" s="18" t="s">
        <v>7246</v>
      </c>
      <c r="B1651" s="18" t="s">
        <v>7247</v>
      </c>
      <c r="C1651" s="18">
        <v>4</v>
      </c>
      <c r="D1651" s="18" t="s">
        <v>4094</v>
      </c>
    </row>
    <row r="1652" spans="1:4" ht="13.5">
      <c r="A1652" s="18" t="s">
        <v>7248</v>
      </c>
      <c r="B1652" s="18" t="s">
        <v>7249</v>
      </c>
      <c r="C1652" s="18">
        <v>4</v>
      </c>
      <c r="D1652" s="18" t="s">
        <v>4094</v>
      </c>
    </row>
    <row r="1653" spans="1:4" ht="13.5">
      <c r="A1653" s="18" t="s">
        <v>7250</v>
      </c>
      <c r="B1653" s="18" t="s">
        <v>7251</v>
      </c>
      <c r="C1653" s="18">
        <v>4</v>
      </c>
      <c r="D1653" s="18" t="s">
        <v>4094</v>
      </c>
    </row>
    <row r="1654" spans="1:4" ht="13.5">
      <c r="A1654" s="18" t="s">
        <v>7252</v>
      </c>
      <c r="B1654" s="18" t="s">
        <v>7253</v>
      </c>
      <c r="C1654" s="18">
        <v>4</v>
      </c>
      <c r="D1654" s="18" t="s">
        <v>4094</v>
      </c>
    </row>
    <row r="1655" spans="1:4" ht="13.5">
      <c r="A1655" s="18" t="s">
        <v>7254</v>
      </c>
      <c r="B1655" s="18" t="s">
        <v>7255</v>
      </c>
      <c r="C1655" s="18">
        <v>4</v>
      </c>
      <c r="D1655" s="18" t="s">
        <v>4094</v>
      </c>
    </row>
    <row r="1656" spans="1:4" ht="13.5">
      <c r="A1656" s="18" t="s">
        <v>7256</v>
      </c>
      <c r="B1656" s="18" t="s">
        <v>7257</v>
      </c>
      <c r="C1656" s="18">
        <v>4</v>
      </c>
      <c r="D1656" s="18" t="s">
        <v>4094</v>
      </c>
    </row>
    <row r="1657" spans="1:4" ht="13.5">
      <c r="A1657" s="18" t="s">
        <v>7258</v>
      </c>
      <c r="B1657" s="18" t="s">
        <v>7259</v>
      </c>
      <c r="C1657" s="18">
        <v>4</v>
      </c>
      <c r="D1657" s="18" t="s">
        <v>4094</v>
      </c>
    </row>
    <row r="1658" spans="1:4" ht="13.5">
      <c r="A1658" s="18" t="s">
        <v>7260</v>
      </c>
      <c r="B1658" s="18" t="s">
        <v>7261</v>
      </c>
      <c r="C1658" s="18">
        <v>4</v>
      </c>
      <c r="D1658" s="18" t="s">
        <v>4094</v>
      </c>
    </row>
    <row r="1659" spans="1:4" ht="13.5">
      <c r="A1659" s="18" t="s">
        <v>7262</v>
      </c>
      <c r="B1659" s="18" t="s">
        <v>7263</v>
      </c>
      <c r="C1659" s="18">
        <v>4</v>
      </c>
      <c r="D1659" s="18" t="s">
        <v>4094</v>
      </c>
    </row>
    <row r="1660" spans="1:4" ht="13.5">
      <c r="A1660" s="18" t="s">
        <v>7264</v>
      </c>
      <c r="B1660" s="18" t="s">
        <v>7265</v>
      </c>
      <c r="C1660" s="18">
        <v>4</v>
      </c>
      <c r="D1660" s="18" t="s">
        <v>4094</v>
      </c>
    </row>
    <row r="1661" spans="1:4" ht="13.5">
      <c r="A1661" s="18" t="s">
        <v>7266</v>
      </c>
      <c r="B1661" s="18" t="s">
        <v>7267</v>
      </c>
      <c r="C1661" s="18">
        <v>4</v>
      </c>
      <c r="D1661" s="18" t="s">
        <v>4094</v>
      </c>
    </row>
    <row r="1662" spans="1:4" ht="13.5">
      <c r="A1662" s="18" t="s">
        <v>7268</v>
      </c>
      <c r="B1662" s="18" t="s">
        <v>7269</v>
      </c>
      <c r="C1662" s="18">
        <v>4</v>
      </c>
      <c r="D1662" s="18" t="s">
        <v>4094</v>
      </c>
    </row>
    <row r="1663" spans="1:4" ht="13.5">
      <c r="A1663" s="18" t="s">
        <v>7270</v>
      </c>
      <c r="B1663" s="18" t="s">
        <v>7271</v>
      </c>
      <c r="C1663" s="18">
        <v>4</v>
      </c>
      <c r="D1663" s="18" t="s">
        <v>4094</v>
      </c>
    </row>
    <row r="1664" spans="1:4" ht="13.5">
      <c r="A1664" s="18" t="s">
        <v>7272</v>
      </c>
      <c r="B1664" s="18" t="s">
        <v>7273</v>
      </c>
      <c r="C1664" s="18">
        <v>4</v>
      </c>
      <c r="D1664" s="18" t="s">
        <v>4094</v>
      </c>
    </row>
    <row r="1665" spans="1:4" ht="13.5">
      <c r="A1665" s="18" t="s">
        <v>7274</v>
      </c>
      <c r="B1665" s="18" t="s">
        <v>7275</v>
      </c>
      <c r="C1665" s="18">
        <v>4</v>
      </c>
      <c r="D1665" s="18" t="s">
        <v>4094</v>
      </c>
    </row>
    <row r="1666" spans="1:4" ht="13.5">
      <c r="A1666" s="18" t="s">
        <v>7276</v>
      </c>
      <c r="B1666" s="18" t="s">
        <v>7277</v>
      </c>
      <c r="C1666" s="18">
        <v>4</v>
      </c>
      <c r="D1666" s="18" t="s">
        <v>4094</v>
      </c>
    </row>
    <row r="1667" spans="1:4" ht="13.5">
      <c r="A1667" s="18" t="s">
        <v>7278</v>
      </c>
      <c r="B1667" s="18" t="s">
        <v>7279</v>
      </c>
      <c r="C1667" s="18">
        <v>4</v>
      </c>
      <c r="D1667" s="18" t="s">
        <v>4094</v>
      </c>
    </row>
    <row r="1668" spans="1:4" ht="13.5">
      <c r="A1668" s="18" t="s">
        <v>7280</v>
      </c>
      <c r="B1668" s="18" t="s">
        <v>7281</v>
      </c>
      <c r="C1668" s="18">
        <v>4</v>
      </c>
      <c r="D1668" s="18" t="s">
        <v>4094</v>
      </c>
    </row>
    <row r="1669" spans="1:4" ht="13.5">
      <c r="A1669" s="18" t="s">
        <v>7282</v>
      </c>
      <c r="B1669" s="18" t="s">
        <v>7283</v>
      </c>
      <c r="C1669" s="18">
        <v>4</v>
      </c>
      <c r="D1669" s="18" t="s">
        <v>4094</v>
      </c>
    </row>
    <row r="1670" spans="1:4" ht="13.5">
      <c r="A1670" s="18" t="s">
        <v>7284</v>
      </c>
      <c r="B1670" s="18" t="s">
        <v>7285</v>
      </c>
      <c r="C1670" s="18">
        <v>4</v>
      </c>
      <c r="D1670" s="18" t="s">
        <v>4094</v>
      </c>
    </row>
    <row r="1671" spans="1:4" ht="13.5">
      <c r="A1671" s="18" t="s">
        <v>7286</v>
      </c>
      <c r="B1671" s="18" t="s">
        <v>7287</v>
      </c>
      <c r="C1671" s="18">
        <v>4</v>
      </c>
      <c r="D1671" s="18" t="s">
        <v>4094</v>
      </c>
    </row>
    <row r="1672" spans="1:4" ht="13.5">
      <c r="A1672" s="18" t="s">
        <v>7288</v>
      </c>
      <c r="B1672" s="18" t="s">
        <v>7289</v>
      </c>
      <c r="C1672" s="18">
        <v>4</v>
      </c>
      <c r="D1672" s="18" t="s">
        <v>4094</v>
      </c>
    </row>
    <row r="1673" spans="1:4" ht="13.5">
      <c r="A1673" s="18" t="s">
        <v>7290</v>
      </c>
      <c r="B1673" s="18" t="s">
        <v>7291</v>
      </c>
      <c r="C1673" s="18">
        <v>4</v>
      </c>
      <c r="D1673" s="18" t="s">
        <v>4094</v>
      </c>
    </row>
    <row r="1674" spans="1:4" ht="13.5">
      <c r="A1674" s="18" t="s">
        <v>7292</v>
      </c>
      <c r="B1674" s="18" t="s">
        <v>7293</v>
      </c>
      <c r="C1674" s="18">
        <v>4</v>
      </c>
      <c r="D1674" s="18" t="s">
        <v>4094</v>
      </c>
    </row>
    <row r="1675" spans="1:4" ht="13.5">
      <c r="A1675" s="18" t="s">
        <v>7294</v>
      </c>
      <c r="B1675" s="18" t="s">
        <v>7295</v>
      </c>
      <c r="C1675" s="18">
        <v>4</v>
      </c>
      <c r="D1675" s="18" t="s">
        <v>4094</v>
      </c>
    </row>
    <row r="1676" spans="1:4" ht="13.5">
      <c r="A1676" s="18" t="s">
        <v>7296</v>
      </c>
      <c r="B1676" s="18" t="s">
        <v>7297</v>
      </c>
      <c r="C1676" s="18">
        <v>4</v>
      </c>
      <c r="D1676" s="18" t="s">
        <v>4094</v>
      </c>
    </row>
    <row r="1677" spans="1:4" ht="13.5">
      <c r="A1677" s="18" t="s">
        <v>7298</v>
      </c>
      <c r="B1677" s="18" t="s">
        <v>7299</v>
      </c>
      <c r="C1677" s="18">
        <v>4</v>
      </c>
      <c r="D1677" s="18" t="s">
        <v>4094</v>
      </c>
    </row>
    <row r="1678" spans="1:4" ht="13.5">
      <c r="A1678" s="18" t="s">
        <v>7300</v>
      </c>
      <c r="B1678" s="18" t="s">
        <v>7301</v>
      </c>
      <c r="C1678" s="18">
        <v>4</v>
      </c>
      <c r="D1678" s="18" t="s">
        <v>4094</v>
      </c>
    </row>
    <row r="1679" spans="1:4" ht="13.5">
      <c r="A1679" s="18" t="s">
        <v>7302</v>
      </c>
      <c r="B1679" s="18" t="s">
        <v>7303</v>
      </c>
      <c r="C1679" s="18">
        <v>4</v>
      </c>
      <c r="D1679" s="18" t="s">
        <v>4094</v>
      </c>
    </row>
    <row r="1680" spans="1:4" ht="13.5">
      <c r="A1680" s="18" t="s">
        <v>7304</v>
      </c>
      <c r="B1680" s="18" t="s">
        <v>7305</v>
      </c>
      <c r="C1680" s="18">
        <v>4</v>
      </c>
      <c r="D1680" s="18" t="s">
        <v>4094</v>
      </c>
    </row>
    <row r="1681" spans="1:4" ht="13.5">
      <c r="A1681" s="18" t="s">
        <v>7306</v>
      </c>
      <c r="B1681" s="18" t="s">
        <v>7307</v>
      </c>
      <c r="C1681" s="18">
        <v>4</v>
      </c>
      <c r="D1681" s="18" t="s">
        <v>4094</v>
      </c>
    </row>
    <row r="1682" spans="1:4" ht="13.5">
      <c r="A1682" s="18" t="s">
        <v>7308</v>
      </c>
      <c r="B1682" s="18" t="s">
        <v>7309</v>
      </c>
      <c r="C1682" s="18">
        <v>4</v>
      </c>
      <c r="D1682" s="18" t="s">
        <v>4094</v>
      </c>
    </row>
    <row r="1683" spans="1:4" ht="13.5">
      <c r="A1683" s="18" t="s">
        <v>7310</v>
      </c>
      <c r="B1683" s="18" t="s">
        <v>7311</v>
      </c>
      <c r="C1683" s="18">
        <v>4</v>
      </c>
      <c r="D1683" s="18" t="s">
        <v>4094</v>
      </c>
    </row>
    <row r="1684" spans="1:4" ht="13.5">
      <c r="A1684" s="18" t="s">
        <v>7312</v>
      </c>
      <c r="B1684" s="18" t="s">
        <v>7313</v>
      </c>
      <c r="C1684" s="18">
        <v>4</v>
      </c>
      <c r="D1684" s="18" t="s">
        <v>4094</v>
      </c>
    </row>
    <row r="1685" spans="1:4" ht="13.5">
      <c r="A1685" s="18" t="s">
        <v>7314</v>
      </c>
      <c r="B1685" s="18" t="s">
        <v>7315</v>
      </c>
      <c r="C1685" s="18">
        <v>4</v>
      </c>
      <c r="D1685" s="18" t="s">
        <v>4094</v>
      </c>
    </row>
    <row r="1686" spans="1:4" ht="13.5">
      <c r="A1686" s="18" t="s">
        <v>7316</v>
      </c>
      <c r="B1686" s="18" t="s">
        <v>7317</v>
      </c>
      <c r="C1686" s="18">
        <v>4</v>
      </c>
      <c r="D1686" s="18" t="s">
        <v>4094</v>
      </c>
    </row>
    <row r="1687" spans="1:4" ht="13.5">
      <c r="A1687" s="18" t="s">
        <v>7318</v>
      </c>
      <c r="B1687" s="18" t="s">
        <v>7319</v>
      </c>
      <c r="C1687" s="18">
        <v>4</v>
      </c>
      <c r="D1687" s="18" t="s">
        <v>4094</v>
      </c>
    </row>
    <row r="1688" spans="1:4" ht="13.5">
      <c r="A1688" s="18" t="s">
        <v>7320</v>
      </c>
      <c r="B1688" s="18" t="s">
        <v>7321</v>
      </c>
      <c r="C1688" s="18">
        <v>4</v>
      </c>
      <c r="D1688" s="18" t="s">
        <v>4094</v>
      </c>
    </row>
    <row r="1689" spans="1:4" ht="13.5">
      <c r="A1689" s="18" t="s">
        <v>7322</v>
      </c>
      <c r="B1689" s="18" t="s">
        <v>7323</v>
      </c>
      <c r="C1689" s="18">
        <v>4</v>
      </c>
      <c r="D1689" s="18" t="s">
        <v>4094</v>
      </c>
    </row>
    <row r="1690" spans="1:4" ht="13.5">
      <c r="A1690" s="18" t="s">
        <v>7324</v>
      </c>
      <c r="B1690" s="18" t="s">
        <v>7325</v>
      </c>
      <c r="C1690" s="18">
        <v>4</v>
      </c>
      <c r="D1690" s="18" t="s">
        <v>4094</v>
      </c>
    </row>
    <row r="1691" spans="1:4" ht="13.5">
      <c r="A1691" s="18" t="s">
        <v>7326</v>
      </c>
      <c r="B1691" s="18" t="s">
        <v>7327</v>
      </c>
      <c r="C1691" s="18">
        <v>4</v>
      </c>
      <c r="D1691" s="18" t="s">
        <v>4094</v>
      </c>
    </row>
    <row r="1692" spans="1:4" ht="13.5">
      <c r="A1692" s="18" t="s">
        <v>7328</v>
      </c>
      <c r="B1692" s="18" t="s">
        <v>7329</v>
      </c>
      <c r="C1692" s="18">
        <v>4</v>
      </c>
      <c r="D1692" s="18" t="s">
        <v>4094</v>
      </c>
    </row>
    <row r="1693" spans="1:4" ht="13.5">
      <c r="A1693" s="18" t="s">
        <v>7330</v>
      </c>
      <c r="B1693" s="18" t="s">
        <v>7331</v>
      </c>
      <c r="C1693" s="18">
        <v>4</v>
      </c>
      <c r="D1693" s="18" t="s">
        <v>4094</v>
      </c>
    </row>
    <row r="1694" spans="1:4" ht="13.5">
      <c r="A1694" s="18" t="s">
        <v>7332</v>
      </c>
      <c r="B1694" s="18" t="s">
        <v>7333</v>
      </c>
      <c r="C1694" s="18">
        <v>4</v>
      </c>
      <c r="D1694" s="18" t="s">
        <v>4094</v>
      </c>
    </row>
    <row r="1695" spans="1:4" ht="13.5">
      <c r="A1695" s="18" t="s">
        <v>7334</v>
      </c>
      <c r="B1695" s="18" t="s">
        <v>7335</v>
      </c>
      <c r="C1695" s="18">
        <v>4</v>
      </c>
      <c r="D1695" s="18" t="s">
        <v>4094</v>
      </c>
    </row>
    <row r="1696" spans="1:4" ht="13.5">
      <c r="A1696" s="18" t="s">
        <v>7336</v>
      </c>
      <c r="B1696" s="18" t="s">
        <v>7337</v>
      </c>
      <c r="C1696" s="18">
        <v>4</v>
      </c>
      <c r="D1696" s="18" t="s">
        <v>4094</v>
      </c>
    </row>
    <row r="1697" spans="1:4" ht="13.5">
      <c r="A1697" s="18" t="s">
        <v>7338</v>
      </c>
      <c r="B1697" s="18" t="s">
        <v>7339</v>
      </c>
      <c r="C1697" s="18">
        <v>4</v>
      </c>
      <c r="D1697" s="18" t="s">
        <v>4094</v>
      </c>
    </row>
    <row r="1698" spans="1:4" ht="13.5">
      <c r="A1698" s="18" t="s">
        <v>7340</v>
      </c>
      <c r="B1698" s="18" t="s">
        <v>7341</v>
      </c>
      <c r="C1698" s="18">
        <v>4</v>
      </c>
      <c r="D1698" s="18" t="s">
        <v>4094</v>
      </c>
    </row>
    <row r="1699" spans="1:4" ht="13.5">
      <c r="A1699" s="18" t="s">
        <v>7342</v>
      </c>
      <c r="B1699" s="18" t="s">
        <v>7343</v>
      </c>
      <c r="C1699" s="18">
        <v>4</v>
      </c>
      <c r="D1699" s="18" t="s">
        <v>4094</v>
      </c>
    </row>
    <row r="1700" spans="1:4" ht="13.5">
      <c r="A1700" s="18" t="s">
        <v>7344</v>
      </c>
      <c r="B1700" s="18" t="s">
        <v>7345</v>
      </c>
      <c r="C1700" s="18">
        <v>4</v>
      </c>
      <c r="D1700" s="18" t="s">
        <v>4094</v>
      </c>
    </row>
    <row r="1701" spans="1:4" ht="13.5">
      <c r="A1701" s="18" t="s">
        <v>7346</v>
      </c>
      <c r="B1701" s="18" t="s">
        <v>7347</v>
      </c>
      <c r="C1701" s="18">
        <v>4</v>
      </c>
      <c r="D1701" s="18" t="s">
        <v>4094</v>
      </c>
    </row>
    <row r="1702" spans="1:4" ht="13.5">
      <c r="A1702" s="18" t="s">
        <v>7348</v>
      </c>
      <c r="B1702" s="18" t="s">
        <v>7349</v>
      </c>
      <c r="C1702" s="18">
        <v>4</v>
      </c>
      <c r="D1702" s="18" t="s">
        <v>4094</v>
      </c>
    </row>
    <row r="1703" spans="1:4" ht="13.5">
      <c r="A1703" s="18" t="s">
        <v>7350</v>
      </c>
      <c r="B1703" s="18" t="s">
        <v>7351</v>
      </c>
      <c r="C1703" s="18">
        <v>4</v>
      </c>
      <c r="D1703" s="18" t="s">
        <v>4094</v>
      </c>
    </row>
    <row r="1704" spans="1:4" ht="13.5">
      <c r="A1704" s="18" t="s">
        <v>7352</v>
      </c>
      <c r="B1704" s="18" t="s">
        <v>7353</v>
      </c>
      <c r="C1704" s="18">
        <v>4</v>
      </c>
      <c r="D1704" s="18" t="s">
        <v>4094</v>
      </c>
    </row>
    <row r="1705" spans="1:4" ht="13.5">
      <c r="A1705" s="18" t="s">
        <v>7354</v>
      </c>
      <c r="B1705" s="18" t="s">
        <v>7355</v>
      </c>
      <c r="C1705" s="18">
        <v>4</v>
      </c>
      <c r="D1705" s="18" t="s">
        <v>4094</v>
      </c>
    </row>
    <row r="1706" spans="1:4" ht="13.5">
      <c r="A1706" s="18" t="s">
        <v>7356</v>
      </c>
      <c r="B1706" s="18" t="s">
        <v>7357</v>
      </c>
      <c r="C1706" s="18">
        <v>4</v>
      </c>
      <c r="D1706" s="18" t="s">
        <v>4094</v>
      </c>
    </row>
    <row r="1707" spans="1:4" ht="13.5">
      <c r="A1707" s="18" t="s">
        <v>7358</v>
      </c>
      <c r="B1707" s="18" t="s">
        <v>7359</v>
      </c>
      <c r="C1707" s="18">
        <v>4</v>
      </c>
      <c r="D1707" s="18" t="s">
        <v>4094</v>
      </c>
    </row>
    <row r="1708" spans="1:4" ht="13.5">
      <c r="A1708" s="18" t="s">
        <v>7360</v>
      </c>
      <c r="B1708" s="18" t="s">
        <v>7361</v>
      </c>
      <c r="C1708" s="18">
        <v>4</v>
      </c>
      <c r="D1708" s="18" t="s">
        <v>4094</v>
      </c>
    </row>
    <row r="1709" spans="1:4" ht="13.5">
      <c r="A1709" s="18" t="s">
        <v>7362</v>
      </c>
      <c r="B1709" s="18" t="s">
        <v>7363</v>
      </c>
      <c r="C1709" s="18">
        <v>4</v>
      </c>
      <c r="D1709" s="18" t="s">
        <v>4094</v>
      </c>
    </row>
    <row r="1710" spans="1:4" ht="13.5">
      <c r="A1710" s="18" t="s">
        <v>7364</v>
      </c>
      <c r="B1710" s="18" t="s">
        <v>7365</v>
      </c>
      <c r="C1710" s="18">
        <v>4</v>
      </c>
      <c r="D1710" s="18" t="s">
        <v>4094</v>
      </c>
    </row>
    <row r="1711" spans="1:4" ht="13.5">
      <c r="A1711" s="18" t="s">
        <v>7366</v>
      </c>
      <c r="B1711" s="18" t="s">
        <v>7367</v>
      </c>
      <c r="C1711" s="18">
        <v>4</v>
      </c>
      <c r="D1711" s="18" t="s">
        <v>4094</v>
      </c>
    </row>
    <row r="1712" spans="1:4" ht="13.5">
      <c r="A1712" s="18" t="s">
        <v>7368</v>
      </c>
      <c r="B1712" s="18" t="s">
        <v>7369</v>
      </c>
      <c r="C1712" s="18">
        <v>4</v>
      </c>
      <c r="D1712" s="18" t="s">
        <v>4094</v>
      </c>
    </row>
    <row r="1713" spans="1:4" ht="13.5">
      <c r="A1713" s="18" t="s">
        <v>7370</v>
      </c>
      <c r="B1713" s="18" t="s">
        <v>7371</v>
      </c>
      <c r="C1713" s="18">
        <v>4</v>
      </c>
      <c r="D1713" s="18" t="s">
        <v>4094</v>
      </c>
    </row>
    <row r="1714" spans="1:4" ht="13.5">
      <c r="A1714" s="18" t="s">
        <v>7372</v>
      </c>
      <c r="B1714" s="18" t="s">
        <v>7373</v>
      </c>
      <c r="C1714" s="18">
        <v>4</v>
      </c>
      <c r="D1714" s="18" t="s">
        <v>4094</v>
      </c>
    </row>
    <row r="1715" spans="1:4" ht="13.5">
      <c r="A1715" s="18" t="s">
        <v>7374</v>
      </c>
      <c r="B1715" s="18" t="s">
        <v>7375</v>
      </c>
      <c r="C1715" s="18">
        <v>4</v>
      </c>
      <c r="D1715" s="18" t="s">
        <v>4094</v>
      </c>
    </row>
    <row r="1716" spans="1:4" ht="13.5">
      <c r="A1716" s="18" t="s">
        <v>7376</v>
      </c>
      <c r="B1716" s="18" t="s">
        <v>7377</v>
      </c>
      <c r="C1716" s="18">
        <v>4</v>
      </c>
      <c r="D1716" s="18" t="s">
        <v>4094</v>
      </c>
    </row>
    <row r="1717" spans="1:4" ht="13.5">
      <c r="A1717" s="18" t="s">
        <v>7378</v>
      </c>
      <c r="B1717" s="18" t="s">
        <v>7379</v>
      </c>
      <c r="C1717" s="18">
        <v>4</v>
      </c>
      <c r="D1717" s="18" t="s">
        <v>4094</v>
      </c>
    </row>
    <row r="1718" spans="1:4" ht="13.5">
      <c r="A1718" s="18" t="s">
        <v>7380</v>
      </c>
      <c r="B1718" s="18" t="s">
        <v>7381</v>
      </c>
      <c r="C1718" s="18">
        <v>4</v>
      </c>
      <c r="D1718" s="18" t="s">
        <v>4094</v>
      </c>
    </row>
    <row r="1719" spans="1:4" ht="13.5">
      <c r="A1719" s="18" t="s">
        <v>7382</v>
      </c>
      <c r="B1719" s="18" t="s">
        <v>7383</v>
      </c>
      <c r="C1719" s="18">
        <v>4</v>
      </c>
      <c r="D1719" s="18" t="s">
        <v>4094</v>
      </c>
    </row>
    <row r="1720" spans="1:4" ht="13.5">
      <c r="A1720" s="18" t="s">
        <v>7384</v>
      </c>
      <c r="B1720" s="18" t="s">
        <v>7385</v>
      </c>
      <c r="C1720" s="18">
        <v>4</v>
      </c>
      <c r="D1720" s="18" t="s">
        <v>4094</v>
      </c>
    </row>
    <row r="1721" spans="1:4" ht="13.5">
      <c r="A1721" s="18" t="s">
        <v>7386</v>
      </c>
      <c r="B1721" s="18" t="s">
        <v>7387</v>
      </c>
      <c r="C1721" s="18">
        <v>4</v>
      </c>
      <c r="D1721" s="18" t="s">
        <v>4094</v>
      </c>
    </row>
    <row r="1722" spans="1:4" ht="13.5">
      <c r="A1722" s="18" t="s">
        <v>7388</v>
      </c>
      <c r="B1722" s="18" t="s">
        <v>7389</v>
      </c>
      <c r="C1722" s="18">
        <v>4</v>
      </c>
      <c r="D1722" s="18" t="s">
        <v>4094</v>
      </c>
    </row>
    <row r="1723" spans="1:4" ht="13.5">
      <c r="A1723" s="18" t="s">
        <v>7390</v>
      </c>
      <c r="B1723" s="18" t="s">
        <v>7391</v>
      </c>
      <c r="C1723" s="18">
        <v>4</v>
      </c>
      <c r="D1723" s="18" t="s">
        <v>4094</v>
      </c>
    </row>
    <row r="1724" spans="1:4" ht="13.5">
      <c r="A1724" s="18" t="s">
        <v>7392</v>
      </c>
      <c r="B1724" s="18" t="s">
        <v>7393</v>
      </c>
      <c r="C1724" s="18">
        <v>4</v>
      </c>
      <c r="D1724" s="18" t="s">
        <v>4094</v>
      </c>
    </row>
    <row r="1725" spans="1:4" ht="13.5">
      <c r="A1725" s="18" t="s">
        <v>7394</v>
      </c>
      <c r="B1725" s="18" t="s">
        <v>7395</v>
      </c>
      <c r="C1725" s="18">
        <v>4</v>
      </c>
      <c r="D1725" s="18" t="s">
        <v>4094</v>
      </c>
    </row>
    <row r="1726" spans="1:4" ht="13.5">
      <c r="A1726" s="18" t="s">
        <v>7396</v>
      </c>
      <c r="B1726" s="18" t="s">
        <v>7397</v>
      </c>
      <c r="C1726" s="18">
        <v>4</v>
      </c>
      <c r="D1726" s="18" t="s">
        <v>4094</v>
      </c>
    </row>
    <row r="1727" spans="1:4" ht="13.5">
      <c r="A1727" s="18" t="s">
        <v>7398</v>
      </c>
      <c r="B1727" s="18" t="s">
        <v>7399</v>
      </c>
      <c r="C1727" s="18">
        <v>4</v>
      </c>
      <c r="D1727" s="18" t="s">
        <v>4094</v>
      </c>
    </row>
    <row r="1728" spans="1:4" ht="13.5">
      <c r="A1728" s="18" t="s">
        <v>7400</v>
      </c>
      <c r="B1728" s="18" t="s">
        <v>7401</v>
      </c>
      <c r="C1728" s="18">
        <v>4</v>
      </c>
      <c r="D1728" s="18" t="s">
        <v>4094</v>
      </c>
    </row>
    <row r="1729" spans="1:4" ht="13.5">
      <c r="A1729" s="18" t="s">
        <v>7402</v>
      </c>
      <c r="B1729" s="18" t="s">
        <v>7403</v>
      </c>
      <c r="C1729" s="18">
        <v>4</v>
      </c>
      <c r="D1729" s="18" t="s">
        <v>4094</v>
      </c>
    </row>
    <row r="1730" spans="1:4" ht="13.5">
      <c r="A1730" s="18" t="s">
        <v>7404</v>
      </c>
      <c r="B1730" s="18" t="s">
        <v>7405</v>
      </c>
      <c r="C1730" s="18">
        <v>4</v>
      </c>
      <c r="D1730" s="18" t="s">
        <v>4094</v>
      </c>
    </row>
    <row r="1731" spans="1:4" ht="13.5">
      <c r="A1731" s="18" t="s">
        <v>7406</v>
      </c>
      <c r="B1731" s="18" t="s">
        <v>7407</v>
      </c>
      <c r="C1731" s="18">
        <v>4</v>
      </c>
      <c r="D1731" s="18" t="s">
        <v>4094</v>
      </c>
    </row>
    <row r="1732" spans="1:4" ht="13.5">
      <c r="A1732" s="18" t="s">
        <v>7408</v>
      </c>
      <c r="B1732" s="18" t="s">
        <v>7409</v>
      </c>
      <c r="C1732" s="18">
        <v>4</v>
      </c>
      <c r="D1732" s="18" t="s">
        <v>4094</v>
      </c>
    </row>
    <row r="1733" spans="1:4" ht="13.5">
      <c r="A1733" s="18" t="s">
        <v>7410</v>
      </c>
      <c r="B1733" s="18" t="s">
        <v>7411</v>
      </c>
      <c r="C1733" s="18">
        <v>4</v>
      </c>
      <c r="D1733" s="18" t="s">
        <v>4094</v>
      </c>
    </row>
    <row r="1734" spans="1:4" ht="13.5">
      <c r="A1734" s="18" t="s">
        <v>7412</v>
      </c>
      <c r="B1734" s="18" t="s">
        <v>7413</v>
      </c>
      <c r="C1734" s="18">
        <v>4</v>
      </c>
      <c r="D1734" s="18" t="s">
        <v>4094</v>
      </c>
    </row>
    <row r="1735" spans="1:4" ht="13.5">
      <c r="A1735" s="18" t="s">
        <v>7414</v>
      </c>
      <c r="B1735" s="18" t="s">
        <v>7415</v>
      </c>
      <c r="C1735" s="18">
        <v>4</v>
      </c>
      <c r="D1735" s="18" t="s">
        <v>4094</v>
      </c>
    </row>
    <row r="1736" spans="1:4" ht="13.5">
      <c r="A1736" s="18" t="s">
        <v>7416</v>
      </c>
      <c r="B1736" s="18" t="s">
        <v>7417</v>
      </c>
      <c r="C1736" s="18">
        <v>4</v>
      </c>
      <c r="D1736" s="18" t="s">
        <v>4094</v>
      </c>
    </row>
    <row r="1737" spans="1:4" ht="13.5">
      <c r="A1737" s="18" t="s">
        <v>7418</v>
      </c>
      <c r="B1737" s="18" t="s">
        <v>7419</v>
      </c>
      <c r="C1737" s="18">
        <v>4</v>
      </c>
      <c r="D1737" s="18" t="s">
        <v>4094</v>
      </c>
    </row>
    <row r="1738" spans="1:4" ht="13.5">
      <c r="A1738" s="18" t="s">
        <v>7420</v>
      </c>
      <c r="B1738" s="18" t="s">
        <v>7421</v>
      </c>
      <c r="C1738" s="18">
        <v>4</v>
      </c>
      <c r="D1738" s="18" t="s">
        <v>4094</v>
      </c>
    </row>
    <row r="1739" spans="1:4" ht="13.5">
      <c r="A1739" s="18" t="s">
        <v>7422</v>
      </c>
      <c r="B1739" s="18" t="s">
        <v>7423</v>
      </c>
      <c r="C1739" s="18">
        <v>4</v>
      </c>
      <c r="D1739" s="18" t="s">
        <v>4094</v>
      </c>
    </row>
    <row r="1740" spans="1:4" ht="13.5">
      <c r="A1740" s="18" t="s">
        <v>7424</v>
      </c>
      <c r="B1740" s="18" t="s">
        <v>7425</v>
      </c>
      <c r="C1740" s="18">
        <v>4</v>
      </c>
      <c r="D1740" s="18" t="s">
        <v>4094</v>
      </c>
    </row>
    <row r="1741" spans="1:4" ht="13.5">
      <c r="A1741" s="18" t="s">
        <v>7426</v>
      </c>
      <c r="B1741" s="18" t="s">
        <v>7427</v>
      </c>
      <c r="C1741" s="18">
        <v>4</v>
      </c>
      <c r="D1741" s="18" t="s">
        <v>4094</v>
      </c>
    </row>
    <row r="1742" spans="1:4" ht="13.5">
      <c r="A1742" s="18" t="s">
        <v>7428</v>
      </c>
      <c r="B1742" s="18" t="s">
        <v>1029</v>
      </c>
      <c r="C1742" s="18">
        <v>4</v>
      </c>
      <c r="D1742" s="18" t="s">
        <v>4094</v>
      </c>
    </row>
    <row r="1743" spans="1:4" ht="13.5">
      <c r="A1743" s="18" t="s">
        <v>7429</v>
      </c>
      <c r="B1743" s="18" t="s">
        <v>7430</v>
      </c>
      <c r="C1743" s="18">
        <v>4</v>
      </c>
      <c r="D1743" s="18" t="s">
        <v>4094</v>
      </c>
    </row>
    <row r="1744" spans="1:4" ht="13.5">
      <c r="A1744" s="18" t="s">
        <v>7431</v>
      </c>
      <c r="B1744" s="18" t="s">
        <v>7432</v>
      </c>
      <c r="C1744" s="18">
        <v>4</v>
      </c>
      <c r="D1744" s="18" t="s">
        <v>4094</v>
      </c>
    </row>
    <row r="1745" spans="1:4" ht="13.5">
      <c r="A1745" s="18" t="s">
        <v>7433</v>
      </c>
      <c r="B1745" s="18" t="s">
        <v>1098</v>
      </c>
      <c r="C1745" s="18">
        <v>4</v>
      </c>
      <c r="D1745" s="18" t="s">
        <v>4094</v>
      </c>
    </row>
    <row r="1746" spans="1:4" ht="13.5">
      <c r="A1746" s="18" t="s">
        <v>7434</v>
      </c>
      <c r="B1746" s="18" t="s">
        <v>7435</v>
      </c>
      <c r="C1746" s="18">
        <v>4</v>
      </c>
      <c r="D1746" s="18" t="s">
        <v>4094</v>
      </c>
    </row>
    <row r="1747" spans="1:4" ht="13.5">
      <c r="A1747" s="18" t="s">
        <v>7436</v>
      </c>
      <c r="B1747" s="18" t="s">
        <v>7437</v>
      </c>
      <c r="C1747" s="18">
        <v>4</v>
      </c>
      <c r="D1747" s="18" t="s">
        <v>4094</v>
      </c>
    </row>
    <row r="1748" spans="1:4" ht="13.5">
      <c r="A1748" s="18" t="s">
        <v>7438</v>
      </c>
      <c r="B1748" s="18" t="s">
        <v>7439</v>
      </c>
      <c r="C1748" s="18">
        <v>4</v>
      </c>
      <c r="D1748" s="18" t="s">
        <v>4094</v>
      </c>
    </row>
    <row r="1749" spans="1:4" ht="13.5">
      <c r="A1749" s="18" t="s">
        <v>7440</v>
      </c>
      <c r="B1749" s="18" t="s">
        <v>7441</v>
      </c>
      <c r="C1749" s="18">
        <v>4</v>
      </c>
      <c r="D1749" s="18" t="s">
        <v>4094</v>
      </c>
    </row>
    <row r="1750" spans="1:4" ht="13.5">
      <c r="A1750" s="18" t="s">
        <v>7442</v>
      </c>
      <c r="B1750" s="18" t="s">
        <v>7443</v>
      </c>
      <c r="C1750" s="18">
        <v>4</v>
      </c>
      <c r="D1750" s="18" t="s">
        <v>4094</v>
      </c>
    </row>
    <row r="1751" spans="1:4" ht="13.5">
      <c r="A1751" s="18" t="s">
        <v>7444</v>
      </c>
      <c r="B1751" s="18" t="s">
        <v>7445</v>
      </c>
      <c r="C1751" s="18">
        <v>4</v>
      </c>
      <c r="D1751" s="18" t="s">
        <v>4094</v>
      </c>
    </row>
    <row r="1752" spans="1:4" ht="13.5">
      <c r="A1752" s="18" t="s">
        <v>7446</v>
      </c>
      <c r="B1752" s="18" t="s">
        <v>7447</v>
      </c>
      <c r="C1752" s="18">
        <v>4</v>
      </c>
      <c r="D1752" s="18" t="s">
        <v>4094</v>
      </c>
    </row>
    <row r="1753" spans="1:4" ht="13.5">
      <c r="A1753" s="18" t="s">
        <v>7448</v>
      </c>
      <c r="B1753" s="18" t="s">
        <v>7449</v>
      </c>
      <c r="C1753" s="18">
        <v>4</v>
      </c>
      <c r="D1753" s="18" t="s">
        <v>4094</v>
      </c>
    </row>
    <row r="1754" spans="1:4" ht="13.5">
      <c r="A1754" s="18" t="s">
        <v>7450</v>
      </c>
      <c r="B1754" s="18" t="s">
        <v>7451</v>
      </c>
      <c r="C1754" s="18">
        <v>4</v>
      </c>
      <c r="D1754" s="18" t="s">
        <v>4094</v>
      </c>
    </row>
    <row r="1755" spans="1:4" ht="13.5">
      <c r="A1755" s="18" t="s">
        <v>7452</v>
      </c>
      <c r="B1755" s="18" t="s">
        <v>7453</v>
      </c>
      <c r="C1755" s="18">
        <v>4</v>
      </c>
      <c r="D1755" s="18" t="s">
        <v>4094</v>
      </c>
    </row>
    <row r="1756" spans="1:4" ht="13.5">
      <c r="A1756" s="18" t="s">
        <v>7454</v>
      </c>
      <c r="B1756" s="18" t="s">
        <v>7455</v>
      </c>
      <c r="C1756" s="18">
        <v>4</v>
      </c>
      <c r="D1756" s="18" t="s">
        <v>4094</v>
      </c>
    </row>
    <row r="1757" spans="1:4" ht="13.5">
      <c r="A1757" s="18" t="s">
        <v>7456</v>
      </c>
      <c r="B1757" s="18" t="s">
        <v>7457</v>
      </c>
      <c r="C1757" s="18">
        <v>4</v>
      </c>
      <c r="D1757" s="18" t="s">
        <v>4094</v>
      </c>
    </row>
    <row r="1758" spans="1:4" ht="13.5">
      <c r="A1758" s="18" t="s">
        <v>7458</v>
      </c>
      <c r="B1758" s="18" t="s">
        <v>7459</v>
      </c>
      <c r="C1758" s="18">
        <v>4</v>
      </c>
      <c r="D1758" s="18" t="s">
        <v>4094</v>
      </c>
    </row>
    <row r="1759" spans="1:4" ht="13.5">
      <c r="A1759" s="18" t="s">
        <v>7460</v>
      </c>
      <c r="B1759" s="18" t="s">
        <v>7461</v>
      </c>
      <c r="C1759" s="18">
        <v>4</v>
      </c>
      <c r="D1759" s="18" t="s">
        <v>4094</v>
      </c>
    </row>
    <row r="1760" spans="1:4" ht="13.5">
      <c r="A1760" s="18" t="s">
        <v>7462</v>
      </c>
      <c r="B1760" s="18" t="s">
        <v>7463</v>
      </c>
      <c r="C1760" s="18">
        <v>4</v>
      </c>
      <c r="D1760" s="18" t="s">
        <v>4094</v>
      </c>
    </row>
    <row r="1761" spans="1:4" ht="13.5">
      <c r="A1761" s="18" t="s">
        <v>7464</v>
      </c>
      <c r="B1761" s="18" t="s">
        <v>7465</v>
      </c>
      <c r="C1761" s="18">
        <v>4</v>
      </c>
      <c r="D1761" s="18" t="s">
        <v>4094</v>
      </c>
    </row>
    <row r="1762" spans="1:4" ht="13.5">
      <c r="A1762" s="18" t="s">
        <v>7466</v>
      </c>
      <c r="B1762" s="18" t="s">
        <v>7467</v>
      </c>
      <c r="C1762" s="18">
        <v>4</v>
      </c>
      <c r="D1762" s="18" t="s">
        <v>4094</v>
      </c>
    </row>
    <row r="1763" spans="1:4" ht="13.5">
      <c r="A1763" s="18" t="s">
        <v>7468</v>
      </c>
      <c r="B1763" s="18" t="s">
        <v>7469</v>
      </c>
      <c r="C1763" s="18">
        <v>4</v>
      </c>
      <c r="D1763" s="18" t="s">
        <v>4094</v>
      </c>
    </row>
    <row r="1764" spans="1:4" ht="13.5">
      <c r="A1764" s="18" t="s">
        <v>7470</v>
      </c>
      <c r="B1764" s="18" t="s">
        <v>7471</v>
      </c>
      <c r="C1764" s="18">
        <v>4</v>
      </c>
      <c r="D1764" s="18" t="s">
        <v>4094</v>
      </c>
    </row>
    <row r="1765" spans="1:4" ht="13.5">
      <c r="A1765" s="18" t="s">
        <v>7472</v>
      </c>
      <c r="B1765" s="18" t="s">
        <v>7473</v>
      </c>
      <c r="C1765" s="18">
        <v>4</v>
      </c>
      <c r="D1765" s="18" t="s">
        <v>4094</v>
      </c>
    </row>
    <row r="1766" spans="1:4" ht="13.5">
      <c r="A1766" s="18" t="s">
        <v>7474</v>
      </c>
      <c r="B1766" s="18" t="s">
        <v>7475</v>
      </c>
      <c r="C1766" s="18">
        <v>4</v>
      </c>
      <c r="D1766" s="18" t="s">
        <v>4094</v>
      </c>
    </row>
    <row r="1767" spans="1:4" ht="13.5">
      <c r="A1767" s="18" t="s">
        <v>7476</v>
      </c>
      <c r="B1767" s="18" t="s">
        <v>7477</v>
      </c>
      <c r="C1767" s="18">
        <v>4</v>
      </c>
      <c r="D1767" s="18" t="s">
        <v>4094</v>
      </c>
    </row>
    <row r="1768" spans="1:4" ht="13.5">
      <c r="A1768" s="18" t="s">
        <v>7478</v>
      </c>
      <c r="B1768" s="18" t="s">
        <v>7479</v>
      </c>
      <c r="C1768" s="18">
        <v>4</v>
      </c>
      <c r="D1768" s="18" t="s">
        <v>4094</v>
      </c>
    </row>
    <row r="1769" spans="1:4" ht="13.5">
      <c r="A1769" s="18" t="s">
        <v>7480</v>
      </c>
      <c r="B1769" s="18" t="s">
        <v>7481</v>
      </c>
      <c r="C1769" s="18">
        <v>4</v>
      </c>
      <c r="D1769" s="18" t="s">
        <v>4094</v>
      </c>
    </row>
    <row r="1770" spans="1:4" ht="13.5">
      <c r="A1770" s="18" t="s">
        <v>7482</v>
      </c>
      <c r="B1770" s="18" t="s">
        <v>7483</v>
      </c>
      <c r="C1770" s="18">
        <v>4</v>
      </c>
      <c r="D1770" s="18" t="s">
        <v>4094</v>
      </c>
    </row>
    <row r="1771" spans="1:4" ht="13.5">
      <c r="A1771" s="18" t="s">
        <v>7484</v>
      </c>
      <c r="B1771" s="18" t="s">
        <v>7485</v>
      </c>
      <c r="C1771" s="18">
        <v>4</v>
      </c>
      <c r="D1771" s="18" t="s">
        <v>4094</v>
      </c>
    </row>
    <row r="1772" spans="1:4" ht="13.5">
      <c r="A1772" s="18" t="s">
        <v>7486</v>
      </c>
      <c r="B1772" s="18" t="s">
        <v>7487</v>
      </c>
      <c r="C1772" s="18">
        <v>4</v>
      </c>
      <c r="D1772" s="18" t="s">
        <v>4094</v>
      </c>
    </row>
    <row r="1773" spans="1:4" ht="13.5">
      <c r="A1773" s="18" t="s">
        <v>7488</v>
      </c>
      <c r="B1773" s="18" t="s">
        <v>7489</v>
      </c>
      <c r="C1773" s="18">
        <v>4</v>
      </c>
      <c r="D1773" s="18" t="s">
        <v>4094</v>
      </c>
    </row>
    <row r="1774" spans="1:4" ht="13.5">
      <c r="A1774" s="18" t="s">
        <v>7490</v>
      </c>
      <c r="B1774" s="18" t="s">
        <v>7491</v>
      </c>
      <c r="C1774" s="18">
        <v>4</v>
      </c>
      <c r="D1774" s="18" t="s">
        <v>4094</v>
      </c>
    </row>
    <row r="1775" spans="1:4" ht="13.5">
      <c r="A1775" s="18" t="s">
        <v>7492</v>
      </c>
      <c r="B1775" s="18" t="s">
        <v>7493</v>
      </c>
      <c r="C1775" s="18">
        <v>4</v>
      </c>
      <c r="D1775" s="18" t="s">
        <v>4094</v>
      </c>
    </row>
    <row r="1776" spans="1:4" ht="13.5">
      <c r="A1776" s="18" t="s">
        <v>7494</v>
      </c>
      <c r="B1776" s="18" t="s">
        <v>7495</v>
      </c>
      <c r="C1776" s="18">
        <v>4</v>
      </c>
      <c r="D1776" s="18" t="s">
        <v>4094</v>
      </c>
    </row>
    <row r="1777" spans="1:4" ht="13.5">
      <c r="A1777" s="18" t="s">
        <v>7496</v>
      </c>
      <c r="B1777" s="18" t="s">
        <v>7497</v>
      </c>
      <c r="C1777" s="18">
        <v>4</v>
      </c>
      <c r="D1777" s="18" t="s">
        <v>4094</v>
      </c>
    </row>
    <row r="1778" spans="1:4" ht="13.5">
      <c r="A1778" s="18" t="s">
        <v>7498</v>
      </c>
      <c r="B1778" s="18" t="s">
        <v>7499</v>
      </c>
      <c r="C1778" s="18">
        <v>4</v>
      </c>
      <c r="D1778" s="18" t="s">
        <v>4094</v>
      </c>
    </row>
    <row r="1779" spans="1:4" ht="13.5">
      <c r="A1779" s="18" t="s">
        <v>7500</v>
      </c>
      <c r="B1779" s="18" t="s">
        <v>7501</v>
      </c>
      <c r="C1779" s="18">
        <v>4</v>
      </c>
      <c r="D1779" s="18" t="s">
        <v>4094</v>
      </c>
    </row>
    <row r="1780" spans="1:4" ht="13.5">
      <c r="A1780" s="18" t="s">
        <v>7502</v>
      </c>
      <c r="B1780" s="18" t="s">
        <v>7503</v>
      </c>
      <c r="C1780" s="18">
        <v>4</v>
      </c>
      <c r="D1780" s="18" t="s">
        <v>4094</v>
      </c>
    </row>
    <row r="1781" spans="1:4" ht="13.5">
      <c r="A1781" s="18" t="s">
        <v>7504</v>
      </c>
      <c r="B1781" s="18" t="s">
        <v>7505</v>
      </c>
      <c r="C1781" s="18">
        <v>4</v>
      </c>
      <c r="D1781" s="18" t="s">
        <v>4094</v>
      </c>
    </row>
    <row r="1782" spans="1:4" ht="13.5">
      <c r="A1782" s="18" t="s">
        <v>7506</v>
      </c>
      <c r="B1782" s="18" t="s">
        <v>7507</v>
      </c>
      <c r="C1782" s="18">
        <v>4</v>
      </c>
      <c r="D1782" s="18" t="s">
        <v>4094</v>
      </c>
    </row>
    <row r="1783" spans="1:4" ht="13.5">
      <c r="A1783" s="18" t="s">
        <v>7508</v>
      </c>
      <c r="B1783" s="18" t="s">
        <v>7509</v>
      </c>
      <c r="C1783" s="18">
        <v>4</v>
      </c>
      <c r="D1783" s="18" t="s">
        <v>4094</v>
      </c>
    </row>
    <row r="1784" spans="1:4" ht="13.5">
      <c r="A1784" s="18" t="s">
        <v>7510</v>
      </c>
      <c r="B1784" s="18" t="s">
        <v>7511</v>
      </c>
      <c r="C1784" s="18">
        <v>4</v>
      </c>
      <c r="D1784" s="18" t="s">
        <v>4094</v>
      </c>
    </row>
    <row r="1785" spans="1:4" ht="13.5">
      <c r="A1785" s="18" t="s">
        <v>7512</v>
      </c>
      <c r="B1785" s="18" t="s">
        <v>7513</v>
      </c>
      <c r="C1785" s="18">
        <v>4</v>
      </c>
      <c r="D1785" s="18" t="s">
        <v>4094</v>
      </c>
    </row>
    <row r="1786" spans="1:4" ht="13.5">
      <c r="A1786" s="18" t="s">
        <v>7514</v>
      </c>
      <c r="B1786" s="18" t="s">
        <v>7515</v>
      </c>
      <c r="C1786" s="18">
        <v>4</v>
      </c>
      <c r="D1786" s="18" t="s">
        <v>4094</v>
      </c>
    </row>
    <row r="1787" spans="1:4" ht="13.5">
      <c r="A1787" s="18" t="s">
        <v>7516</v>
      </c>
      <c r="B1787" s="18" t="s">
        <v>7517</v>
      </c>
      <c r="C1787" s="18">
        <v>4</v>
      </c>
      <c r="D1787" s="18" t="s">
        <v>4094</v>
      </c>
    </row>
    <row r="1788" spans="1:4" ht="13.5">
      <c r="A1788" s="18" t="s">
        <v>7518</v>
      </c>
      <c r="B1788" s="18" t="s">
        <v>7519</v>
      </c>
      <c r="C1788" s="18">
        <v>4</v>
      </c>
      <c r="D1788" s="18" t="s">
        <v>4094</v>
      </c>
    </row>
    <row r="1789" spans="1:4" ht="13.5">
      <c r="A1789" s="18" t="s">
        <v>7520</v>
      </c>
      <c r="B1789" s="18" t="s">
        <v>7521</v>
      </c>
      <c r="C1789" s="18">
        <v>4</v>
      </c>
      <c r="D1789" s="18" t="s">
        <v>4094</v>
      </c>
    </row>
    <row r="1790" spans="1:4" ht="13.5">
      <c r="A1790" s="18" t="s">
        <v>7522</v>
      </c>
      <c r="B1790" s="18" t="s">
        <v>7523</v>
      </c>
      <c r="C1790" s="18">
        <v>4</v>
      </c>
      <c r="D1790" s="18" t="s">
        <v>4094</v>
      </c>
    </row>
    <row r="1791" spans="1:4" ht="13.5">
      <c r="A1791" s="18" t="s">
        <v>7524</v>
      </c>
      <c r="B1791" s="18" t="s">
        <v>7525</v>
      </c>
      <c r="C1791" s="18">
        <v>4</v>
      </c>
      <c r="D1791" s="18" t="s">
        <v>4094</v>
      </c>
    </row>
    <row r="1792" spans="1:4" ht="13.5">
      <c r="A1792" s="18" t="s">
        <v>7526</v>
      </c>
      <c r="B1792" s="18" t="s">
        <v>7527</v>
      </c>
      <c r="C1792" s="18">
        <v>4</v>
      </c>
      <c r="D1792" s="18" t="s">
        <v>4094</v>
      </c>
    </row>
    <row r="1793" spans="1:4" ht="13.5">
      <c r="A1793" s="18" t="s">
        <v>7528</v>
      </c>
      <c r="B1793" s="18" t="s">
        <v>1031</v>
      </c>
      <c r="C1793" s="18">
        <v>4</v>
      </c>
      <c r="D1793" s="18" t="s">
        <v>4094</v>
      </c>
    </row>
    <row r="1794" spans="1:4" ht="13.5">
      <c r="A1794" s="18" t="s">
        <v>7529</v>
      </c>
      <c r="B1794" s="18" t="s">
        <v>7530</v>
      </c>
      <c r="C1794" s="18">
        <v>4</v>
      </c>
      <c r="D1794" s="18" t="s">
        <v>4094</v>
      </c>
    </row>
    <row r="1795" spans="1:4" ht="13.5">
      <c r="A1795" s="18" t="s">
        <v>7531</v>
      </c>
      <c r="B1795" s="18" t="s">
        <v>7532</v>
      </c>
      <c r="C1795" s="18">
        <v>4</v>
      </c>
      <c r="D1795" s="18" t="s">
        <v>4094</v>
      </c>
    </row>
    <row r="1796" spans="1:4" ht="13.5">
      <c r="A1796" s="18" t="s">
        <v>7533</v>
      </c>
      <c r="B1796" s="18" t="s">
        <v>7534</v>
      </c>
      <c r="C1796" s="18">
        <v>4</v>
      </c>
      <c r="D1796" s="18" t="s">
        <v>4094</v>
      </c>
    </row>
    <row r="1797" spans="1:4" ht="13.5">
      <c r="A1797" s="18" t="s">
        <v>7535</v>
      </c>
      <c r="B1797" s="18" t="s">
        <v>7536</v>
      </c>
      <c r="C1797" s="18">
        <v>4</v>
      </c>
      <c r="D1797" s="18" t="s">
        <v>4094</v>
      </c>
    </row>
    <row r="1798" spans="1:4" ht="13.5">
      <c r="A1798" s="18" t="s">
        <v>7537</v>
      </c>
      <c r="B1798" s="18" t="s">
        <v>7538</v>
      </c>
      <c r="C1798" s="18">
        <v>4</v>
      </c>
      <c r="D1798" s="18" t="s">
        <v>4094</v>
      </c>
    </row>
    <row r="1799" spans="1:4" ht="13.5">
      <c r="A1799" s="18" t="s">
        <v>7539</v>
      </c>
      <c r="B1799" s="18" t="s">
        <v>7540</v>
      </c>
      <c r="C1799" s="18">
        <v>4</v>
      </c>
      <c r="D1799" s="18" t="s">
        <v>4094</v>
      </c>
    </row>
    <row r="1800" spans="1:4" ht="13.5">
      <c r="A1800" s="18" t="s">
        <v>7541</v>
      </c>
      <c r="B1800" s="18" t="s">
        <v>7542</v>
      </c>
      <c r="C1800" s="18">
        <v>4</v>
      </c>
      <c r="D1800" s="18" t="s">
        <v>4094</v>
      </c>
    </row>
    <row r="1801" spans="1:4" ht="13.5">
      <c r="A1801" s="18" t="s">
        <v>7543</v>
      </c>
      <c r="B1801" s="18" t="s">
        <v>7544</v>
      </c>
      <c r="C1801" s="18">
        <v>4</v>
      </c>
      <c r="D1801" s="18" t="s">
        <v>4094</v>
      </c>
    </row>
    <row r="1802" spans="1:4" ht="13.5">
      <c r="A1802" s="18" t="s">
        <v>7545</v>
      </c>
      <c r="B1802" s="18" t="s">
        <v>7546</v>
      </c>
      <c r="C1802" s="18">
        <v>4</v>
      </c>
      <c r="D1802" s="18" t="s">
        <v>4094</v>
      </c>
    </row>
    <row r="1803" spans="1:4" ht="13.5">
      <c r="A1803" s="18" t="s">
        <v>7547</v>
      </c>
      <c r="B1803" s="18" t="s">
        <v>7548</v>
      </c>
      <c r="C1803" s="18">
        <v>4</v>
      </c>
      <c r="D1803" s="18" t="s">
        <v>4094</v>
      </c>
    </row>
    <row r="1804" spans="1:4" ht="13.5">
      <c r="A1804" s="18" t="s">
        <v>7549</v>
      </c>
      <c r="B1804" s="18" t="s">
        <v>7550</v>
      </c>
      <c r="C1804" s="18">
        <v>4</v>
      </c>
      <c r="D1804" s="18" t="s">
        <v>4094</v>
      </c>
    </row>
    <row r="1805" spans="1:4" ht="13.5">
      <c r="A1805" s="18" t="s">
        <v>7551</v>
      </c>
      <c r="B1805" s="18" t="s">
        <v>7552</v>
      </c>
      <c r="C1805" s="18">
        <v>4</v>
      </c>
      <c r="D1805" s="18" t="s">
        <v>4094</v>
      </c>
    </row>
    <row r="1806" spans="1:4" ht="13.5">
      <c r="A1806" s="18" t="s">
        <v>7553</v>
      </c>
      <c r="B1806" s="18" t="s">
        <v>7554</v>
      </c>
      <c r="C1806" s="18">
        <v>4</v>
      </c>
      <c r="D1806" s="18" t="s">
        <v>4094</v>
      </c>
    </row>
    <row r="1807" spans="1:4" ht="13.5">
      <c r="A1807" s="18" t="s">
        <v>7555</v>
      </c>
      <c r="B1807" s="18" t="s">
        <v>7556</v>
      </c>
      <c r="C1807" s="18">
        <v>4</v>
      </c>
      <c r="D1807" s="18" t="s">
        <v>4094</v>
      </c>
    </row>
    <row r="1808" spans="1:4" ht="13.5">
      <c r="A1808" s="18" t="s">
        <v>7557</v>
      </c>
      <c r="B1808" s="18" t="s">
        <v>7558</v>
      </c>
      <c r="C1808" s="18">
        <v>4</v>
      </c>
      <c r="D1808" s="18" t="s">
        <v>4094</v>
      </c>
    </row>
    <row r="1809" spans="1:4" ht="13.5">
      <c r="A1809" s="18" t="s">
        <v>7559</v>
      </c>
      <c r="B1809" s="18" t="s">
        <v>7560</v>
      </c>
      <c r="C1809" s="18">
        <v>4</v>
      </c>
      <c r="D1809" s="18" t="s">
        <v>4094</v>
      </c>
    </row>
    <row r="1810" spans="1:4" ht="13.5">
      <c r="A1810" s="18" t="s">
        <v>7561</v>
      </c>
      <c r="B1810" s="18" t="s">
        <v>7562</v>
      </c>
      <c r="C1810" s="18">
        <v>4</v>
      </c>
      <c r="D1810" s="18" t="s">
        <v>4094</v>
      </c>
    </row>
    <row r="1811" spans="1:4" ht="13.5">
      <c r="A1811" s="18" t="s">
        <v>7563</v>
      </c>
      <c r="B1811" s="18" t="s">
        <v>7564</v>
      </c>
      <c r="C1811" s="18">
        <v>4</v>
      </c>
      <c r="D1811" s="18" t="s">
        <v>4094</v>
      </c>
    </row>
    <row r="1812" spans="1:4" ht="13.5">
      <c r="A1812" s="18" t="s">
        <v>7565</v>
      </c>
      <c r="B1812" s="18" t="s">
        <v>7566</v>
      </c>
      <c r="C1812" s="18">
        <v>4</v>
      </c>
      <c r="D1812" s="18" t="s">
        <v>4094</v>
      </c>
    </row>
    <row r="1813" spans="1:4" ht="13.5">
      <c r="A1813" s="18" t="s">
        <v>7567</v>
      </c>
      <c r="B1813" s="18" t="s">
        <v>7568</v>
      </c>
      <c r="C1813" s="18">
        <v>4</v>
      </c>
      <c r="D1813" s="18" t="s">
        <v>4094</v>
      </c>
    </row>
    <row r="1814" spans="1:4" ht="13.5">
      <c r="A1814" s="18" t="s">
        <v>7569</v>
      </c>
      <c r="B1814" s="18" t="s">
        <v>7570</v>
      </c>
      <c r="C1814" s="18">
        <v>4</v>
      </c>
      <c r="D1814" s="18" t="s">
        <v>4094</v>
      </c>
    </row>
    <row r="1815" spans="1:4" ht="13.5">
      <c r="A1815" s="18" t="s">
        <v>7571</v>
      </c>
      <c r="B1815" s="18" t="s">
        <v>7572</v>
      </c>
      <c r="C1815" s="18">
        <v>4</v>
      </c>
      <c r="D1815" s="18" t="s">
        <v>4094</v>
      </c>
    </row>
    <row r="1816" spans="1:4" ht="13.5">
      <c r="A1816" s="18" t="s">
        <v>7573</v>
      </c>
      <c r="B1816" s="18" t="s">
        <v>7574</v>
      </c>
      <c r="C1816" s="18">
        <v>4</v>
      </c>
      <c r="D1816" s="18" t="s">
        <v>4094</v>
      </c>
    </row>
    <row r="1817" spans="1:4" ht="13.5">
      <c r="A1817" s="18" t="s">
        <v>7575</v>
      </c>
      <c r="B1817" s="18" t="s">
        <v>7576</v>
      </c>
      <c r="C1817" s="18">
        <v>4</v>
      </c>
      <c r="D1817" s="18" t="s">
        <v>4094</v>
      </c>
    </row>
    <row r="1818" spans="1:4" ht="13.5">
      <c r="A1818" s="18" t="s">
        <v>7577</v>
      </c>
      <c r="B1818" s="18" t="s">
        <v>7578</v>
      </c>
      <c r="C1818" s="18">
        <v>4</v>
      </c>
      <c r="D1818" s="18" t="s">
        <v>4094</v>
      </c>
    </row>
    <row r="1819" spans="1:4" ht="13.5">
      <c r="A1819" s="18" t="s">
        <v>7579</v>
      </c>
      <c r="B1819" s="18" t="s">
        <v>7580</v>
      </c>
      <c r="C1819" s="18">
        <v>4</v>
      </c>
      <c r="D1819" s="18" t="s">
        <v>4094</v>
      </c>
    </row>
    <row r="1820" spans="1:4" ht="13.5">
      <c r="A1820" s="18" t="s">
        <v>7581</v>
      </c>
      <c r="B1820" s="18" t="s">
        <v>7582</v>
      </c>
      <c r="C1820" s="18">
        <v>4</v>
      </c>
      <c r="D1820" s="18" t="s">
        <v>4094</v>
      </c>
    </row>
    <row r="1821" spans="1:4" ht="13.5">
      <c r="A1821" s="18" t="s">
        <v>7583</v>
      </c>
      <c r="B1821" s="18" t="s">
        <v>7584</v>
      </c>
      <c r="C1821" s="18">
        <v>4</v>
      </c>
      <c r="D1821" s="18" t="s">
        <v>4094</v>
      </c>
    </row>
    <row r="1822" spans="1:4" ht="13.5">
      <c r="A1822" s="18" t="s">
        <v>7585</v>
      </c>
      <c r="B1822" s="18" t="s">
        <v>7586</v>
      </c>
      <c r="C1822" s="18">
        <v>4</v>
      </c>
      <c r="D1822" s="18" t="s">
        <v>4094</v>
      </c>
    </row>
    <row r="1823" spans="1:4" ht="13.5">
      <c r="A1823" s="18" t="s">
        <v>7587</v>
      </c>
      <c r="B1823" s="18" t="s">
        <v>7588</v>
      </c>
      <c r="C1823" s="18">
        <v>4</v>
      </c>
      <c r="D1823" s="18" t="s">
        <v>4094</v>
      </c>
    </row>
    <row r="1824" spans="1:4" ht="13.5">
      <c r="A1824" s="18" t="s">
        <v>7589</v>
      </c>
      <c r="B1824" s="18" t="s">
        <v>7590</v>
      </c>
      <c r="C1824" s="18">
        <v>4</v>
      </c>
      <c r="D1824" s="18" t="s">
        <v>4094</v>
      </c>
    </row>
    <row r="1825" spans="1:4" ht="13.5">
      <c r="A1825" s="18" t="s">
        <v>7591</v>
      </c>
      <c r="B1825" s="18" t="s">
        <v>7592</v>
      </c>
      <c r="C1825" s="18">
        <v>4</v>
      </c>
      <c r="D1825" s="18" t="s">
        <v>4094</v>
      </c>
    </row>
    <row r="1826" spans="1:4" ht="13.5">
      <c r="A1826" s="18" t="s">
        <v>7593</v>
      </c>
      <c r="B1826" s="18" t="s">
        <v>7594</v>
      </c>
      <c r="C1826" s="18">
        <v>4</v>
      </c>
      <c r="D1826" s="18" t="s">
        <v>4094</v>
      </c>
    </row>
    <row r="1827" spans="1:4" ht="13.5">
      <c r="A1827" s="18" t="s">
        <v>7595</v>
      </c>
      <c r="B1827" s="18" t="s">
        <v>7596</v>
      </c>
      <c r="C1827" s="18">
        <v>4</v>
      </c>
      <c r="D1827" s="18" t="s">
        <v>4094</v>
      </c>
    </row>
    <row r="1828" spans="1:4" ht="13.5">
      <c r="A1828" s="18" t="s">
        <v>7597</v>
      </c>
      <c r="B1828" s="18" t="s">
        <v>7598</v>
      </c>
      <c r="C1828" s="18">
        <v>4</v>
      </c>
      <c r="D1828" s="18" t="s">
        <v>4094</v>
      </c>
    </row>
    <row r="1829" spans="1:4" ht="13.5">
      <c r="A1829" s="18" t="s">
        <v>7599</v>
      </c>
      <c r="B1829" s="18" t="s">
        <v>7600</v>
      </c>
      <c r="C1829" s="18">
        <v>4</v>
      </c>
      <c r="D1829" s="18" t="s">
        <v>4094</v>
      </c>
    </row>
    <row r="1830" spans="1:4" ht="13.5">
      <c r="A1830" s="18" t="s">
        <v>7601</v>
      </c>
      <c r="B1830" s="18" t="s">
        <v>7602</v>
      </c>
      <c r="C1830" s="18">
        <v>4</v>
      </c>
      <c r="D1830" s="18" t="s">
        <v>4094</v>
      </c>
    </row>
    <row r="1831" spans="1:4" ht="13.5">
      <c r="A1831" s="18" t="s">
        <v>7603</v>
      </c>
      <c r="B1831" s="18" t="s">
        <v>7604</v>
      </c>
      <c r="C1831" s="18">
        <v>4</v>
      </c>
      <c r="D1831" s="18" t="s">
        <v>4094</v>
      </c>
    </row>
    <row r="1832" spans="1:4" ht="13.5">
      <c r="A1832" s="18" t="s">
        <v>7605</v>
      </c>
      <c r="B1832" s="18" t="s">
        <v>7606</v>
      </c>
      <c r="C1832" s="18">
        <v>4</v>
      </c>
      <c r="D1832" s="18" t="s">
        <v>4094</v>
      </c>
    </row>
    <row r="1833" spans="1:4" ht="13.5">
      <c r="A1833" s="18" t="s">
        <v>7607</v>
      </c>
      <c r="B1833" s="18" t="s">
        <v>7608</v>
      </c>
      <c r="C1833" s="18">
        <v>4</v>
      </c>
      <c r="D1833" s="18" t="s">
        <v>4094</v>
      </c>
    </row>
    <row r="1834" spans="1:4" ht="13.5">
      <c r="A1834" s="18" t="s">
        <v>7609</v>
      </c>
      <c r="B1834" s="18" t="s">
        <v>7610</v>
      </c>
      <c r="C1834" s="18">
        <v>4</v>
      </c>
      <c r="D1834" s="18" t="s">
        <v>4094</v>
      </c>
    </row>
    <row r="1835" spans="1:4" ht="13.5">
      <c r="A1835" s="18" t="s">
        <v>7611</v>
      </c>
      <c r="B1835" s="18" t="s">
        <v>7612</v>
      </c>
      <c r="C1835" s="18">
        <v>4</v>
      </c>
      <c r="D1835" s="18" t="s">
        <v>4094</v>
      </c>
    </row>
    <row r="1836" spans="1:4" ht="13.5">
      <c r="A1836" s="18" t="s">
        <v>7613</v>
      </c>
      <c r="B1836" s="18" t="s">
        <v>7614</v>
      </c>
      <c r="C1836" s="18">
        <v>4</v>
      </c>
      <c r="D1836" s="18" t="s">
        <v>4094</v>
      </c>
    </row>
    <row r="1837" spans="1:4" ht="13.5">
      <c r="A1837" s="18" t="s">
        <v>7615</v>
      </c>
      <c r="B1837" s="18" t="s">
        <v>7616</v>
      </c>
      <c r="C1837" s="18">
        <v>4</v>
      </c>
      <c r="D1837" s="18" t="s">
        <v>4094</v>
      </c>
    </row>
    <row r="1838" spans="1:4" ht="13.5">
      <c r="A1838" s="18" t="s">
        <v>7617</v>
      </c>
      <c r="B1838" s="18" t="s">
        <v>7618</v>
      </c>
      <c r="C1838" s="18">
        <v>4</v>
      </c>
      <c r="D1838" s="18" t="s">
        <v>4094</v>
      </c>
    </row>
    <row r="1839" spans="1:4" ht="13.5">
      <c r="A1839" s="18" t="s">
        <v>7619</v>
      </c>
      <c r="B1839" s="18" t="s">
        <v>7620</v>
      </c>
      <c r="C1839" s="18">
        <v>4</v>
      </c>
      <c r="D1839" s="18" t="s">
        <v>4094</v>
      </c>
    </row>
    <row r="1840" spans="1:4" ht="13.5">
      <c r="A1840" s="18" t="s">
        <v>7621</v>
      </c>
      <c r="B1840" s="18" t="s">
        <v>7622</v>
      </c>
      <c r="C1840" s="18">
        <v>4</v>
      </c>
      <c r="D1840" s="18" t="s">
        <v>4094</v>
      </c>
    </row>
    <row r="1841" spans="1:4" ht="13.5">
      <c r="A1841" s="18" t="s">
        <v>7623</v>
      </c>
      <c r="B1841" s="18" t="s">
        <v>7624</v>
      </c>
      <c r="C1841" s="18">
        <v>4</v>
      </c>
      <c r="D1841" s="18" t="s">
        <v>4094</v>
      </c>
    </row>
    <row r="1842" spans="1:4" ht="13.5">
      <c r="A1842" s="18" t="s">
        <v>7625</v>
      </c>
      <c r="B1842" s="18" t="s">
        <v>7626</v>
      </c>
      <c r="C1842" s="18">
        <v>4</v>
      </c>
      <c r="D1842" s="18" t="s">
        <v>4094</v>
      </c>
    </row>
    <row r="1843" spans="1:4" ht="13.5">
      <c r="A1843" s="18" t="s">
        <v>7627</v>
      </c>
      <c r="B1843" s="18" t="s">
        <v>7628</v>
      </c>
      <c r="C1843" s="18">
        <v>4</v>
      </c>
      <c r="D1843" s="18" t="s">
        <v>4094</v>
      </c>
    </row>
    <row r="1844" spans="1:4" ht="13.5">
      <c r="A1844" s="18" t="s">
        <v>7629</v>
      </c>
      <c r="B1844" s="18" t="s">
        <v>7630</v>
      </c>
      <c r="C1844" s="18">
        <v>4</v>
      </c>
      <c r="D1844" s="18" t="s">
        <v>4094</v>
      </c>
    </row>
    <row r="1845" spans="1:4" ht="13.5">
      <c r="A1845" s="18" t="s">
        <v>7631</v>
      </c>
      <c r="B1845" s="18" t="s">
        <v>7632</v>
      </c>
      <c r="C1845" s="18">
        <v>4</v>
      </c>
      <c r="D1845" s="18" t="s">
        <v>4094</v>
      </c>
    </row>
    <row r="1846" spans="1:4" ht="13.5">
      <c r="A1846" s="18" t="s">
        <v>7633</v>
      </c>
      <c r="B1846" s="18" t="s">
        <v>7634</v>
      </c>
      <c r="C1846" s="18">
        <v>4</v>
      </c>
      <c r="D1846" s="18" t="s">
        <v>4094</v>
      </c>
    </row>
    <row r="1847" spans="1:4" ht="13.5">
      <c r="A1847" s="18" t="s">
        <v>7635</v>
      </c>
      <c r="B1847" s="18" t="s">
        <v>7636</v>
      </c>
      <c r="C1847" s="18">
        <v>4</v>
      </c>
      <c r="D1847" s="18" t="s">
        <v>4094</v>
      </c>
    </row>
    <row r="1848" spans="1:4" ht="13.5">
      <c r="A1848" s="18" t="s">
        <v>7637</v>
      </c>
      <c r="B1848" s="18" t="s">
        <v>7638</v>
      </c>
      <c r="C1848" s="18">
        <v>4</v>
      </c>
      <c r="D1848" s="18" t="s">
        <v>4094</v>
      </c>
    </row>
    <row r="1849" spans="1:4" ht="13.5">
      <c r="A1849" s="18" t="s">
        <v>7639</v>
      </c>
      <c r="B1849" s="18" t="s">
        <v>7640</v>
      </c>
      <c r="C1849" s="18">
        <v>4</v>
      </c>
      <c r="D1849" s="18" t="s">
        <v>4094</v>
      </c>
    </row>
    <row r="1850" spans="1:4" ht="13.5">
      <c r="A1850" s="18" t="s">
        <v>7641</v>
      </c>
      <c r="B1850" s="18" t="s">
        <v>7642</v>
      </c>
      <c r="C1850" s="18">
        <v>4</v>
      </c>
      <c r="D1850" s="18" t="s">
        <v>4094</v>
      </c>
    </row>
    <row r="1851" spans="1:4" ht="13.5">
      <c r="A1851" s="18" t="s">
        <v>7643</v>
      </c>
      <c r="B1851" s="18" t="s">
        <v>7644</v>
      </c>
      <c r="C1851" s="18">
        <v>4</v>
      </c>
      <c r="D1851" s="18" t="s">
        <v>4094</v>
      </c>
    </row>
    <row r="1852" spans="1:4" ht="13.5">
      <c r="A1852" s="18" t="s">
        <v>7645</v>
      </c>
      <c r="B1852" s="18" t="s">
        <v>7646</v>
      </c>
      <c r="C1852" s="18">
        <v>4</v>
      </c>
      <c r="D1852" s="18" t="s">
        <v>4094</v>
      </c>
    </row>
    <row r="1853" spans="1:4" ht="13.5">
      <c r="A1853" s="18" t="s">
        <v>7647</v>
      </c>
      <c r="B1853" s="18" t="s">
        <v>7648</v>
      </c>
      <c r="C1853" s="18">
        <v>4</v>
      </c>
      <c r="D1853" s="18" t="s">
        <v>4094</v>
      </c>
    </row>
    <row r="1854" spans="1:4" ht="13.5">
      <c r="A1854" s="18" t="s">
        <v>7649</v>
      </c>
      <c r="B1854" s="18" t="s">
        <v>7650</v>
      </c>
      <c r="C1854" s="18">
        <v>4</v>
      </c>
      <c r="D1854" s="18" t="s">
        <v>4094</v>
      </c>
    </row>
    <row r="1855" spans="1:4" ht="13.5">
      <c r="A1855" s="18" t="s">
        <v>7651</v>
      </c>
      <c r="B1855" s="18" t="s">
        <v>7652</v>
      </c>
      <c r="C1855" s="18">
        <v>4</v>
      </c>
      <c r="D1855" s="18" t="s">
        <v>4094</v>
      </c>
    </row>
    <row r="1856" spans="1:4" ht="13.5">
      <c r="A1856" s="18" t="s">
        <v>7653</v>
      </c>
      <c r="B1856" s="18" t="s">
        <v>7654</v>
      </c>
      <c r="C1856" s="18">
        <v>4</v>
      </c>
      <c r="D1856" s="18" t="s">
        <v>4094</v>
      </c>
    </row>
    <row r="1857" spans="1:4" ht="13.5">
      <c r="A1857" s="18" t="s">
        <v>7655</v>
      </c>
      <c r="B1857" s="18" t="s">
        <v>7656</v>
      </c>
      <c r="C1857" s="18">
        <v>4</v>
      </c>
      <c r="D1857" s="18" t="s">
        <v>4094</v>
      </c>
    </row>
    <row r="1858" spans="1:4" ht="13.5">
      <c r="A1858" s="18" t="s">
        <v>7657</v>
      </c>
      <c r="B1858" s="18" t="s">
        <v>7658</v>
      </c>
      <c r="C1858" s="18">
        <v>4</v>
      </c>
      <c r="D1858" s="18" t="s">
        <v>4094</v>
      </c>
    </row>
    <row r="1859" spans="1:4" ht="13.5">
      <c r="A1859" s="18" t="s">
        <v>7659</v>
      </c>
      <c r="B1859" s="18" t="s">
        <v>7660</v>
      </c>
      <c r="C1859" s="18">
        <v>4</v>
      </c>
      <c r="D1859" s="18" t="s">
        <v>4094</v>
      </c>
    </row>
    <row r="1860" spans="1:4" ht="13.5">
      <c r="A1860" s="18" t="s">
        <v>7661</v>
      </c>
      <c r="B1860" s="18" t="s">
        <v>7662</v>
      </c>
      <c r="C1860" s="18">
        <v>4</v>
      </c>
      <c r="D1860" s="18" t="s">
        <v>4094</v>
      </c>
    </row>
    <row r="1861" spans="1:4" ht="13.5">
      <c r="A1861" s="18" t="s">
        <v>7663</v>
      </c>
      <c r="B1861" s="18" t="s">
        <v>7664</v>
      </c>
      <c r="C1861" s="18">
        <v>4</v>
      </c>
      <c r="D1861" s="18" t="s">
        <v>4094</v>
      </c>
    </row>
    <row r="1862" spans="1:4" ht="13.5">
      <c r="A1862" s="18" t="s">
        <v>7665</v>
      </c>
      <c r="B1862" s="18" t="s">
        <v>7666</v>
      </c>
      <c r="C1862" s="18">
        <v>4</v>
      </c>
      <c r="D1862" s="18" t="s">
        <v>4094</v>
      </c>
    </row>
    <row r="1863" spans="1:4" ht="13.5">
      <c r="A1863" s="18" t="s">
        <v>7667</v>
      </c>
      <c r="B1863" s="18" t="s">
        <v>7668</v>
      </c>
      <c r="C1863" s="18">
        <v>4</v>
      </c>
      <c r="D1863" s="18" t="s">
        <v>4094</v>
      </c>
    </row>
    <row r="1864" spans="1:4" ht="13.5">
      <c r="A1864" s="18" t="s">
        <v>7669</v>
      </c>
      <c r="B1864" s="18" t="s">
        <v>7670</v>
      </c>
      <c r="C1864" s="18">
        <v>4</v>
      </c>
      <c r="D1864" s="18" t="s">
        <v>4094</v>
      </c>
    </row>
    <row r="1865" spans="1:4" ht="13.5">
      <c r="A1865" s="18" t="s">
        <v>7671</v>
      </c>
      <c r="B1865" s="18" t="s">
        <v>7672</v>
      </c>
      <c r="C1865" s="18">
        <v>4</v>
      </c>
      <c r="D1865" s="18" t="s">
        <v>4094</v>
      </c>
    </row>
    <row r="1866" spans="1:4" ht="13.5">
      <c r="A1866" s="18" t="s">
        <v>7673</v>
      </c>
      <c r="B1866" s="18" t="s">
        <v>7674</v>
      </c>
      <c r="C1866" s="18">
        <v>4</v>
      </c>
      <c r="D1866" s="18" t="s">
        <v>4094</v>
      </c>
    </row>
    <row r="1867" spans="1:4" ht="13.5">
      <c r="A1867" s="18" t="s">
        <v>7675</v>
      </c>
      <c r="B1867" s="18" t="s">
        <v>7676</v>
      </c>
      <c r="C1867" s="18">
        <v>4</v>
      </c>
      <c r="D1867" s="18" t="s">
        <v>4094</v>
      </c>
    </row>
    <row r="1868" spans="1:4" ht="13.5">
      <c r="A1868" s="18" t="s">
        <v>7677</v>
      </c>
      <c r="B1868" s="18" t="s">
        <v>7678</v>
      </c>
      <c r="C1868" s="18">
        <v>4</v>
      </c>
      <c r="D1868" s="18" t="s">
        <v>4094</v>
      </c>
    </row>
    <row r="1869" spans="1:4" ht="13.5">
      <c r="A1869" s="18" t="s">
        <v>7679</v>
      </c>
      <c r="B1869" s="18" t="s">
        <v>7680</v>
      </c>
      <c r="C1869" s="18">
        <v>4</v>
      </c>
      <c r="D1869" s="18" t="s">
        <v>4094</v>
      </c>
    </row>
    <row r="1870" spans="1:4" ht="13.5">
      <c r="A1870" s="18" t="s">
        <v>7681</v>
      </c>
      <c r="B1870" s="18" t="s">
        <v>7682</v>
      </c>
      <c r="C1870" s="18">
        <v>4</v>
      </c>
      <c r="D1870" s="18" t="s">
        <v>4094</v>
      </c>
    </row>
    <row r="1871" spans="1:4" ht="13.5">
      <c r="A1871" s="18" t="s">
        <v>7683</v>
      </c>
      <c r="B1871" s="18" t="s">
        <v>7684</v>
      </c>
      <c r="C1871" s="18">
        <v>4</v>
      </c>
      <c r="D1871" s="18" t="s">
        <v>4094</v>
      </c>
    </row>
    <row r="1872" spans="1:4" ht="13.5">
      <c r="A1872" s="18" t="s">
        <v>7685</v>
      </c>
      <c r="B1872" s="18" t="s">
        <v>7686</v>
      </c>
      <c r="C1872" s="18">
        <v>4</v>
      </c>
      <c r="D1872" s="18" t="s">
        <v>4094</v>
      </c>
    </row>
    <row r="1873" spans="1:4" ht="13.5">
      <c r="A1873" s="18" t="s">
        <v>7687</v>
      </c>
      <c r="B1873" s="18" t="s">
        <v>7688</v>
      </c>
      <c r="C1873" s="18">
        <v>4</v>
      </c>
      <c r="D1873" s="18" t="s">
        <v>4094</v>
      </c>
    </row>
    <row r="1874" spans="1:4" ht="13.5">
      <c r="A1874" s="18" t="s">
        <v>7689</v>
      </c>
      <c r="B1874" s="18" t="s">
        <v>7690</v>
      </c>
      <c r="C1874" s="18">
        <v>4</v>
      </c>
      <c r="D1874" s="18" t="s">
        <v>4094</v>
      </c>
    </row>
    <row r="1875" spans="1:4" ht="13.5">
      <c r="A1875" s="18" t="s">
        <v>7691</v>
      </c>
      <c r="B1875" s="18" t="s">
        <v>7692</v>
      </c>
      <c r="C1875" s="18">
        <v>4</v>
      </c>
      <c r="D1875" s="18" t="s">
        <v>4094</v>
      </c>
    </row>
    <row r="1876" spans="1:4" ht="13.5">
      <c r="A1876" s="18" t="s">
        <v>7693</v>
      </c>
      <c r="B1876" s="18" t="s">
        <v>7694</v>
      </c>
      <c r="C1876" s="18">
        <v>4</v>
      </c>
      <c r="D1876" s="18" t="s">
        <v>4094</v>
      </c>
    </row>
    <row r="1877" spans="1:4" ht="13.5">
      <c r="A1877" s="18" t="s">
        <v>7695</v>
      </c>
      <c r="B1877" s="18" t="s">
        <v>7696</v>
      </c>
      <c r="C1877" s="18">
        <v>4</v>
      </c>
      <c r="D1877" s="18" t="s">
        <v>4094</v>
      </c>
    </row>
    <row r="1878" spans="1:4" ht="13.5">
      <c r="A1878" s="18" t="s">
        <v>7697</v>
      </c>
      <c r="B1878" s="18" t="s">
        <v>7698</v>
      </c>
      <c r="C1878" s="18">
        <v>4</v>
      </c>
      <c r="D1878" s="18" t="s">
        <v>4094</v>
      </c>
    </row>
    <row r="1879" spans="1:4" ht="13.5">
      <c r="A1879" s="18" t="s">
        <v>7699</v>
      </c>
      <c r="B1879" s="18" t="s">
        <v>7700</v>
      </c>
      <c r="C1879" s="18">
        <v>4</v>
      </c>
      <c r="D1879" s="18" t="s">
        <v>4094</v>
      </c>
    </row>
    <row r="1880" spans="1:4" ht="13.5">
      <c r="A1880" s="18" t="s">
        <v>7701</v>
      </c>
      <c r="B1880" s="18" t="s">
        <v>7702</v>
      </c>
      <c r="C1880" s="18">
        <v>4</v>
      </c>
      <c r="D1880" s="18" t="s">
        <v>4094</v>
      </c>
    </row>
    <row r="1881" spans="1:4" ht="13.5">
      <c r="A1881" s="18" t="s">
        <v>7703</v>
      </c>
      <c r="B1881" s="18" t="s">
        <v>7704</v>
      </c>
      <c r="C1881" s="18">
        <v>4</v>
      </c>
      <c r="D1881" s="18" t="s">
        <v>4094</v>
      </c>
    </row>
    <row r="1882" spans="1:4" ht="13.5">
      <c r="A1882" s="18" t="s">
        <v>7705</v>
      </c>
      <c r="B1882" s="18" t="s">
        <v>7706</v>
      </c>
      <c r="C1882" s="18">
        <v>4</v>
      </c>
      <c r="D1882" s="18" t="s">
        <v>4094</v>
      </c>
    </row>
    <row r="1883" spans="1:4" ht="13.5">
      <c r="A1883" s="18" t="s">
        <v>7707</v>
      </c>
      <c r="B1883" s="18" t="s">
        <v>7708</v>
      </c>
      <c r="C1883" s="18">
        <v>4</v>
      </c>
      <c r="D1883" s="18" t="s">
        <v>4094</v>
      </c>
    </row>
    <row r="1884" spans="1:4" ht="13.5">
      <c r="A1884" s="18" t="s">
        <v>7709</v>
      </c>
      <c r="B1884" s="18" t="s">
        <v>7710</v>
      </c>
      <c r="C1884" s="18">
        <v>4</v>
      </c>
      <c r="D1884" s="18" t="s">
        <v>4094</v>
      </c>
    </row>
    <row r="1885" spans="1:4" ht="13.5">
      <c r="A1885" s="18" t="s">
        <v>7711</v>
      </c>
      <c r="B1885" s="18" t="s">
        <v>7712</v>
      </c>
      <c r="C1885" s="18">
        <v>4</v>
      </c>
      <c r="D1885" s="18" t="s">
        <v>4094</v>
      </c>
    </row>
    <row r="1886" spans="1:4" ht="13.5">
      <c r="A1886" s="18" t="s">
        <v>7713</v>
      </c>
      <c r="B1886" s="18" t="s">
        <v>7714</v>
      </c>
      <c r="C1886" s="18">
        <v>4</v>
      </c>
      <c r="D1886" s="18" t="s">
        <v>4094</v>
      </c>
    </row>
    <row r="1887" spans="1:4" ht="13.5">
      <c r="A1887" s="18" t="s">
        <v>7715</v>
      </c>
      <c r="B1887" s="18" t="s">
        <v>7716</v>
      </c>
      <c r="C1887" s="18">
        <v>4</v>
      </c>
      <c r="D1887" s="18" t="s">
        <v>4094</v>
      </c>
    </row>
    <row r="1888" spans="1:4" ht="13.5">
      <c r="A1888" s="18" t="s">
        <v>7717</v>
      </c>
      <c r="B1888" s="18" t="s">
        <v>7718</v>
      </c>
      <c r="C1888" s="18">
        <v>4</v>
      </c>
      <c r="D1888" s="18" t="s">
        <v>4094</v>
      </c>
    </row>
    <row r="1889" spans="1:4" ht="13.5">
      <c r="A1889" s="18" t="s">
        <v>7719</v>
      </c>
      <c r="B1889" s="18" t="s">
        <v>7720</v>
      </c>
      <c r="C1889" s="18">
        <v>4</v>
      </c>
      <c r="D1889" s="18" t="s">
        <v>4094</v>
      </c>
    </row>
    <row r="1890" spans="1:4" ht="13.5">
      <c r="A1890" s="18" t="s">
        <v>7721</v>
      </c>
      <c r="B1890" s="18" t="s">
        <v>7722</v>
      </c>
      <c r="C1890" s="18">
        <v>4</v>
      </c>
      <c r="D1890" s="18" t="s">
        <v>4094</v>
      </c>
    </row>
    <row r="1891" spans="1:4" ht="13.5">
      <c r="A1891" s="18" t="s">
        <v>7723</v>
      </c>
      <c r="B1891" s="18" t="s">
        <v>7724</v>
      </c>
      <c r="C1891" s="18">
        <v>4</v>
      </c>
      <c r="D1891" s="18" t="s">
        <v>4094</v>
      </c>
    </row>
    <row r="1892" spans="1:4" ht="13.5">
      <c r="A1892" s="18" t="s">
        <v>7725</v>
      </c>
      <c r="B1892" s="18" t="s">
        <v>7726</v>
      </c>
      <c r="C1892" s="18">
        <v>4</v>
      </c>
      <c r="D1892" s="18" t="s">
        <v>4094</v>
      </c>
    </row>
    <row r="1893" spans="1:4" ht="13.5">
      <c r="A1893" s="18" t="s">
        <v>7727</v>
      </c>
      <c r="B1893" s="18" t="s">
        <v>7728</v>
      </c>
      <c r="C1893" s="18">
        <v>4</v>
      </c>
      <c r="D1893" s="18" t="s">
        <v>4094</v>
      </c>
    </row>
    <row r="1894" spans="1:4" ht="13.5">
      <c r="A1894" s="18" t="s">
        <v>7729</v>
      </c>
      <c r="B1894" s="18" t="s">
        <v>7730</v>
      </c>
      <c r="C1894" s="18">
        <v>4</v>
      </c>
      <c r="D1894" s="18" t="s">
        <v>4094</v>
      </c>
    </row>
    <row r="1895" spans="1:4" ht="13.5">
      <c r="A1895" s="18" t="s">
        <v>7731</v>
      </c>
      <c r="B1895" s="18" t="s">
        <v>7732</v>
      </c>
      <c r="C1895" s="18">
        <v>4</v>
      </c>
      <c r="D1895" s="18" t="s">
        <v>4094</v>
      </c>
    </row>
    <row r="1896" spans="1:4" ht="13.5">
      <c r="A1896" s="18" t="s">
        <v>7733</v>
      </c>
      <c r="B1896" s="18" t="s">
        <v>7734</v>
      </c>
      <c r="C1896" s="18">
        <v>4</v>
      </c>
      <c r="D1896" s="18" t="s">
        <v>4094</v>
      </c>
    </row>
    <row r="1897" spans="1:4" ht="13.5">
      <c r="A1897" s="18" t="s">
        <v>7735</v>
      </c>
      <c r="B1897" s="18" t="s">
        <v>7736</v>
      </c>
      <c r="C1897" s="18">
        <v>4</v>
      </c>
      <c r="D1897" s="18" t="s">
        <v>4094</v>
      </c>
    </row>
    <row r="1898" spans="1:4" ht="13.5">
      <c r="A1898" s="18" t="s">
        <v>7737</v>
      </c>
      <c r="B1898" s="18" t="s">
        <v>7738</v>
      </c>
      <c r="C1898" s="18">
        <v>4</v>
      </c>
      <c r="D1898" s="18" t="s">
        <v>4094</v>
      </c>
    </row>
    <row r="1899" spans="1:4" ht="13.5">
      <c r="A1899" s="18" t="s">
        <v>7739</v>
      </c>
      <c r="B1899" s="18" t="s">
        <v>7740</v>
      </c>
      <c r="C1899" s="18">
        <v>4</v>
      </c>
      <c r="D1899" s="18" t="s">
        <v>4094</v>
      </c>
    </row>
    <row r="1900" spans="1:4" ht="13.5">
      <c r="A1900" s="18" t="s">
        <v>7741</v>
      </c>
      <c r="B1900" s="18" t="s">
        <v>7742</v>
      </c>
      <c r="C1900" s="18">
        <v>4</v>
      </c>
      <c r="D1900" s="18" t="s">
        <v>4094</v>
      </c>
    </row>
    <row r="1901" spans="1:4" ht="13.5">
      <c r="A1901" s="18" t="s">
        <v>7743</v>
      </c>
      <c r="B1901" s="18" t="s">
        <v>7744</v>
      </c>
      <c r="C1901" s="18">
        <v>4</v>
      </c>
      <c r="D1901" s="18" t="s">
        <v>4094</v>
      </c>
    </row>
    <row r="1902" spans="1:4" ht="13.5">
      <c r="A1902" s="18" t="s">
        <v>7745</v>
      </c>
      <c r="B1902" s="18" t="s">
        <v>7746</v>
      </c>
      <c r="C1902" s="18">
        <v>4</v>
      </c>
      <c r="D1902" s="18" t="s">
        <v>4094</v>
      </c>
    </row>
    <row r="1903" spans="1:4" ht="13.5">
      <c r="A1903" s="18" t="s">
        <v>7747</v>
      </c>
      <c r="B1903" s="18" t="s">
        <v>7748</v>
      </c>
      <c r="C1903" s="18">
        <v>4</v>
      </c>
      <c r="D1903" s="18" t="s">
        <v>4094</v>
      </c>
    </row>
    <row r="1904" spans="1:4" ht="13.5">
      <c r="A1904" s="18" t="s">
        <v>7749</v>
      </c>
      <c r="B1904" s="18" t="s">
        <v>7750</v>
      </c>
      <c r="C1904" s="18">
        <v>4</v>
      </c>
      <c r="D1904" s="18" t="s">
        <v>4094</v>
      </c>
    </row>
    <row r="1905" spans="1:4" ht="13.5">
      <c r="A1905" s="18" t="s">
        <v>7751</v>
      </c>
      <c r="B1905" s="18" t="s">
        <v>7752</v>
      </c>
      <c r="C1905" s="18">
        <v>4</v>
      </c>
      <c r="D1905" s="18" t="s">
        <v>4094</v>
      </c>
    </row>
    <row r="1906" spans="1:4" ht="13.5">
      <c r="A1906" s="18" t="s">
        <v>7753</v>
      </c>
      <c r="B1906" s="18" t="s">
        <v>7754</v>
      </c>
      <c r="C1906" s="18">
        <v>4</v>
      </c>
      <c r="D1906" s="18" t="s">
        <v>4094</v>
      </c>
    </row>
    <row r="1907" spans="1:4" ht="13.5">
      <c r="A1907" s="18" t="s">
        <v>7755</v>
      </c>
      <c r="B1907" s="18" t="s">
        <v>7756</v>
      </c>
      <c r="C1907" s="18">
        <v>4</v>
      </c>
      <c r="D1907" s="18" t="s">
        <v>4094</v>
      </c>
    </row>
    <row r="1908" spans="1:4" ht="13.5">
      <c r="A1908" s="18" t="s">
        <v>7757</v>
      </c>
      <c r="B1908" s="18" t="s">
        <v>7758</v>
      </c>
      <c r="C1908" s="18">
        <v>4</v>
      </c>
      <c r="D1908" s="18" t="s">
        <v>4094</v>
      </c>
    </row>
    <row r="1909" spans="1:4" ht="13.5">
      <c r="A1909" s="18" t="s">
        <v>7759</v>
      </c>
      <c r="B1909" s="18" t="s">
        <v>7760</v>
      </c>
      <c r="C1909" s="18">
        <v>4</v>
      </c>
      <c r="D1909" s="18" t="s">
        <v>4094</v>
      </c>
    </row>
    <row r="1910" spans="1:4" ht="13.5">
      <c r="A1910" s="18" t="s">
        <v>7761</v>
      </c>
      <c r="B1910" s="18" t="s">
        <v>7762</v>
      </c>
      <c r="C1910" s="18">
        <v>4</v>
      </c>
      <c r="D1910" s="18" t="s">
        <v>4094</v>
      </c>
    </row>
    <row r="1911" spans="1:4" ht="13.5">
      <c r="A1911" s="18" t="s">
        <v>7763</v>
      </c>
      <c r="B1911" s="18" t="s">
        <v>7764</v>
      </c>
      <c r="C1911" s="18">
        <v>4</v>
      </c>
      <c r="D1911" s="18" t="s">
        <v>4094</v>
      </c>
    </row>
    <row r="1912" spans="1:4" ht="13.5">
      <c r="A1912" s="18" t="s">
        <v>7765</v>
      </c>
      <c r="B1912" s="18" t="s">
        <v>7766</v>
      </c>
      <c r="C1912" s="18">
        <v>4</v>
      </c>
      <c r="D1912" s="18" t="s">
        <v>4094</v>
      </c>
    </row>
    <row r="1913" spans="1:4" ht="13.5">
      <c r="A1913" s="18" t="s">
        <v>7767</v>
      </c>
      <c r="B1913" s="18" t="s">
        <v>7768</v>
      </c>
      <c r="C1913" s="18">
        <v>4</v>
      </c>
      <c r="D1913" s="18" t="s">
        <v>4094</v>
      </c>
    </row>
    <row r="1914" spans="1:4" ht="13.5">
      <c r="A1914" s="18" t="s">
        <v>7769</v>
      </c>
      <c r="B1914" s="18" t="s">
        <v>7770</v>
      </c>
      <c r="C1914" s="18">
        <v>4</v>
      </c>
      <c r="D1914" s="18" t="s">
        <v>4094</v>
      </c>
    </row>
    <row r="1915" spans="1:4" ht="13.5">
      <c r="A1915" s="18" t="s">
        <v>7771</v>
      </c>
      <c r="B1915" s="18" t="s">
        <v>7772</v>
      </c>
      <c r="C1915" s="18">
        <v>4</v>
      </c>
      <c r="D1915" s="18" t="s">
        <v>4094</v>
      </c>
    </row>
    <row r="1916" spans="1:4" ht="13.5">
      <c r="A1916" s="18" t="s">
        <v>7773</v>
      </c>
      <c r="B1916" s="18" t="s">
        <v>7774</v>
      </c>
      <c r="C1916" s="18">
        <v>4</v>
      </c>
      <c r="D1916" s="18" t="s">
        <v>4094</v>
      </c>
    </row>
    <row r="1917" spans="1:4" ht="13.5">
      <c r="A1917" s="18" t="s">
        <v>7775</v>
      </c>
      <c r="B1917" s="18" t="s">
        <v>7776</v>
      </c>
      <c r="C1917" s="18">
        <v>4</v>
      </c>
      <c r="D1917" s="18" t="s">
        <v>4094</v>
      </c>
    </row>
    <row r="1918" spans="1:4" ht="13.5">
      <c r="A1918" s="18" t="s">
        <v>7777</v>
      </c>
      <c r="B1918" s="18" t="s">
        <v>7778</v>
      </c>
      <c r="C1918" s="18">
        <v>4</v>
      </c>
      <c r="D1918" s="18" t="s">
        <v>4094</v>
      </c>
    </row>
    <row r="1919" spans="1:4" ht="13.5">
      <c r="A1919" s="18" t="s">
        <v>7779</v>
      </c>
      <c r="B1919" s="18" t="s">
        <v>7780</v>
      </c>
      <c r="C1919" s="18">
        <v>4</v>
      </c>
      <c r="D1919" s="18" t="s">
        <v>4094</v>
      </c>
    </row>
    <row r="1920" spans="1:4" ht="13.5">
      <c r="A1920" s="18" t="s">
        <v>7781</v>
      </c>
      <c r="B1920" s="18" t="s">
        <v>7782</v>
      </c>
      <c r="C1920" s="18">
        <v>4</v>
      </c>
      <c r="D1920" s="18" t="s">
        <v>4094</v>
      </c>
    </row>
    <row r="1921" spans="1:4" ht="13.5">
      <c r="A1921" s="18" t="s">
        <v>7783</v>
      </c>
      <c r="B1921" s="18" t="s">
        <v>7784</v>
      </c>
      <c r="C1921" s="18">
        <v>4</v>
      </c>
      <c r="D1921" s="18" t="s">
        <v>4094</v>
      </c>
    </row>
    <row r="1922" spans="1:4" ht="13.5">
      <c r="A1922" s="18" t="s">
        <v>7785</v>
      </c>
      <c r="B1922" s="18" t="s">
        <v>7786</v>
      </c>
      <c r="C1922" s="18">
        <v>4</v>
      </c>
      <c r="D1922" s="18" t="s">
        <v>4094</v>
      </c>
    </row>
    <row r="1923" spans="1:4" ht="13.5">
      <c r="A1923" s="18" t="s">
        <v>7787</v>
      </c>
      <c r="B1923" s="18" t="s">
        <v>7788</v>
      </c>
      <c r="C1923" s="18">
        <v>4</v>
      </c>
      <c r="D1923" s="18" t="s">
        <v>4094</v>
      </c>
    </row>
    <row r="1924" spans="1:4" ht="13.5">
      <c r="A1924" s="18" t="s">
        <v>7789</v>
      </c>
      <c r="B1924" s="18" t="s">
        <v>7790</v>
      </c>
      <c r="C1924" s="18">
        <v>4</v>
      </c>
      <c r="D1924" s="18" t="s">
        <v>4094</v>
      </c>
    </row>
    <row r="1925" spans="1:4" ht="13.5">
      <c r="A1925" s="18" t="s">
        <v>7791</v>
      </c>
      <c r="B1925" s="18" t="s">
        <v>7792</v>
      </c>
      <c r="C1925" s="18">
        <v>4</v>
      </c>
      <c r="D1925" s="18" t="s">
        <v>4094</v>
      </c>
    </row>
    <row r="1926" spans="1:4" ht="13.5">
      <c r="A1926" s="18" t="s">
        <v>7793</v>
      </c>
      <c r="B1926" s="18" t="s">
        <v>7794</v>
      </c>
      <c r="C1926" s="18">
        <v>4</v>
      </c>
      <c r="D1926" s="18" t="s">
        <v>4094</v>
      </c>
    </row>
    <row r="1927" spans="1:4" ht="13.5">
      <c r="A1927" s="18" t="s">
        <v>7795</v>
      </c>
      <c r="B1927" s="18" t="s">
        <v>7796</v>
      </c>
      <c r="C1927" s="18">
        <v>4</v>
      </c>
      <c r="D1927" s="18" t="s">
        <v>4094</v>
      </c>
    </row>
    <row r="1928" spans="1:4" ht="13.5">
      <c r="A1928" s="18" t="s">
        <v>7797</v>
      </c>
      <c r="B1928" s="18" t="s">
        <v>7798</v>
      </c>
      <c r="C1928" s="18">
        <v>4</v>
      </c>
      <c r="D1928" s="18" t="s">
        <v>4094</v>
      </c>
    </row>
    <row r="1929" spans="1:4" ht="13.5">
      <c r="A1929" s="18" t="s">
        <v>7799</v>
      </c>
      <c r="B1929" s="18" t="s">
        <v>7800</v>
      </c>
      <c r="C1929" s="18">
        <v>4</v>
      </c>
      <c r="D1929" s="18" t="s">
        <v>4094</v>
      </c>
    </row>
    <row r="1930" spans="1:4" ht="13.5">
      <c r="A1930" s="18" t="s">
        <v>7801</v>
      </c>
      <c r="B1930" s="18" t="s">
        <v>7802</v>
      </c>
      <c r="C1930" s="18">
        <v>4</v>
      </c>
      <c r="D1930" s="18" t="s">
        <v>4094</v>
      </c>
    </row>
    <row r="1931" spans="1:4" ht="13.5">
      <c r="A1931" s="18" t="s">
        <v>7803</v>
      </c>
      <c r="B1931" s="18" t="s">
        <v>7804</v>
      </c>
      <c r="C1931" s="18">
        <v>4</v>
      </c>
      <c r="D1931" s="18" t="s">
        <v>4094</v>
      </c>
    </row>
    <row r="1932" spans="1:4" ht="13.5">
      <c r="A1932" s="18" t="s">
        <v>7805</v>
      </c>
      <c r="B1932" s="18" t="s">
        <v>7806</v>
      </c>
      <c r="C1932" s="18">
        <v>4</v>
      </c>
      <c r="D1932" s="18" t="s">
        <v>4094</v>
      </c>
    </row>
    <row r="1933" spans="1:4" ht="13.5">
      <c r="A1933" s="18" t="s">
        <v>7807</v>
      </c>
      <c r="B1933" s="18" t="s">
        <v>7808</v>
      </c>
      <c r="C1933" s="18">
        <v>4</v>
      </c>
      <c r="D1933" s="18" t="s">
        <v>4094</v>
      </c>
    </row>
    <row r="1934" spans="1:4" ht="13.5">
      <c r="A1934" s="18" t="s">
        <v>7809</v>
      </c>
      <c r="B1934" s="18" t="s">
        <v>7810</v>
      </c>
      <c r="C1934" s="18">
        <v>4</v>
      </c>
      <c r="D1934" s="18" t="s">
        <v>4094</v>
      </c>
    </row>
    <row r="1935" spans="1:4" ht="13.5">
      <c r="A1935" s="18" t="s">
        <v>7811</v>
      </c>
      <c r="B1935" s="18" t="s">
        <v>7812</v>
      </c>
      <c r="C1935" s="18">
        <v>4</v>
      </c>
      <c r="D1935" s="18" t="s">
        <v>4094</v>
      </c>
    </row>
    <row r="1936" spans="1:4" ht="13.5">
      <c r="A1936" s="18" t="s">
        <v>7813</v>
      </c>
      <c r="B1936" s="18" t="s">
        <v>7814</v>
      </c>
      <c r="C1936" s="18">
        <v>4</v>
      </c>
      <c r="D1936" s="18" t="s">
        <v>4094</v>
      </c>
    </row>
    <row r="1937" spans="1:4" ht="13.5">
      <c r="A1937" s="18" t="s">
        <v>7815</v>
      </c>
      <c r="B1937" s="18" t="s">
        <v>7816</v>
      </c>
      <c r="C1937" s="18">
        <v>4</v>
      </c>
      <c r="D1937" s="18" t="s">
        <v>4094</v>
      </c>
    </row>
    <row r="1938" spans="1:4" ht="13.5">
      <c r="A1938" s="18" t="s">
        <v>7817</v>
      </c>
      <c r="B1938" s="18" t="s">
        <v>7818</v>
      </c>
      <c r="C1938" s="18">
        <v>4</v>
      </c>
      <c r="D1938" s="18" t="s">
        <v>4094</v>
      </c>
    </row>
    <row r="1939" spans="1:4" ht="13.5">
      <c r="A1939" s="18" t="s">
        <v>7819</v>
      </c>
      <c r="B1939" s="18" t="s">
        <v>7820</v>
      </c>
      <c r="C1939" s="18">
        <v>4</v>
      </c>
      <c r="D1939" s="18" t="s">
        <v>4094</v>
      </c>
    </row>
    <row r="1940" spans="1:4" ht="13.5">
      <c r="A1940" s="18" t="s">
        <v>7821</v>
      </c>
      <c r="B1940" s="18" t="s">
        <v>7822</v>
      </c>
      <c r="C1940" s="18">
        <v>4</v>
      </c>
      <c r="D1940" s="18" t="s">
        <v>4094</v>
      </c>
    </row>
    <row r="1941" spans="1:4" ht="13.5">
      <c r="A1941" s="18" t="s">
        <v>7823</v>
      </c>
      <c r="B1941" s="18" t="s">
        <v>7824</v>
      </c>
      <c r="C1941" s="18">
        <v>4</v>
      </c>
      <c r="D1941" s="18" t="s">
        <v>4094</v>
      </c>
    </row>
    <row r="1942" spans="1:4" ht="13.5">
      <c r="A1942" s="18" t="s">
        <v>7825</v>
      </c>
      <c r="B1942" s="18" t="s">
        <v>7826</v>
      </c>
      <c r="C1942" s="18">
        <v>4</v>
      </c>
      <c r="D1942" s="18" t="s">
        <v>4094</v>
      </c>
    </row>
    <row r="1943" spans="1:4" ht="13.5">
      <c r="A1943" s="18" t="s">
        <v>7827</v>
      </c>
      <c r="B1943" s="18" t="s">
        <v>7828</v>
      </c>
      <c r="C1943" s="18">
        <v>4</v>
      </c>
      <c r="D1943" s="18" t="s">
        <v>4094</v>
      </c>
    </row>
    <row r="1944" spans="1:4" ht="13.5">
      <c r="A1944" s="18" t="s">
        <v>7829</v>
      </c>
      <c r="B1944" s="18" t="s">
        <v>7830</v>
      </c>
      <c r="C1944" s="18">
        <v>4</v>
      </c>
      <c r="D1944" s="18" t="s">
        <v>4094</v>
      </c>
    </row>
    <row r="1945" spans="1:4" ht="13.5">
      <c r="A1945" s="18" t="s">
        <v>7831</v>
      </c>
      <c r="B1945" s="18" t="s">
        <v>7832</v>
      </c>
      <c r="C1945" s="18">
        <v>4</v>
      </c>
      <c r="D1945" s="18" t="s">
        <v>4094</v>
      </c>
    </row>
    <row r="1946" spans="1:4" ht="13.5">
      <c r="A1946" s="18" t="s">
        <v>7833</v>
      </c>
      <c r="B1946" s="18" t="s">
        <v>7834</v>
      </c>
      <c r="C1946" s="18">
        <v>4</v>
      </c>
      <c r="D1946" s="18" t="s">
        <v>4094</v>
      </c>
    </row>
    <row r="1947" spans="1:4" ht="13.5">
      <c r="A1947" s="18" t="s">
        <v>7835</v>
      </c>
      <c r="B1947" s="18" t="s">
        <v>7836</v>
      </c>
      <c r="C1947" s="18">
        <v>4</v>
      </c>
      <c r="D1947" s="18" t="s">
        <v>4094</v>
      </c>
    </row>
    <row r="1948" spans="1:4" ht="13.5">
      <c r="A1948" s="18" t="s">
        <v>7837</v>
      </c>
      <c r="B1948" s="18" t="s">
        <v>7838</v>
      </c>
      <c r="C1948" s="18">
        <v>4</v>
      </c>
      <c r="D1948" s="18" t="s">
        <v>4094</v>
      </c>
    </row>
    <row r="1949" spans="1:4" ht="13.5">
      <c r="A1949" s="18" t="s">
        <v>7839</v>
      </c>
      <c r="B1949" s="18" t="s">
        <v>7840</v>
      </c>
      <c r="C1949" s="18">
        <v>4</v>
      </c>
      <c r="D1949" s="18" t="s">
        <v>4094</v>
      </c>
    </row>
    <row r="1950" spans="1:4" ht="13.5">
      <c r="A1950" s="18" t="s">
        <v>7841</v>
      </c>
      <c r="B1950" s="18" t="s">
        <v>7842</v>
      </c>
      <c r="C1950" s="18">
        <v>4</v>
      </c>
      <c r="D1950" s="18" t="s">
        <v>4094</v>
      </c>
    </row>
    <row r="1951" spans="1:4" ht="13.5">
      <c r="A1951" s="18" t="s">
        <v>7843</v>
      </c>
      <c r="B1951" s="18" t="s">
        <v>7844</v>
      </c>
      <c r="C1951" s="18">
        <v>4</v>
      </c>
      <c r="D1951" s="18" t="s">
        <v>4094</v>
      </c>
    </row>
    <row r="1952" spans="1:4" ht="13.5">
      <c r="A1952" s="18" t="s">
        <v>7845</v>
      </c>
      <c r="B1952" s="18" t="s">
        <v>7846</v>
      </c>
      <c r="C1952" s="18">
        <v>4</v>
      </c>
      <c r="D1952" s="18" t="s">
        <v>4094</v>
      </c>
    </row>
    <row r="1953" spans="1:4" ht="13.5">
      <c r="A1953" s="18" t="s">
        <v>7847</v>
      </c>
      <c r="B1953" s="18" t="s">
        <v>7848</v>
      </c>
      <c r="C1953" s="18">
        <v>4</v>
      </c>
      <c r="D1953" s="18" t="s">
        <v>4094</v>
      </c>
    </row>
    <row r="1954" spans="1:4" ht="13.5">
      <c r="A1954" s="18" t="s">
        <v>7849</v>
      </c>
      <c r="B1954" s="18" t="s">
        <v>7850</v>
      </c>
      <c r="C1954" s="18">
        <v>4</v>
      </c>
      <c r="D1954" s="18" t="s">
        <v>4094</v>
      </c>
    </row>
    <row r="1955" spans="1:4" ht="13.5">
      <c r="A1955" s="18" t="s">
        <v>7851</v>
      </c>
      <c r="B1955" s="18" t="s">
        <v>7852</v>
      </c>
      <c r="C1955" s="18">
        <v>4</v>
      </c>
      <c r="D1955" s="18" t="s">
        <v>4094</v>
      </c>
    </row>
    <row r="1956" spans="1:4" ht="13.5">
      <c r="A1956" s="18" t="s">
        <v>7853</v>
      </c>
      <c r="B1956" s="18" t="s">
        <v>7854</v>
      </c>
      <c r="C1956" s="18">
        <v>4</v>
      </c>
      <c r="D1956" s="18" t="s">
        <v>4094</v>
      </c>
    </row>
    <row r="1957" spans="1:4" ht="13.5">
      <c r="A1957" s="18" t="s">
        <v>7855</v>
      </c>
      <c r="B1957" s="18" t="s">
        <v>7856</v>
      </c>
      <c r="C1957" s="18">
        <v>4</v>
      </c>
      <c r="D1957" s="18" t="s">
        <v>4094</v>
      </c>
    </row>
    <row r="1958" spans="1:4" ht="13.5">
      <c r="A1958" s="18" t="s">
        <v>7857</v>
      </c>
      <c r="B1958" s="18" t="s">
        <v>7858</v>
      </c>
      <c r="C1958" s="18">
        <v>4</v>
      </c>
      <c r="D1958" s="18" t="s">
        <v>4094</v>
      </c>
    </row>
    <row r="1959" spans="1:4" ht="13.5">
      <c r="A1959" s="18" t="s">
        <v>7859</v>
      </c>
      <c r="B1959" s="18" t="s">
        <v>7860</v>
      </c>
      <c r="C1959" s="18">
        <v>4</v>
      </c>
      <c r="D1959" s="18" t="s">
        <v>4094</v>
      </c>
    </row>
    <row r="1960" spans="1:4" ht="13.5">
      <c r="A1960" s="18" t="s">
        <v>7861</v>
      </c>
      <c r="B1960" s="18" t="s">
        <v>7862</v>
      </c>
      <c r="C1960" s="18">
        <v>4</v>
      </c>
      <c r="D1960" s="18" t="s">
        <v>4094</v>
      </c>
    </row>
    <row r="1961" spans="1:4" ht="13.5">
      <c r="A1961" s="18" t="s">
        <v>7863</v>
      </c>
      <c r="B1961" s="18" t="s">
        <v>7864</v>
      </c>
      <c r="C1961" s="18">
        <v>4</v>
      </c>
      <c r="D1961" s="18" t="s">
        <v>4094</v>
      </c>
    </row>
    <row r="1962" spans="1:4" ht="13.5">
      <c r="A1962" s="18" t="s">
        <v>7865</v>
      </c>
      <c r="B1962" s="18" t="s">
        <v>7866</v>
      </c>
      <c r="C1962" s="18">
        <v>4</v>
      </c>
      <c r="D1962" s="18" t="s">
        <v>4094</v>
      </c>
    </row>
    <row r="1963" spans="1:4" ht="13.5">
      <c r="A1963" s="18" t="s">
        <v>7867</v>
      </c>
      <c r="B1963" s="18" t="s">
        <v>7868</v>
      </c>
      <c r="C1963" s="18">
        <v>4</v>
      </c>
      <c r="D1963" s="18" t="s">
        <v>4094</v>
      </c>
    </row>
    <row r="1964" spans="1:4" ht="13.5">
      <c r="A1964" s="18" t="s">
        <v>7869</v>
      </c>
      <c r="B1964" s="18" t="s">
        <v>7870</v>
      </c>
      <c r="C1964" s="18">
        <v>4</v>
      </c>
      <c r="D1964" s="18" t="s">
        <v>4094</v>
      </c>
    </row>
    <row r="1965" spans="1:4" ht="13.5">
      <c r="A1965" s="18" t="s">
        <v>7871</v>
      </c>
      <c r="B1965" s="18" t="s">
        <v>7872</v>
      </c>
      <c r="C1965" s="18">
        <v>4</v>
      </c>
      <c r="D1965" s="18" t="s">
        <v>4094</v>
      </c>
    </row>
    <row r="1966" spans="1:4" ht="13.5">
      <c r="A1966" s="18" t="s">
        <v>7873</v>
      </c>
      <c r="B1966" s="18" t="s">
        <v>7874</v>
      </c>
      <c r="C1966" s="18">
        <v>4</v>
      </c>
      <c r="D1966" s="18" t="s">
        <v>4094</v>
      </c>
    </row>
    <row r="1967" spans="1:4" ht="13.5">
      <c r="A1967" s="18" t="s">
        <v>7875</v>
      </c>
      <c r="B1967" s="18" t="s">
        <v>7876</v>
      </c>
      <c r="C1967" s="18">
        <v>4</v>
      </c>
      <c r="D1967" s="18" t="s">
        <v>4094</v>
      </c>
    </row>
    <row r="1968" spans="1:4" ht="13.5">
      <c r="A1968" s="18" t="s">
        <v>7877</v>
      </c>
      <c r="B1968" s="18" t="s">
        <v>7878</v>
      </c>
      <c r="C1968" s="18">
        <v>4</v>
      </c>
      <c r="D1968" s="18" t="s">
        <v>4094</v>
      </c>
    </row>
    <row r="1969" spans="1:4" ht="13.5">
      <c r="A1969" s="18" t="s">
        <v>7879</v>
      </c>
      <c r="B1969" s="18" t="s">
        <v>7880</v>
      </c>
      <c r="C1969" s="18">
        <v>4</v>
      </c>
      <c r="D1969" s="18" t="s">
        <v>4094</v>
      </c>
    </row>
    <row r="1970" spans="1:4" ht="13.5">
      <c r="A1970" s="18" t="s">
        <v>7881</v>
      </c>
      <c r="B1970" s="18" t="s">
        <v>7882</v>
      </c>
      <c r="C1970" s="18">
        <v>4</v>
      </c>
      <c r="D1970" s="18" t="s">
        <v>4094</v>
      </c>
    </row>
    <row r="1971" spans="1:4" ht="13.5">
      <c r="A1971" s="18" t="s">
        <v>7883</v>
      </c>
      <c r="B1971" s="18" t="s">
        <v>7884</v>
      </c>
      <c r="C1971" s="18">
        <v>4</v>
      </c>
      <c r="D1971" s="18" t="s">
        <v>4094</v>
      </c>
    </row>
    <row r="1972" spans="1:4" ht="13.5">
      <c r="A1972" s="18" t="s">
        <v>7885</v>
      </c>
      <c r="B1972" s="18" t="s">
        <v>7886</v>
      </c>
      <c r="C1972" s="18">
        <v>4</v>
      </c>
      <c r="D1972" s="18" t="s">
        <v>4094</v>
      </c>
    </row>
    <row r="1973" spans="1:4" ht="13.5">
      <c r="A1973" s="18" t="s">
        <v>7887</v>
      </c>
      <c r="B1973" s="18" t="s">
        <v>7888</v>
      </c>
      <c r="C1973" s="18">
        <v>4</v>
      </c>
      <c r="D1973" s="18" t="s">
        <v>4094</v>
      </c>
    </row>
    <row r="1974" spans="1:4" ht="13.5">
      <c r="A1974" s="18" t="s">
        <v>7889</v>
      </c>
      <c r="B1974" s="18" t="s">
        <v>734</v>
      </c>
      <c r="C1974" s="18">
        <v>4</v>
      </c>
      <c r="D1974" s="18" t="s">
        <v>4094</v>
      </c>
    </row>
    <row r="1975" spans="1:4" ht="13.5">
      <c r="A1975" s="18" t="s">
        <v>7890</v>
      </c>
      <c r="B1975" s="18" t="s">
        <v>7891</v>
      </c>
      <c r="C1975" s="18">
        <v>4</v>
      </c>
      <c r="D1975" s="18" t="s">
        <v>4094</v>
      </c>
    </row>
    <row r="1976" spans="1:4" ht="13.5">
      <c r="A1976" s="18" t="s">
        <v>7892</v>
      </c>
      <c r="B1976" s="18" t="s">
        <v>7893</v>
      </c>
      <c r="C1976" s="18">
        <v>4</v>
      </c>
      <c r="D1976" s="18" t="s">
        <v>4094</v>
      </c>
    </row>
    <row r="1977" spans="1:4" ht="13.5">
      <c r="A1977" s="18" t="s">
        <v>7894</v>
      </c>
      <c r="B1977" s="18" t="s">
        <v>7895</v>
      </c>
      <c r="C1977" s="18">
        <v>4</v>
      </c>
      <c r="D1977" s="18" t="s">
        <v>4094</v>
      </c>
    </row>
    <row r="1978" spans="1:4" ht="13.5">
      <c r="A1978" s="18" t="s">
        <v>7896</v>
      </c>
      <c r="B1978" s="18" t="s">
        <v>7897</v>
      </c>
      <c r="C1978" s="18">
        <v>4</v>
      </c>
      <c r="D1978" s="18" t="s">
        <v>4094</v>
      </c>
    </row>
    <row r="1979" spans="1:4" ht="13.5">
      <c r="A1979" s="18" t="s">
        <v>7898</v>
      </c>
      <c r="B1979" s="18" t="s">
        <v>7899</v>
      </c>
      <c r="C1979" s="18">
        <v>4</v>
      </c>
      <c r="D1979" s="18" t="s">
        <v>4094</v>
      </c>
    </row>
    <row r="1980" spans="1:4" ht="13.5">
      <c r="A1980" s="18" t="s">
        <v>7900</v>
      </c>
      <c r="B1980" s="18" t="s">
        <v>7901</v>
      </c>
      <c r="C1980" s="18">
        <v>4</v>
      </c>
      <c r="D1980" s="18" t="s">
        <v>4094</v>
      </c>
    </row>
    <row r="1981" spans="1:4" ht="13.5">
      <c r="A1981" s="18" t="s">
        <v>7902</v>
      </c>
      <c r="B1981" s="18" t="s">
        <v>7903</v>
      </c>
      <c r="C1981" s="18">
        <v>4</v>
      </c>
      <c r="D1981" s="18" t="s">
        <v>4094</v>
      </c>
    </row>
    <row r="1982" spans="1:4" ht="13.5">
      <c r="A1982" s="18" t="s">
        <v>7904</v>
      </c>
      <c r="B1982" s="18" t="s">
        <v>7905</v>
      </c>
      <c r="C1982" s="18">
        <v>4</v>
      </c>
      <c r="D1982" s="18" t="s">
        <v>4094</v>
      </c>
    </row>
    <row r="1983" spans="1:4" ht="13.5">
      <c r="A1983" s="18" t="s">
        <v>7906</v>
      </c>
      <c r="B1983" s="18" t="s">
        <v>7907</v>
      </c>
      <c r="C1983" s="18">
        <v>4</v>
      </c>
      <c r="D1983" s="18" t="s">
        <v>4094</v>
      </c>
    </row>
    <row r="1984" spans="1:4" ht="13.5">
      <c r="A1984" s="18" t="s">
        <v>7908</v>
      </c>
      <c r="B1984" s="18" t="s">
        <v>7909</v>
      </c>
      <c r="C1984" s="18">
        <v>4</v>
      </c>
      <c r="D1984" s="18" t="s">
        <v>4094</v>
      </c>
    </row>
    <row r="1985" spans="1:4" ht="13.5">
      <c r="A1985" s="18" t="s">
        <v>7910</v>
      </c>
      <c r="B1985" s="18" t="s">
        <v>7911</v>
      </c>
      <c r="C1985" s="18">
        <v>4</v>
      </c>
      <c r="D1985" s="18" t="s">
        <v>4094</v>
      </c>
    </row>
    <row r="1986" spans="1:4" ht="13.5">
      <c r="A1986" s="18" t="s">
        <v>7912</v>
      </c>
      <c r="B1986" s="18" t="s">
        <v>7913</v>
      </c>
      <c r="C1986" s="18">
        <v>4</v>
      </c>
      <c r="D1986" s="18" t="s">
        <v>4094</v>
      </c>
    </row>
    <row r="1987" spans="1:4" ht="13.5">
      <c r="A1987" s="18" t="s">
        <v>7914</v>
      </c>
      <c r="B1987" s="18" t="s">
        <v>7915</v>
      </c>
      <c r="C1987" s="18">
        <v>4</v>
      </c>
      <c r="D1987" s="18" t="s">
        <v>4094</v>
      </c>
    </row>
    <row r="1988" spans="1:4" ht="13.5">
      <c r="A1988" s="18" t="s">
        <v>7916</v>
      </c>
      <c r="B1988" s="18" t="s">
        <v>7917</v>
      </c>
      <c r="C1988" s="18">
        <v>4</v>
      </c>
      <c r="D1988" s="18" t="s">
        <v>4094</v>
      </c>
    </row>
    <row r="1989" spans="1:4" ht="13.5">
      <c r="A1989" s="18" t="s">
        <v>7918</v>
      </c>
      <c r="B1989" s="18" t="s">
        <v>7919</v>
      </c>
      <c r="C1989" s="18">
        <v>4</v>
      </c>
      <c r="D1989" s="18" t="s">
        <v>4094</v>
      </c>
    </row>
    <row r="1990" spans="1:4" ht="13.5">
      <c r="A1990" s="18" t="s">
        <v>7920</v>
      </c>
      <c r="B1990" s="18" t="s">
        <v>7921</v>
      </c>
      <c r="C1990" s="18">
        <v>4</v>
      </c>
      <c r="D1990" s="18" t="s">
        <v>4094</v>
      </c>
    </row>
    <row r="1991" spans="1:4" ht="13.5">
      <c r="A1991" s="18" t="s">
        <v>7922</v>
      </c>
      <c r="B1991" s="18" t="s">
        <v>7923</v>
      </c>
      <c r="C1991" s="18">
        <v>4</v>
      </c>
      <c r="D1991" s="18" t="s">
        <v>4094</v>
      </c>
    </row>
    <row r="1992" spans="1:4" ht="13.5">
      <c r="A1992" s="18" t="s">
        <v>7924</v>
      </c>
      <c r="B1992" s="18" t="s">
        <v>7925</v>
      </c>
      <c r="C1992" s="18">
        <v>4</v>
      </c>
      <c r="D1992" s="18" t="s">
        <v>4094</v>
      </c>
    </row>
    <row r="1993" spans="1:4" ht="13.5">
      <c r="A1993" s="18" t="s">
        <v>7926</v>
      </c>
      <c r="B1993" s="18" t="s">
        <v>7927</v>
      </c>
      <c r="C1993" s="18">
        <v>4</v>
      </c>
      <c r="D1993" s="18" t="s">
        <v>4094</v>
      </c>
    </row>
    <row r="1994" spans="1:4" ht="13.5">
      <c r="A1994" s="18" t="s">
        <v>7928</v>
      </c>
      <c r="B1994" s="18" t="s">
        <v>7929</v>
      </c>
      <c r="C1994" s="18">
        <v>4</v>
      </c>
      <c r="D1994" s="18" t="s">
        <v>4094</v>
      </c>
    </row>
    <row r="1995" spans="1:4" ht="13.5">
      <c r="A1995" s="18" t="s">
        <v>7930</v>
      </c>
      <c r="B1995" s="18" t="s">
        <v>7931</v>
      </c>
      <c r="C1995" s="18">
        <v>4</v>
      </c>
      <c r="D1995" s="18" t="s">
        <v>4094</v>
      </c>
    </row>
    <row r="1996" spans="1:4" ht="13.5">
      <c r="A1996" s="18" t="s">
        <v>7932</v>
      </c>
      <c r="B1996" s="18" t="s">
        <v>7933</v>
      </c>
      <c r="C1996" s="18">
        <v>4</v>
      </c>
      <c r="D1996" s="18" t="s">
        <v>4094</v>
      </c>
    </row>
    <row r="1997" spans="1:4" ht="13.5">
      <c r="A1997" s="18" t="s">
        <v>7934</v>
      </c>
      <c r="B1997" s="18" t="s">
        <v>7935</v>
      </c>
      <c r="C1997" s="18">
        <v>4</v>
      </c>
      <c r="D1997" s="18" t="s">
        <v>4094</v>
      </c>
    </row>
    <row r="1998" spans="1:4" ht="13.5">
      <c r="A1998" s="18" t="s">
        <v>7936</v>
      </c>
      <c r="B1998" s="18" t="s">
        <v>7937</v>
      </c>
      <c r="C1998" s="18">
        <v>4</v>
      </c>
      <c r="D1998" s="18" t="s">
        <v>4094</v>
      </c>
    </row>
    <row r="1999" spans="1:4" ht="13.5">
      <c r="A1999" s="18" t="s">
        <v>7938</v>
      </c>
      <c r="B1999" s="18" t="s">
        <v>7939</v>
      </c>
      <c r="C1999" s="18">
        <v>4</v>
      </c>
      <c r="D1999" s="18" t="s">
        <v>4094</v>
      </c>
    </row>
    <row r="2000" spans="1:4" ht="13.5">
      <c r="A2000" s="18" t="s">
        <v>7940</v>
      </c>
      <c r="B2000" s="18" t="s">
        <v>7941</v>
      </c>
      <c r="C2000" s="18">
        <v>4</v>
      </c>
      <c r="D2000" s="18" t="s">
        <v>4094</v>
      </c>
    </row>
    <row r="2001" spans="1:4" ht="13.5">
      <c r="A2001" s="18" t="s">
        <v>7942</v>
      </c>
      <c r="B2001" s="18" t="s">
        <v>7943</v>
      </c>
      <c r="C2001" s="18">
        <v>4</v>
      </c>
      <c r="D2001" s="18" t="s">
        <v>4094</v>
      </c>
    </row>
    <row r="2002" spans="1:4" ht="13.5">
      <c r="A2002" s="18" t="s">
        <v>7944</v>
      </c>
      <c r="B2002" s="18" t="s">
        <v>7945</v>
      </c>
      <c r="C2002" s="18">
        <v>4</v>
      </c>
      <c r="D2002" s="18" t="s">
        <v>4094</v>
      </c>
    </row>
    <row r="2003" spans="1:4" ht="13.5">
      <c r="A2003" s="18" t="s">
        <v>7946</v>
      </c>
      <c r="B2003" s="18" t="s">
        <v>7947</v>
      </c>
      <c r="C2003" s="18">
        <v>4</v>
      </c>
      <c r="D2003" s="18" t="s">
        <v>4094</v>
      </c>
    </row>
    <row r="2004" spans="1:4" ht="13.5">
      <c r="A2004" s="18" t="s">
        <v>7948</v>
      </c>
      <c r="B2004" s="18" t="s">
        <v>7949</v>
      </c>
      <c r="C2004" s="18">
        <v>4</v>
      </c>
      <c r="D2004" s="18" t="s">
        <v>4094</v>
      </c>
    </row>
    <row r="2005" spans="1:4" ht="13.5">
      <c r="A2005" s="18" t="s">
        <v>7950</v>
      </c>
      <c r="B2005" s="18" t="s">
        <v>7951</v>
      </c>
      <c r="C2005" s="18">
        <v>4</v>
      </c>
      <c r="D2005" s="18" t="s">
        <v>4094</v>
      </c>
    </row>
    <row r="2006" spans="1:4" ht="13.5">
      <c r="A2006" s="18" t="s">
        <v>7952</v>
      </c>
      <c r="B2006" s="18" t="s">
        <v>7953</v>
      </c>
      <c r="C2006" s="18">
        <v>4</v>
      </c>
      <c r="D2006" s="18" t="s">
        <v>4094</v>
      </c>
    </row>
    <row r="2007" spans="1:4" ht="13.5">
      <c r="A2007" s="18" t="s">
        <v>7954</v>
      </c>
      <c r="B2007" s="18" t="s">
        <v>3505</v>
      </c>
      <c r="C2007" s="18">
        <v>4</v>
      </c>
      <c r="D2007" s="18" t="s">
        <v>4094</v>
      </c>
    </row>
    <row r="2008" spans="1:4" ht="13.5">
      <c r="A2008" s="18" t="s">
        <v>7955</v>
      </c>
      <c r="B2008" s="18" t="s">
        <v>7956</v>
      </c>
      <c r="C2008" s="18">
        <v>4</v>
      </c>
      <c r="D2008" s="18" t="s">
        <v>4094</v>
      </c>
    </row>
    <row r="2009" spans="1:4" ht="13.5">
      <c r="A2009" s="18" t="s">
        <v>7957</v>
      </c>
      <c r="B2009" s="18" t="s">
        <v>7958</v>
      </c>
      <c r="C2009" s="18">
        <v>4</v>
      </c>
      <c r="D2009" s="18" t="s">
        <v>4094</v>
      </c>
    </row>
    <row r="2010" spans="1:4" ht="13.5">
      <c r="A2010" s="18" t="s">
        <v>7959</v>
      </c>
      <c r="B2010" s="18" t="s">
        <v>7960</v>
      </c>
      <c r="C2010" s="18">
        <v>4</v>
      </c>
      <c r="D2010" s="18" t="s">
        <v>4094</v>
      </c>
    </row>
    <row r="2011" spans="1:4" ht="13.5">
      <c r="A2011" s="18" t="s">
        <v>7961</v>
      </c>
      <c r="B2011" s="18" t="s">
        <v>7962</v>
      </c>
      <c r="C2011" s="18">
        <v>4</v>
      </c>
      <c r="D2011" s="18" t="s">
        <v>4094</v>
      </c>
    </row>
    <row r="2012" spans="1:4" ht="13.5">
      <c r="A2012" s="18" t="s">
        <v>7963</v>
      </c>
      <c r="B2012" s="18" t="s">
        <v>7964</v>
      </c>
      <c r="C2012" s="18">
        <v>4</v>
      </c>
      <c r="D2012" s="18" t="s">
        <v>4094</v>
      </c>
    </row>
    <row r="2013" spans="1:4" ht="13.5">
      <c r="A2013" s="18" t="s">
        <v>7965</v>
      </c>
      <c r="B2013" s="18" t="s">
        <v>7966</v>
      </c>
      <c r="C2013" s="18">
        <v>4</v>
      </c>
      <c r="D2013" s="18" t="s">
        <v>4094</v>
      </c>
    </row>
    <row r="2014" spans="1:4" ht="13.5">
      <c r="A2014" s="18" t="s">
        <v>7967</v>
      </c>
      <c r="B2014" s="18" t="s">
        <v>7968</v>
      </c>
      <c r="C2014" s="18">
        <v>4</v>
      </c>
      <c r="D2014" s="18" t="s">
        <v>4094</v>
      </c>
    </row>
    <row r="2015" spans="1:4" ht="13.5">
      <c r="A2015" s="18" t="s">
        <v>7969</v>
      </c>
      <c r="B2015" s="18" t="s">
        <v>7970</v>
      </c>
      <c r="C2015" s="18">
        <v>4</v>
      </c>
      <c r="D2015" s="18" t="s">
        <v>4094</v>
      </c>
    </row>
    <row r="2016" spans="1:4" ht="13.5">
      <c r="A2016" s="18" t="s">
        <v>7971</v>
      </c>
      <c r="B2016" s="18" t="s">
        <v>7972</v>
      </c>
      <c r="C2016" s="18">
        <v>4</v>
      </c>
      <c r="D2016" s="18" t="s">
        <v>4094</v>
      </c>
    </row>
    <row r="2017" spans="1:4" ht="13.5">
      <c r="A2017" s="18" t="s">
        <v>7973</v>
      </c>
      <c r="B2017" s="18" t="s">
        <v>7974</v>
      </c>
      <c r="C2017" s="18">
        <v>4</v>
      </c>
      <c r="D2017" s="18" t="s">
        <v>4094</v>
      </c>
    </row>
    <row r="2018" spans="1:4" ht="13.5">
      <c r="A2018" s="18" t="s">
        <v>7975</v>
      </c>
      <c r="B2018" s="18" t="s">
        <v>7976</v>
      </c>
      <c r="C2018" s="18">
        <v>4</v>
      </c>
      <c r="D2018" s="18" t="s">
        <v>4094</v>
      </c>
    </row>
    <row r="2019" spans="1:4" ht="13.5">
      <c r="A2019" s="18" t="s">
        <v>7977</v>
      </c>
      <c r="B2019" s="18" t="s">
        <v>7978</v>
      </c>
      <c r="C2019" s="18">
        <v>4</v>
      </c>
      <c r="D2019" s="18" t="s">
        <v>4094</v>
      </c>
    </row>
    <row r="2020" spans="1:4" ht="13.5">
      <c r="A2020" s="18" t="s">
        <v>7979</v>
      </c>
      <c r="B2020" s="18" t="s">
        <v>7980</v>
      </c>
      <c r="C2020" s="18">
        <v>4</v>
      </c>
      <c r="D2020" s="18" t="s">
        <v>4094</v>
      </c>
    </row>
    <row r="2021" spans="1:4" ht="13.5">
      <c r="A2021" s="18" t="s">
        <v>7981</v>
      </c>
      <c r="B2021" s="18" t="s">
        <v>7982</v>
      </c>
      <c r="C2021" s="18">
        <v>4</v>
      </c>
      <c r="D2021" s="18" t="s">
        <v>4094</v>
      </c>
    </row>
    <row r="2022" spans="1:4" ht="13.5">
      <c r="A2022" s="18" t="s">
        <v>7983</v>
      </c>
      <c r="B2022" s="18" t="s">
        <v>7984</v>
      </c>
      <c r="C2022" s="18">
        <v>4</v>
      </c>
      <c r="D2022" s="18" t="s">
        <v>4094</v>
      </c>
    </row>
    <row r="2023" spans="1:4" ht="13.5">
      <c r="A2023" s="18" t="s">
        <v>7985</v>
      </c>
      <c r="B2023" s="18" t="s">
        <v>7986</v>
      </c>
      <c r="C2023" s="18">
        <v>4</v>
      </c>
      <c r="D2023" s="18" t="s">
        <v>4094</v>
      </c>
    </row>
    <row r="2024" spans="1:4" ht="13.5">
      <c r="A2024" s="18" t="s">
        <v>7987</v>
      </c>
      <c r="B2024" s="18" t="s">
        <v>7988</v>
      </c>
      <c r="C2024" s="18">
        <v>4</v>
      </c>
      <c r="D2024" s="18" t="s">
        <v>4094</v>
      </c>
    </row>
    <row r="2025" spans="1:4" ht="13.5">
      <c r="A2025" s="18" t="s">
        <v>7989</v>
      </c>
      <c r="B2025" s="18" t="s">
        <v>7990</v>
      </c>
      <c r="C2025" s="18">
        <v>4</v>
      </c>
      <c r="D2025" s="18" t="s">
        <v>4094</v>
      </c>
    </row>
    <row r="2026" spans="1:4" ht="13.5">
      <c r="A2026" s="18" t="s">
        <v>7991</v>
      </c>
      <c r="B2026" s="18" t="s">
        <v>7992</v>
      </c>
      <c r="C2026" s="18">
        <v>4</v>
      </c>
      <c r="D2026" s="18" t="s">
        <v>4094</v>
      </c>
    </row>
    <row r="2027" spans="1:4" ht="13.5">
      <c r="A2027" s="18" t="s">
        <v>7993</v>
      </c>
      <c r="B2027" s="18" t="s">
        <v>7994</v>
      </c>
      <c r="C2027" s="18">
        <v>4</v>
      </c>
      <c r="D2027" s="18" t="s">
        <v>4094</v>
      </c>
    </row>
    <row r="2028" spans="1:4" ht="13.5">
      <c r="A2028" s="18" t="s">
        <v>7995</v>
      </c>
      <c r="B2028" s="18" t="s">
        <v>7996</v>
      </c>
      <c r="C2028" s="18">
        <v>4</v>
      </c>
      <c r="D2028" s="18" t="s">
        <v>4094</v>
      </c>
    </row>
    <row r="2029" spans="1:4" ht="13.5">
      <c r="A2029" s="18" t="s">
        <v>7997</v>
      </c>
      <c r="B2029" s="18" t="s">
        <v>7998</v>
      </c>
      <c r="C2029" s="18">
        <v>4</v>
      </c>
      <c r="D2029" s="18" t="s">
        <v>4094</v>
      </c>
    </row>
    <row r="2030" spans="1:4" ht="13.5">
      <c r="A2030" s="18" t="s">
        <v>7999</v>
      </c>
      <c r="B2030" s="18" t="s">
        <v>8000</v>
      </c>
      <c r="C2030" s="18">
        <v>4</v>
      </c>
      <c r="D2030" s="18" t="s">
        <v>4094</v>
      </c>
    </row>
    <row r="2031" spans="1:4" ht="13.5">
      <c r="A2031" s="18" t="s">
        <v>8001</v>
      </c>
      <c r="B2031" s="18" t="s">
        <v>8002</v>
      </c>
      <c r="C2031" s="18">
        <v>4</v>
      </c>
      <c r="D2031" s="18" t="s">
        <v>4094</v>
      </c>
    </row>
    <row r="2032" spans="1:4" ht="13.5">
      <c r="A2032" s="18" t="s">
        <v>8003</v>
      </c>
      <c r="B2032" s="18" t="s">
        <v>8004</v>
      </c>
      <c r="C2032" s="18">
        <v>4</v>
      </c>
      <c r="D2032" s="18" t="s">
        <v>4094</v>
      </c>
    </row>
    <row r="2033" spans="1:4" ht="13.5">
      <c r="A2033" s="18" t="s">
        <v>8005</v>
      </c>
      <c r="B2033" s="18" t="s">
        <v>8006</v>
      </c>
      <c r="C2033" s="18">
        <v>4</v>
      </c>
      <c r="D2033" s="18" t="s">
        <v>4094</v>
      </c>
    </row>
    <row r="2034" spans="1:4" ht="13.5">
      <c r="A2034" s="18" t="s">
        <v>8007</v>
      </c>
      <c r="B2034" s="18" t="s">
        <v>8008</v>
      </c>
      <c r="C2034" s="18">
        <v>4</v>
      </c>
      <c r="D2034" s="18" t="s">
        <v>4094</v>
      </c>
    </row>
    <row r="2035" spans="1:4" ht="13.5">
      <c r="A2035" s="18" t="s">
        <v>8009</v>
      </c>
      <c r="B2035" s="18" t="s">
        <v>8010</v>
      </c>
      <c r="C2035" s="18">
        <v>4</v>
      </c>
      <c r="D2035" s="18" t="s">
        <v>4094</v>
      </c>
    </row>
    <row r="2036" spans="1:4" ht="13.5">
      <c r="A2036" s="18" t="s">
        <v>8011</v>
      </c>
      <c r="B2036" s="18" t="s">
        <v>8012</v>
      </c>
      <c r="C2036" s="18">
        <v>4</v>
      </c>
      <c r="D2036" s="18" t="s">
        <v>4094</v>
      </c>
    </row>
    <row r="2037" spans="1:4" ht="13.5">
      <c r="A2037" s="18" t="s">
        <v>8013</v>
      </c>
      <c r="B2037" s="18" t="s">
        <v>8014</v>
      </c>
      <c r="C2037" s="18">
        <v>4</v>
      </c>
      <c r="D2037" s="18" t="s">
        <v>4094</v>
      </c>
    </row>
    <row r="2038" spans="1:4" ht="13.5">
      <c r="A2038" s="18" t="s">
        <v>8015</v>
      </c>
      <c r="B2038" s="18" t="s">
        <v>8016</v>
      </c>
      <c r="C2038" s="18">
        <v>4</v>
      </c>
      <c r="D2038" s="18" t="s">
        <v>4094</v>
      </c>
    </row>
    <row r="2039" spans="1:4" ht="13.5">
      <c r="A2039" s="18" t="s">
        <v>8017</v>
      </c>
      <c r="B2039" s="18" t="s">
        <v>8018</v>
      </c>
      <c r="C2039" s="18">
        <v>4</v>
      </c>
      <c r="D2039" s="18" t="s">
        <v>4094</v>
      </c>
    </row>
    <row r="2040" spans="1:4" ht="13.5">
      <c r="A2040" s="18" t="s">
        <v>8019</v>
      </c>
      <c r="B2040" s="18" t="s">
        <v>8020</v>
      </c>
      <c r="C2040" s="18">
        <v>4</v>
      </c>
      <c r="D2040" s="18" t="s">
        <v>4094</v>
      </c>
    </row>
    <row r="2041" spans="1:4" ht="13.5">
      <c r="A2041" s="18" t="s">
        <v>8021</v>
      </c>
      <c r="B2041" s="18" t="s">
        <v>8022</v>
      </c>
      <c r="C2041" s="18">
        <v>4</v>
      </c>
      <c r="D2041" s="18" t="s">
        <v>4094</v>
      </c>
    </row>
    <row r="2042" spans="1:4" ht="13.5">
      <c r="A2042" s="18" t="s">
        <v>8023</v>
      </c>
      <c r="B2042" s="18" t="s">
        <v>8024</v>
      </c>
      <c r="C2042" s="18">
        <v>4</v>
      </c>
      <c r="D2042" s="18" t="s">
        <v>4094</v>
      </c>
    </row>
    <row r="2043" spans="1:4" ht="13.5">
      <c r="A2043" s="18" t="s">
        <v>8025</v>
      </c>
      <c r="B2043" s="18" t="s">
        <v>8026</v>
      </c>
      <c r="C2043" s="18">
        <v>4</v>
      </c>
      <c r="D2043" s="18" t="s">
        <v>4094</v>
      </c>
    </row>
    <row r="2044" spans="1:4" ht="13.5">
      <c r="A2044" s="18" t="s">
        <v>8027</v>
      </c>
      <c r="B2044" s="18" t="s">
        <v>8028</v>
      </c>
      <c r="C2044" s="18">
        <v>4</v>
      </c>
      <c r="D2044" s="18" t="s">
        <v>4094</v>
      </c>
    </row>
    <row r="2045" spans="1:4" ht="13.5">
      <c r="A2045" s="18" t="s">
        <v>8029</v>
      </c>
      <c r="B2045" s="18" t="s">
        <v>8030</v>
      </c>
      <c r="C2045" s="18">
        <v>4</v>
      </c>
      <c r="D2045" s="18" t="s">
        <v>4094</v>
      </c>
    </row>
    <row r="2046" spans="1:4" ht="13.5">
      <c r="A2046" s="18" t="s">
        <v>8031</v>
      </c>
      <c r="B2046" s="18" t="s">
        <v>8032</v>
      </c>
      <c r="C2046" s="18">
        <v>4</v>
      </c>
      <c r="D2046" s="18" t="s">
        <v>4094</v>
      </c>
    </row>
    <row r="2047" spans="1:4" ht="13.5">
      <c r="A2047" s="18" t="s">
        <v>8033</v>
      </c>
      <c r="B2047" s="18" t="s">
        <v>8034</v>
      </c>
      <c r="C2047" s="18">
        <v>4</v>
      </c>
      <c r="D2047" s="18" t="s">
        <v>4094</v>
      </c>
    </row>
    <row r="2048" spans="1:4" ht="13.5">
      <c r="A2048" s="18" t="s">
        <v>8035</v>
      </c>
      <c r="B2048" s="18" t="s">
        <v>8036</v>
      </c>
      <c r="C2048" s="18">
        <v>4</v>
      </c>
      <c r="D2048" s="18" t="s">
        <v>4094</v>
      </c>
    </row>
    <row r="2049" spans="1:4" ht="13.5">
      <c r="A2049" s="18" t="s">
        <v>8037</v>
      </c>
      <c r="B2049" s="18" t="s">
        <v>8038</v>
      </c>
      <c r="C2049" s="18">
        <v>4</v>
      </c>
      <c r="D2049" s="18" t="s">
        <v>4094</v>
      </c>
    </row>
    <row r="2050" spans="1:4" ht="13.5">
      <c r="A2050" s="18" t="s">
        <v>8039</v>
      </c>
      <c r="B2050" s="18" t="s">
        <v>8040</v>
      </c>
      <c r="C2050" s="18">
        <v>4</v>
      </c>
      <c r="D2050" s="18" t="s">
        <v>4094</v>
      </c>
    </row>
    <row r="2051" spans="1:4" ht="13.5">
      <c r="A2051" s="18" t="s">
        <v>8041</v>
      </c>
      <c r="B2051" s="18" t="s">
        <v>8042</v>
      </c>
      <c r="C2051" s="18">
        <v>4</v>
      </c>
      <c r="D2051" s="18" t="s">
        <v>4094</v>
      </c>
    </row>
    <row r="2052" spans="1:4" ht="13.5">
      <c r="A2052" s="18" t="s">
        <v>8043</v>
      </c>
      <c r="B2052" s="18" t="s">
        <v>8044</v>
      </c>
      <c r="C2052" s="18">
        <v>4</v>
      </c>
      <c r="D2052" s="18" t="s">
        <v>4094</v>
      </c>
    </row>
    <row r="2053" spans="1:4" ht="13.5">
      <c r="A2053" s="18" t="s">
        <v>8045</v>
      </c>
      <c r="B2053" s="18" t="s">
        <v>8046</v>
      </c>
      <c r="C2053" s="18">
        <v>4</v>
      </c>
      <c r="D2053" s="18" t="s">
        <v>4094</v>
      </c>
    </row>
    <row r="2054" spans="1:4" ht="13.5">
      <c r="A2054" s="18" t="s">
        <v>8047</v>
      </c>
      <c r="B2054" s="18" t="s">
        <v>8048</v>
      </c>
      <c r="C2054" s="18">
        <v>4</v>
      </c>
      <c r="D2054" s="18" t="s">
        <v>4094</v>
      </c>
    </row>
    <row r="2055" spans="1:4" ht="13.5">
      <c r="A2055" s="18" t="s">
        <v>8049</v>
      </c>
      <c r="B2055" s="18" t="s">
        <v>8050</v>
      </c>
      <c r="C2055" s="18">
        <v>4</v>
      </c>
      <c r="D2055" s="18" t="s">
        <v>4094</v>
      </c>
    </row>
    <row r="2056" spans="1:4" ht="13.5">
      <c r="A2056" s="18" t="s">
        <v>8051</v>
      </c>
      <c r="B2056" s="18" t="s">
        <v>8052</v>
      </c>
      <c r="C2056" s="18">
        <v>4</v>
      </c>
      <c r="D2056" s="18" t="s">
        <v>4094</v>
      </c>
    </row>
    <row r="2057" spans="1:4" ht="13.5">
      <c r="A2057" s="18" t="s">
        <v>8053</v>
      </c>
      <c r="B2057" s="18" t="s">
        <v>8054</v>
      </c>
      <c r="C2057" s="18">
        <v>4</v>
      </c>
      <c r="D2057" s="18" t="s">
        <v>4094</v>
      </c>
    </row>
    <row r="2058" spans="1:4" ht="13.5">
      <c r="A2058" s="18" t="s">
        <v>8055</v>
      </c>
      <c r="B2058" s="18" t="s">
        <v>8056</v>
      </c>
      <c r="C2058" s="18">
        <v>4</v>
      </c>
      <c r="D2058" s="18" t="s">
        <v>4094</v>
      </c>
    </row>
    <row r="2059" spans="1:4" ht="13.5">
      <c r="A2059" s="18" t="s">
        <v>8057</v>
      </c>
      <c r="B2059" s="18" t="s">
        <v>8058</v>
      </c>
      <c r="C2059" s="18">
        <v>4</v>
      </c>
      <c r="D2059" s="18" t="s">
        <v>4094</v>
      </c>
    </row>
    <row r="2060" spans="1:4" ht="13.5">
      <c r="A2060" s="18" t="s">
        <v>8059</v>
      </c>
      <c r="B2060" s="18" t="s">
        <v>8060</v>
      </c>
      <c r="C2060" s="18">
        <v>4</v>
      </c>
      <c r="D2060" s="18" t="s">
        <v>4094</v>
      </c>
    </row>
    <row r="2061" spans="1:4" ht="13.5">
      <c r="A2061" s="18" t="s">
        <v>8061</v>
      </c>
      <c r="B2061" s="18" t="s">
        <v>8062</v>
      </c>
      <c r="C2061" s="18">
        <v>4</v>
      </c>
      <c r="D2061" s="18" t="s">
        <v>4094</v>
      </c>
    </row>
    <row r="2062" spans="1:4" ht="13.5">
      <c r="A2062" s="18" t="s">
        <v>8063</v>
      </c>
      <c r="B2062" s="18" t="s">
        <v>8064</v>
      </c>
      <c r="C2062" s="18">
        <v>4</v>
      </c>
      <c r="D2062" s="18" t="s">
        <v>4094</v>
      </c>
    </row>
    <row r="2063" spans="1:4" ht="13.5">
      <c r="A2063" s="18" t="s">
        <v>8065</v>
      </c>
      <c r="B2063" s="18" t="s">
        <v>8066</v>
      </c>
      <c r="C2063" s="18">
        <v>4</v>
      </c>
      <c r="D2063" s="18" t="s">
        <v>4094</v>
      </c>
    </row>
    <row r="2064" spans="1:4" ht="13.5">
      <c r="A2064" s="18" t="s">
        <v>8067</v>
      </c>
      <c r="B2064" s="18" t="s">
        <v>8068</v>
      </c>
      <c r="C2064" s="18">
        <v>4</v>
      </c>
      <c r="D2064" s="18" t="s">
        <v>4094</v>
      </c>
    </row>
    <row r="2065" spans="1:4" ht="13.5">
      <c r="A2065" s="18" t="s">
        <v>8069</v>
      </c>
      <c r="B2065" s="18" t="s">
        <v>8070</v>
      </c>
      <c r="C2065" s="18">
        <v>4</v>
      </c>
      <c r="D2065" s="18" t="s">
        <v>4094</v>
      </c>
    </row>
    <row r="2066" spans="1:4" ht="13.5">
      <c r="A2066" s="18" t="s">
        <v>8071</v>
      </c>
      <c r="B2066" s="18" t="s">
        <v>8072</v>
      </c>
      <c r="C2066" s="18">
        <v>4</v>
      </c>
      <c r="D2066" s="18" t="s">
        <v>4094</v>
      </c>
    </row>
    <row r="2067" spans="1:4" ht="13.5">
      <c r="A2067" s="18" t="s">
        <v>8073</v>
      </c>
      <c r="B2067" s="18" t="s">
        <v>1698</v>
      </c>
      <c r="C2067" s="18">
        <v>4</v>
      </c>
      <c r="D2067" s="18" t="s">
        <v>4094</v>
      </c>
    </row>
    <row r="2068" spans="1:4" ht="13.5">
      <c r="A2068" s="18" t="s">
        <v>8074</v>
      </c>
      <c r="B2068" s="18" t="s">
        <v>8075</v>
      </c>
      <c r="C2068" s="18">
        <v>4</v>
      </c>
      <c r="D2068" s="18" t="s">
        <v>4094</v>
      </c>
    </row>
    <row r="2069" spans="1:4" ht="13.5">
      <c r="A2069" s="18" t="s">
        <v>8076</v>
      </c>
      <c r="B2069" s="18" t="s">
        <v>8077</v>
      </c>
      <c r="C2069" s="18">
        <v>4</v>
      </c>
      <c r="D2069" s="18" t="s">
        <v>4094</v>
      </c>
    </row>
    <row r="2070" spans="1:4" ht="13.5">
      <c r="A2070" s="18" t="s">
        <v>8078</v>
      </c>
      <c r="B2070" s="18" t="s">
        <v>8079</v>
      </c>
      <c r="C2070" s="18">
        <v>4</v>
      </c>
      <c r="D2070" s="18" t="s">
        <v>4094</v>
      </c>
    </row>
    <row r="2071" spans="1:4" ht="13.5">
      <c r="A2071" s="18" t="s">
        <v>8080</v>
      </c>
      <c r="B2071" s="18" t="s">
        <v>8081</v>
      </c>
      <c r="C2071" s="18">
        <v>4</v>
      </c>
      <c r="D2071" s="18" t="s">
        <v>4094</v>
      </c>
    </row>
    <row r="2072" spans="1:4" ht="13.5">
      <c r="A2072" s="18" t="s">
        <v>8082</v>
      </c>
      <c r="B2072" s="18" t="s">
        <v>8083</v>
      </c>
      <c r="C2072" s="18">
        <v>4</v>
      </c>
      <c r="D2072" s="18" t="s">
        <v>4094</v>
      </c>
    </row>
    <row r="2073" spans="1:4" ht="13.5">
      <c r="A2073" s="18" t="s">
        <v>8084</v>
      </c>
      <c r="B2073" s="18" t="s">
        <v>8085</v>
      </c>
      <c r="C2073" s="18">
        <v>4</v>
      </c>
      <c r="D2073" s="18" t="s">
        <v>4094</v>
      </c>
    </row>
    <row r="2074" spans="1:4" ht="13.5">
      <c r="A2074" s="18" t="s">
        <v>8086</v>
      </c>
      <c r="B2074" s="18" t="s">
        <v>8087</v>
      </c>
      <c r="C2074" s="18">
        <v>4</v>
      </c>
      <c r="D2074" s="18" t="s">
        <v>4094</v>
      </c>
    </row>
    <row r="2075" spans="1:4" ht="13.5">
      <c r="A2075" s="18" t="s">
        <v>8088</v>
      </c>
      <c r="B2075" s="18" t="s">
        <v>8089</v>
      </c>
      <c r="C2075" s="18">
        <v>4</v>
      </c>
      <c r="D2075" s="18" t="s">
        <v>4094</v>
      </c>
    </row>
    <row r="2076" spans="1:4" ht="13.5">
      <c r="A2076" s="18" t="s">
        <v>8090</v>
      </c>
      <c r="B2076" s="18" t="s">
        <v>8091</v>
      </c>
      <c r="C2076" s="18">
        <v>4</v>
      </c>
      <c r="D2076" s="18" t="s">
        <v>4094</v>
      </c>
    </row>
    <row r="2077" spans="1:4" ht="13.5">
      <c r="A2077" s="18" t="s">
        <v>8092</v>
      </c>
      <c r="B2077" s="18" t="s">
        <v>8093</v>
      </c>
      <c r="C2077" s="18">
        <v>4</v>
      </c>
      <c r="D2077" s="18" t="s">
        <v>4094</v>
      </c>
    </row>
    <row r="2078" spans="1:4" ht="13.5">
      <c r="A2078" s="18" t="s">
        <v>8094</v>
      </c>
      <c r="B2078" s="18" t="s">
        <v>8095</v>
      </c>
      <c r="C2078" s="18">
        <v>4</v>
      </c>
      <c r="D2078" s="18" t="s">
        <v>4094</v>
      </c>
    </row>
    <row r="2079" spans="1:4" ht="13.5">
      <c r="A2079" s="18" t="s">
        <v>8096</v>
      </c>
      <c r="B2079" s="18" t="s">
        <v>8097</v>
      </c>
      <c r="C2079" s="18">
        <v>4</v>
      </c>
      <c r="D2079" s="18" t="s">
        <v>4094</v>
      </c>
    </row>
    <row r="2080" spans="1:4" ht="13.5">
      <c r="A2080" s="18" t="s">
        <v>8098</v>
      </c>
      <c r="B2080" s="18" t="s">
        <v>8099</v>
      </c>
      <c r="C2080" s="18">
        <v>4</v>
      </c>
      <c r="D2080" s="18" t="s">
        <v>4094</v>
      </c>
    </row>
    <row r="2081" spans="1:4" ht="13.5">
      <c r="A2081" s="18" t="s">
        <v>8100</v>
      </c>
      <c r="B2081" s="18" t="s">
        <v>8101</v>
      </c>
      <c r="C2081" s="18">
        <v>4</v>
      </c>
      <c r="D2081" s="18" t="s">
        <v>4094</v>
      </c>
    </row>
    <row r="2082" spans="1:4" ht="13.5">
      <c r="A2082" s="18" t="s">
        <v>8102</v>
      </c>
      <c r="B2082" s="18" t="s">
        <v>8103</v>
      </c>
      <c r="C2082" s="18">
        <v>4</v>
      </c>
      <c r="D2082" s="18" t="s">
        <v>4094</v>
      </c>
    </row>
    <row r="2083" spans="1:4" ht="13.5">
      <c r="A2083" s="18" t="s">
        <v>8104</v>
      </c>
      <c r="B2083" s="18" t="s">
        <v>8105</v>
      </c>
      <c r="C2083" s="18">
        <v>4</v>
      </c>
      <c r="D2083" s="18" t="s">
        <v>4094</v>
      </c>
    </row>
    <row r="2084" spans="1:4" ht="13.5">
      <c r="A2084" s="18" t="s">
        <v>8106</v>
      </c>
      <c r="B2084" s="18" t="s">
        <v>8107</v>
      </c>
      <c r="C2084" s="18">
        <v>4</v>
      </c>
      <c r="D2084" s="18" t="s">
        <v>4094</v>
      </c>
    </row>
    <row r="2085" spans="1:4" ht="13.5">
      <c r="A2085" s="18" t="s">
        <v>8108</v>
      </c>
      <c r="B2085" s="18" t="s">
        <v>8109</v>
      </c>
      <c r="C2085" s="18">
        <v>4</v>
      </c>
      <c r="D2085" s="18" t="s">
        <v>4094</v>
      </c>
    </row>
    <row r="2086" spans="1:4" ht="13.5">
      <c r="A2086" s="18" t="s">
        <v>8110</v>
      </c>
      <c r="B2086" s="18" t="s">
        <v>8111</v>
      </c>
      <c r="C2086" s="18">
        <v>4</v>
      </c>
      <c r="D2086" s="18" t="s">
        <v>4094</v>
      </c>
    </row>
    <row r="2087" spans="1:4" ht="13.5">
      <c r="A2087" s="18" t="s">
        <v>8112</v>
      </c>
      <c r="B2087" s="18" t="s">
        <v>8113</v>
      </c>
      <c r="C2087" s="18">
        <v>4</v>
      </c>
      <c r="D2087" s="18" t="s">
        <v>4094</v>
      </c>
    </row>
    <row r="2088" spans="1:4" ht="13.5">
      <c r="A2088" s="18" t="s">
        <v>8114</v>
      </c>
      <c r="B2088" s="18" t="s">
        <v>8115</v>
      </c>
      <c r="C2088" s="18">
        <v>4</v>
      </c>
      <c r="D2088" s="18" t="s">
        <v>4094</v>
      </c>
    </row>
    <row r="2089" spans="1:4" ht="13.5">
      <c r="A2089" s="18" t="s">
        <v>8116</v>
      </c>
      <c r="B2089" s="18" t="s">
        <v>8117</v>
      </c>
      <c r="C2089" s="18">
        <v>4</v>
      </c>
      <c r="D2089" s="18" t="s">
        <v>4094</v>
      </c>
    </row>
    <row r="2090" spans="1:4" ht="13.5">
      <c r="A2090" s="18" t="s">
        <v>8118</v>
      </c>
      <c r="B2090" s="18" t="s">
        <v>8119</v>
      </c>
      <c r="C2090" s="18">
        <v>4</v>
      </c>
      <c r="D2090" s="18" t="s">
        <v>4094</v>
      </c>
    </row>
    <row r="2091" spans="1:4" ht="13.5">
      <c r="A2091" s="18" t="s">
        <v>8120</v>
      </c>
      <c r="B2091" s="18" t="s">
        <v>8121</v>
      </c>
      <c r="C2091" s="18">
        <v>4</v>
      </c>
      <c r="D2091" s="18" t="s">
        <v>4094</v>
      </c>
    </row>
    <row r="2092" spans="1:4" ht="13.5">
      <c r="A2092" s="18" t="s">
        <v>8122</v>
      </c>
      <c r="B2092" s="18" t="s">
        <v>8123</v>
      </c>
      <c r="C2092" s="18">
        <v>4</v>
      </c>
      <c r="D2092" s="18" t="s">
        <v>4094</v>
      </c>
    </row>
    <row r="2093" spans="1:4" ht="13.5">
      <c r="A2093" s="18" t="s">
        <v>8124</v>
      </c>
      <c r="B2093" s="18" t="s">
        <v>8125</v>
      </c>
      <c r="C2093" s="18">
        <v>4</v>
      </c>
      <c r="D2093" s="18" t="s">
        <v>4094</v>
      </c>
    </row>
    <row r="2094" spans="1:4" ht="13.5">
      <c r="A2094" s="18" t="s">
        <v>8126</v>
      </c>
      <c r="B2094" s="18" t="s">
        <v>8127</v>
      </c>
      <c r="C2094" s="18">
        <v>4</v>
      </c>
      <c r="D2094" s="18" t="s">
        <v>4094</v>
      </c>
    </row>
    <row r="2095" spans="1:4" ht="13.5">
      <c r="A2095" s="18" t="s">
        <v>8128</v>
      </c>
      <c r="B2095" s="18" t="s">
        <v>8129</v>
      </c>
      <c r="C2095" s="18">
        <v>4</v>
      </c>
      <c r="D2095" s="18" t="s">
        <v>4094</v>
      </c>
    </row>
    <row r="2096" spans="1:4" ht="13.5">
      <c r="A2096" s="18" t="s">
        <v>8130</v>
      </c>
      <c r="B2096" s="18" t="s">
        <v>8131</v>
      </c>
      <c r="C2096" s="18">
        <v>4</v>
      </c>
      <c r="D2096" s="18" t="s">
        <v>4094</v>
      </c>
    </row>
    <row r="2097" spans="1:4" ht="13.5">
      <c r="A2097" s="18" t="s">
        <v>8132</v>
      </c>
      <c r="B2097" s="18" t="s">
        <v>8133</v>
      </c>
      <c r="C2097" s="18">
        <v>4</v>
      </c>
      <c r="D2097" s="18" t="s">
        <v>4094</v>
      </c>
    </row>
    <row r="2098" spans="1:4" ht="13.5">
      <c r="A2098" s="18" t="s">
        <v>8134</v>
      </c>
      <c r="B2098" s="18" t="s">
        <v>8135</v>
      </c>
      <c r="C2098" s="18">
        <v>4</v>
      </c>
      <c r="D2098" s="18" t="s">
        <v>4094</v>
      </c>
    </row>
    <row r="2099" spans="1:4" ht="13.5">
      <c r="A2099" s="18" t="s">
        <v>8136</v>
      </c>
      <c r="B2099" s="18" t="s">
        <v>8137</v>
      </c>
      <c r="C2099" s="18">
        <v>4</v>
      </c>
      <c r="D2099" s="18" t="s">
        <v>4094</v>
      </c>
    </row>
    <row r="2100" spans="1:4" ht="13.5">
      <c r="A2100" s="18" t="s">
        <v>8138</v>
      </c>
      <c r="B2100" s="18" t="s">
        <v>8139</v>
      </c>
      <c r="C2100" s="18">
        <v>4</v>
      </c>
      <c r="D2100" s="18" t="s">
        <v>4094</v>
      </c>
    </row>
    <row r="2101" spans="1:4" ht="13.5">
      <c r="A2101" s="18" t="s">
        <v>8140</v>
      </c>
      <c r="B2101" s="18" t="s">
        <v>8141</v>
      </c>
      <c r="C2101" s="18">
        <v>4</v>
      </c>
      <c r="D2101" s="18" t="s">
        <v>4094</v>
      </c>
    </row>
    <row r="2102" spans="1:4" ht="13.5">
      <c r="A2102" s="18" t="s">
        <v>8142</v>
      </c>
      <c r="B2102" s="18" t="s">
        <v>8143</v>
      </c>
      <c r="C2102" s="18">
        <v>4</v>
      </c>
      <c r="D2102" s="18" t="s">
        <v>4094</v>
      </c>
    </row>
    <row r="2103" spans="1:4" ht="13.5">
      <c r="A2103" s="18" t="s">
        <v>8144</v>
      </c>
      <c r="B2103" s="18" t="s">
        <v>8145</v>
      </c>
      <c r="C2103" s="18">
        <v>4</v>
      </c>
      <c r="D2103" s="18" t="s">
        <v>4094</v>
      </c>
    </row>
    <row r="2104" spans="1:4" ht="13.5">
      <c r="A2104" s="18" t="s">
        <v>8146</v>
      </c>
      <c r="B2104" s="18" t="s">
        <v>8147</v>
      </c>
      <c r="C2104" s="18">
        <v>4</v>
      </c>
      <c r="D2104" s="18" t="s">
        <v>4094</v>
      </c>
    </row>
    <row r="2105" spans="1:4" ht="13.5">
      <c r="A2105" s="18" t="s">
        <v>8148</v>
      </c>
      <c r="B2105" s="18" t="s">
        <v>8149</v>
      </c>
      <c r="C2105" s="18">
        <v>4</v>
      </c>
      <c r="D2105" s="18" t="s">
        <v>4094</v>
      </c>
    </row>
    <row r="2106" spans="1:4" ht="13.5">
      <c r="A2106" s="18" t="s">
        <v>8150</v>
      </c>
      <c r="B2106" s="18" t="s">
        <v>8151</v>
      </c>
      <c r="C2106" s="18">
        <v>4</v>
      </c>
      <c r="D2106" s="18" t="s">
        <v>4094</v>
      </c>
    </row>
    <row r="2107" spans="1:4" ht="13.5">
      <c r="A2107" s="18" t="s">
        <v>8152</v>
      </c>
      <c r="B2107" s="18" t="s">
        <v>8153</v>
      </c>
      <c r="C2107" s="18">
        <v>4</v>
      </c>
      <c r="D2107" s="18" t="s">
        <v>4094</v>
      </c>
    </row>
    <row r="2108" spans="1:4" ht="13.5">
      <c r="A2108" s="18" t="s">
        <v>8154</v>
      </c>
      <c r="B2108" s="18" t="s">
        <v>8155</v>
      </c>
      <c r="C2108" s="18">
        <v>4</v>
      </c>
      <c r="D2108" s="18" t="s">
        <v>4094</v>
      </c>
    </row>
    <row r="2109" spans="1:4" ht="13.5">
      <c r="A2109" s="18" t="s">
        <v>8156</v>
      </c>
      <c r="B2109" s="18" t="s">
        <v>8157</v>
      </c>
      <c r="C2109" s="18">
        <v>4</v>
      </c>
      <c r="D2109" s="18" t="s">
        <v>4094</v>
      </c>
    </row>
    <row r="2110" spans="1:4" ht="13.5">
      <c r="A2110" s="18" t="s">
        <v>8158</v>
      </c>
      <c r="B2110" s="18" t="s">
        <v>8159</v>
      </c>
      <c r="C2110" s="18">
        <v>4</v>
      </c>
      <c r="D2110" s="18" t="s">
        <v>4094</v>
      </c>
    </row>
    <row r="2111" spans="1:4" ht="13.5">
      <c r="A2111" s="18" t="s">
        <v>8160</v>
      </c>
      <c r="B2111" s="18" t="s">
        <v>8161</v>
      </c>
      <c r="C2111" s="18">
        <v>4</v>
      </c>
      <c r="D2111" s="18" t="s">
        <v>4094</v>
      </c>
    </row>
    <row r="2112" spans="1:4" ht="13.5">
      <c r="A2112" s="18" t="s">
        <v>8162</v>
      </c>
      <c r="B2112" s="18" t="s">
        <v>8163</v>
      </c>
      <c r="C2112" s="18">
        <v>4</v>
      </c>
      <c r="D2112" s="18" t="s">
        <v>4094</v>
      </c>
    </row>
    <row r="2113" spans="1:4" ht="13.5">
      <c r="A2113" s="18" t="s">
        <v>8164</v>
      </c>
      <c r="B2113" s="18" t="s">
        <v>8165</v>
      </c>
      <c r="C2113" s="18">
        <v>4</v>
      </c>
      <c r="D2113" s="18" t="s">
        <v>4094</v>
      </c>
    </row>
    <row r="2114" spans="1:4" ht="13.5">
      <c r="A2114" s="18" t="s">
        <v>8166</v>
      </c>
      <c r="B2114" s="18" t="s">
        <v>8167</v>
      </c>
      <c r="C2114" s="18">
        <v>4</v>
      </c>
      <c r="D2114" s="18" t="s">
        <v>4094</v>
      </c>
    </row>
    <row r="2115" spans="1:4" ht="13.5">
      <c r="A2115" s="18" t="s">
        <v>8168</v>
      </c>
      <c r="B2115" s="18" t="s">
        <v>8169</v>
      </c>
      <c r="C2115" s="18">
        <v>4</v>
      </c>
      <c r="D2115" s="18" t="s">
        <v>4094</v>
      </c>
    </row>
    <row r="2116" spans="1:4" ht="13.5">
      <c r="A2116" s="18" t="s">
        <v>8170</v>
      </c>
      <c r="B2116" s="18" t="s">
        <v>8171</v>
      </c>
      <c r="C2116" s="18">
        <v>4</v>
      </c>
      <c r="D2116" s="18" t="s">
        <v>4094</v>
      </c>
    </row>
    <row r="2117" spans="1:4" ht="13.5">
      <c r="A2117" s="18" t="s">
        <v>8172</v>
      </c>
      <c r="B2117" s="18" t="s">
        <v>8173</v>
      </c>
      <c r="C2117" s="18">
        <v>4</v>
      </c>
      <c r="D2117" s="18" t="s">
        <v>4094</v>
      </c>
    </row>
    <row r="2118" spans="1:4" ht="13.5">
      <c r="A2118" s="18" t="s">
        <v>8174</v>
      </c>
      <c r="B2118" s="18" t="s">
        <v>8175</v>
      </c>
      <c r="C2118" s="18">
        <v>4</v>
      </c>
      <c r="D2118" s="18" t="s">
        <v>4094</v>
      </c>
    </row>
    <row r="2119" spans="1:4" ht="13.5">
      <c r="A2119" s="18" t="s">
        <v>8176</v>
      </c>
      <c r="B2119" s="18" t="s">
        <v>8177</v>
      </c>
      <c r="C2119" s="18">
        <v>4</v>
      </c>
      <c r="D2119" s="18" t="s">
        <v>4094</v>
      </c>
    </row>
    <row r="2120" spans="1:4" ht="13.5">
      <c r="A2120" s="18" t="s">
        <v>8178</v>
      </c>
      <c r="B2120" s="18" t="s">
        <v>8179</v>
      </c>
      <c r="C2120" s="18">
        <v>4</v>
      </c>
      <c r="D2120" s="18" t="s">
        <v>4094</v>
      </c>
    </row>
    <row r="2121" spans="1:4" ht="13.5">
      <c r="A2121" s="18" t="s">
        <v>8180</v>
      </c>
      <c r="B2121" s="18" t="s">
        <v>8181</v>
      </c>
      <c r="C2121" s="18">
        <v>4</v>
      </c>
      <c r="D2121" s="18" t="s">
        <v>4094</v>
      </c>
    </row>
    <row r="2122" spans="1:4" ht="13.5">
      <c r="A2122" s="18" t="s">
        <v>8182</v>
      </c>
      <c r="B2122" s="18" t="s">
        <v>8183</v>
      </c>
      <c r="C2122" s="18">
        <v>4</v>
      </c>
      <c r="D2122" s="18" t="s">
        <v>4094</v>
      </c>
    </row>
    <row r="2123" spans="1:4" ht="13.5">
      <c r="A2123" s="18" t="s">
        <v>8184</v>
      </c>
      <c r="B2123" s="18" t="s">
        <v>8185</v>
      </c>
      <c r="C2123" s="18">
        <v>4</v>
      </c>
      <c r="D2123" s="18" t="s">
        <v>4094</v>
      </c>
    </row>
    <row r="2124" spans="1:4" ht="13.5">
      <c r="A2124" s="18" t="s">
        <v>8186</v>
      </c>
      <c r="B2124" s="18" t="s">
        <v>8187</v>
      </c>
      <c r="C2124" s="18">
        <v>4</v>
      </c>
      <c r="D2124" s="18" t="s">
        <v>4094</v>
      </c>
    </row>
    <row r="2125" spans="1:4" ht="13.5">
      <c r="A2125" s="18" t="s">
        <v>8188</v>
      </c>
      <c r="B2125" s="18" t="s">
        <v>8189</v>
      </c>
      <c r="C2125" s="18">
        <v>4</v>
      </c>
      <c r="D2125" s="18" t="s">
        <v>4094</v>
      </c>
    </row>
    <row r="2126" spans="1:4" ht="13.5">
      <c r="A2126" s="18" t="s">
        <v>8190</v>
      </c>
      <c r="B2126" s="18" t="s">
        <v>8191</v>
      </c>
      <c r="C2126" s="18">
        <v>4</v>
      </c>
      <c r="D2126" s="18" t="s">
        <v>4094</v>
      </c>
    </row>
    <row r="2127" spans="1:4" ht="13.5">
      <c r="A2127" s="18" t="s">
        <v>8192</v>
      </c>
      <c r="B2127" s="18" t="s">
        <v>8193</v>
      </c>
      <c r="C2127" s="18">
        <v>4</v>
      </c>
      <c r="D2127" s="18" t="s">
        <v>4094</v>
      </c>
    </row>
    <row r="2128" spans="1:4" ht="13.5">
      <c r="A2128" s="18" t="s">
        <v>8194</v>
      </c>
      <c r="B2128" s="18" t="s">
        <v>8195</v>
      </c>
      <c r="C2128" s="18">
        <v>4</v>
      </c>
      <c r="D2128" s="18" t="s">
        <v>4094</v>
      </c>
    </row>
    <row r="2129" spans="1:4" ht="13.5">
      <c r="A2129" s="18" t="s">
        <v>8196</v>
      </c>
      <c r="B2129" s="18" t="s">
        <v>8197</v>
      </c>
      <c r="C2129" s="18">
        <v>4</v>
      </c>
      <c r="D2129" s="18" t="s">
        <v>4094</v>
      </c>
    </row>
    <row r="2130" spans="1:4" ht="13.5">
      <c r="A2130" s="18" t="s">
        <v>8198</v>
      </c>
      <c r="B2130" s="18" t="s">
        <v>8199</v>
      </c>
      <c r="C2130" s="18">
        <v>4</v>
      </c>
      <c r="D2130" s="18" t="s">
        <v>4094</v>
      </c>
    </row>
    <row r="2131" spans="1:4" ht="13.5">
      <c r="A2131" s="18" t="s">
        <v>8200</v>
      </c>
      <c r="B2131" s="18" t="s">
        <v>8201</v>
      </c>
      <c r="C2131" s="18">
        <v>4</v>
      </c>
      <c r="D2131" s="18" t="s">
        <v>4094</v>
      </c>
    </row>
    <row r="2132" spans="1:4" ht="13.5">
      <c r="A2132" s="18" t="s">
        <v>8202</v>
      </c>
      <c r="B2132" s="18" t="s">
        <v>8203</v>
      </c>
      <c r="C2132" s="18">
        <v>4</v>
      </c>
      <c r="D2132" s="18" t="s">
        <v>4094</v>
      </c>
    </row>
    <row r="2133" spans="1:4" ht="13.5">
      <c r="A2133" s="18" t="s">
        <v>8204</v>
      </c>
      <c r="B2133" s="18" t="s">
        <v>8205</v>
      </c>
      <c r="C2133" s="18">
        <v>4</v>
      </c>
      <c r="D2133" s="18" t="s">
        <v>4094</v>
      </c>
    </row>
    <row r="2134" spans="1:4" ht="13.5">
      <c r="A2134" s="18" t="s">
        <v>8206</v>
      </c>
      <c r="B2134" s="18" t="s">
        <v>8207</v>
      </c>
      <c r="C2134" s="18">
        <v>4</v>
      </c>
      <c r="D2134" s="18" t="s">
        <v>4094</v>
      </c>
    </row>
    <row r="2135" spans="1:4" ht="13.5">
      <c r="A2135" s="18" t="s">
        <v>8208</v>
      </c>
      <c r="B2135" s="18" t="s">
        <v>8209</v>
      </c>
      <c r="C2135" s="18">
        <v>4</v>
      </c>
      <c r="D2135" s="18" t="s">
        <v>4094</v>
      </c>
    </row>
    <row r="2136" spans="1:4" ht="13.5">
      <c r="A2136" s="18" t="s">
        <v>8210</v>
      </c>
      <c r="B2136" s="18" t="s">
        <v>8211</v>
      </c>
      <c r="C2136" s="18">
        <v>4</v>
      </c>
      <c r="D2136" s="18" t="s">
        <v>4094</v>
      </c>
    </row>
    <row r="2137" spans="1:4" ht="13.5">
      <c r="A2137" s="18" t="s">
        <v>8212</v>
      </c>
      <c r="B2137" s="18" t="s">
        <v>8213</v>
      </c>
      <c r="C2137" s="18">
        <v>4</v>
      </c>
      <c r="D2137" s="18" t="s">
        <v>4094</v>
      </c>
    </row>
    <row r="2138" spans="1:4" ht="13.5">
      <c r="A2138" s="18" t="s">
        <v>8214</v>
      </c>
      <c r="B2138" s="18" t="s">
        <v>8215</v>
      </c>
      <c r="C2138" s="18">
        <v>4</v>
      </c>
      <c r="D2138" s="18" t="s">
        <v>4094</v>
      </c>
    </row>
    <row r="2139" spans="1:4" ht="13.5">
      <c r="A2139" s="18" t="s">
        <v>8216</v>
      </c>
      <c r="B2139" s="18" t="s">
        <v>8217</v>
      </c>
      <c r="C2139" s="18">
        <v>4</v>
      </c>
      <c r="D2139" s="18" t="s">
        <v>4094</v>
      </c>
    </row>
    <row r="2140" spans="1:4" ht="13.5">
      <c r="A2140" s="18" t="s">
        <v>8218</v>
      </c>
      <c r="B2140" s="18" t="s">
        <v>8219</v>
      </c>
      <c r="C2140" s="18">
        <v>4</v>
      </c>
      <c r="D2140" s="18" t="s">
        <v>4094</v>
      </c>
    </row>
    <row r="2141" spans="1:4" ht="13.5">
      <c r="A2141" s="18" t="s">
        <v>8220</v>
      </c>
      <c r="B2141" s="18" t="s">
        <v>8221</v>
      </c>
      <c r="C2141" s="18">
        <v>4</v>
      </c>
      <c r="D2141" s="18" t="s">
        <v>4094</v>
      </c>
    </row>
    <row r="2142" spans="1:4" ht="13.5">
      <c r="A2142" s="18" t="s">
        <v>8222</v>
      </c>
      <c r="B2142" s="18" t="s">
        <v>8223</v>
      </c>
      <c r="C2142" s="18">
        <v>4</v>
      </c>
      <c r="D2142" s="18" t="s">
        <v>4094</v>
      </c>
    </row>
    <row r="2143" spans="1:4" ht="13.5">
      <c r="A2143" s="18" t="s">
        <v>8224</v>
      </c>
      <c r="B2143" s="18" t="s">
        <v>8225</v>
      </c>
      <c r="C2143" s="18">
        <v>4</v>
      </c>
      <c r="D2143" s="18" t="s">
        <v>4094</v>
      </c>
    </row>
    <row r="2144" spans="1:4" ht="13.5">
      <c r="A2144" s="18" t="s">
        <v>8226</v>
      </c>
      <c r="B2144" s="18" t="s">
        <v>8227</v>
      </c>
      <c r="C2144" s="18">
        <v>4</v>
      </c>
      <c r="D2144" s="18" t="s">
        <v>4094</v>
      </c>
    </row>
    <row r="2145" spans="1:4" ht="13.5">
      <c r="A2145" s="18" t="s">
        <v>8228</v>
      </c>
      <c r="B2145" s="18" t="s">
        <v>8229</v>
      </c>
      <c r="C2145" s="18">
        <v>4</v>
      </c>
      <c r="D2145" s="18" t="s">
        <v>4094</v>
      </c>
    </row>
    <row r="2146" spans="1:4" ht="13.5">
      <c r="A2146" s="18" t="s">
        <v>8230</v>
      </c>
      <c r="B2146" s="18" t="s">
        <v>8231</v>
      </c>
      <c r="C2146" s="18">
        <v>4</v>
      </c>
      <c r="D2146" s="18" t="s">
        <v>4094</v>
      </c>
    </row>
    <row r="2147" spans="1:4" ht="13.5">
      <c r="A2147" s="18" t="s">
        <v>8232</v>
      </c>
      <c r="B2147" s="18" t="s">
        <v>8233</v>
      </c>
      <c r="C2147" s="18">
        <v>4</v>
      </c>
      <c r="D2147" s="18" t="s">
        <v>4094</v>
      </c>
    </row>
    <row r="2148" spans="1:4" ht="13.5">
      <c r="A2148" s="18" t="s">
        <v>8234</v>
      </c>
      <c r="B2148" s="18" t="s">
        <v>8235</v>
      </c>
      <c r="C2148" s="18">
        <v>4</v>
      </c>
      <c r="D2148" s="18" t="s">
        <v>4094</v>
      </c>
    </row>
    <row r="2149" spans="1:4" ht="13.5">
      <c r="A2149" s="18" t="s">
        <v>8236</v>
      </c>
      <c r="B2149" s="18" t="s">
        <v>8237</v>
      </c>
      <c r="C2149" s="18">
        <v>4</v>
      </c>
      <c r="D2149" s="18" t="s">
        <v>4094</v>
      </c>
    </row>
    <row r="2150" spans="1:4" ht="13.5">
      <c r="A2150" s="18" t="s">
        <v>8238</v>
      </c>
      <c r="B2150" s="18" t="s">
        <v>8239</v>
      </c>
      <c r="C2150" s="18">
        <v>4</v>
      </c>
      <c r="D2150" s="18" t="s">
        <v>4094</v>
      </c>
    </row>
    <row r="2151" spans="1:4" ht="13.5">
      <c r="A2151" s="18" t="s">
        <v>8240</v>
      </c>
      <c r="B2151" s="18" t="s">
        <v>8241</v>
      </c>
      <c r="C2151" s="18">
        <v>4</v>
      </c>
      <c r="D2151" s="18" t="s">
        <v>4094</v>
      </c>
    </row>
    <row r="2152" spans="1:4" ht="13.5">
      <c r="A2152" s="18" t="s">
        <v>8242</v>
      </c>
      <c r="B2152" s="18" t="s">
        <v>8243</v>
      </c>
      <c r="C2152" s="18">
        <v>4</v>
      </c>
      <c r="D2152" s="18" t="s">
        <v>4094</v>
      </c>
    </row>
    <row r="2153" spans="1:4" ht="13.5">
      <c r="A2153" s="18" t="s">
        <v>8244</v>
      </c>
      <c r="B2153" s="18" t="s">
        <v>8245</v>
      </c>
      <c r="C2153" s="18">
        <v>4</v>
      </c>
      <c r="D2153" s="18" t="s">
        <v>4094</v>
      </c>
    </row>
    <row r="2154" spans="1:4" ht="13.5">
      <c r="A2154" s="18" t="s">
        <v>8246</v>
      </c>
      <c r="B2154" s="18" t="s">
        <v>8247</v>
      </c>
      <c r="C2154" s="18">
        <v>4</v>
      </c>
      <c r="D2154" s="18" t="s">
        <v>4094</v>
      </c>
    </row>
    <row r="2155" spans="1:4" ht="13.5">
      <c r="A2155" s="18" t="s">
        <v>8248</v>
      </c>
      <c r="B2155" s="18" t="s">
        <v>8249</v>
      </c>
      <c r="C2155" s="18">
        <v>4</v>
      </c>
      <c r="D2155" s="18" t="s">
        <v>4094</v>
      </c>
    </row>
    <row r="2156" spans="1:4" ht="13.5">
      <c r="A2156" s="18" t="s">
        <v>8250</v>
      </c>
      <c r="B2156" s="18" t="s">
        <v>8251</v>
      </c>
      <c r="C2156" s="18">
        <v>4</v>
      </c>
      <c r="D2156" s="18" t="s">
        <v>4094</v>
      </c>
    </row>
    <row r="2157" spans="1:4" ht="13.5">
      <c r="A2157" s="18" t="s">
        <v>8252</v>
      </c>
      <c r="B2157" s="18" t="s">
        <v>8253</v>
      </c>
      <c r="C2157" s="18">
        <v>4</v>
      </c>
      <c r="D2157" s="18" t="s">
        <v>4094</v>
      </c>
    </row>
    <row r="2158" spans="1:4" ht="13.5">
      <c r="A2158" s="18" t="s">
        <v>8254</v>
      </c>
      <c r="B2158" s="18" t="s">
        <v>8255</v>
      </c>
      <c r="C2158" s="18">
        <v>4</v>
      </c>
      <c r="D2158" s="18" t="s">
        <v>4094</v>
      </c>
    </row>
    <row r="2159" spans="1:4" ht="13.5">
      <c r="A2159" s="18" t="s">
        <v>8256</v>
      </c>
      <c r="B2159" s="18" t="s">
        <v>8257</v>
      </c>
      <c r="C2159" s="18">
        <v>4</v>
      </c>
      <c r="D2159" s="18" t="s">
        <v>4094</v>
      </c>
    </row>
    <row r="2160" spans="1:4" ht="13.5">
      <c r="A2160" s="18" t="s">
        <v>8258</v>
      </c>
      <c r="B2160" s="18" t="s">
        <v>8259</v>
      </c>
      <c r="C2160" s="18">
        <v>4</v>
      </c>
      <c r="D2160" s="18" t="s">
        <v>4094</v>
      </c>
    </row>
    <row r="2161" spans="1:4" ht="13.5">
      <c r="A2161" s="18" t="s">
        <v>8260</v>
      </c>
      <c r="B2161" s="18" t="s">
        <v>8261</v>
      </c>
      <c r="C2161" s="18">
        <v>4</v>
      </c>
      <c r="D2161" s="18" t="s">
        <v>4094</v>
      </c>
    </row>
    <row r="2162" spans="1:4" ht="13.5">
      <c r="A2162" s="18" t="s">
        <v>8262</v>
      </c>
      <c r="B2162" s="18" t="s">
        <v>8263</v>
      </c>
      <c r="C2162" s="18">
        <v>4</v>
      </c>
      <c r="D2162" s="18" t="s">
        <v>4094</v>
      </c>
    </row>
    <row r="2163" spans="1:4" ht="13.5">
      <c r="A2163" s="18" t="s">
        <v>8264</v>
      </c>
      <c r="B2163" s="18" t="s">
        <v>8265</v>
      </c>
      <c r="C2163" s="18">
        <v>4</v>
      </c>
      <c r="D2163" s="18" t="s">
        <v>4094</v>
      </c>
    </row>
    <row r="2164" spans="1:4" ht="13.5">
      <c r="A2164" s="18" t="s">
        <v>8266</v>
      </c>
      <c r="B2164" s="18" t="s">
        <v>8267</v>
      </c>
      <c r="C2164" s="18">
        <v>4</v>
      </c>
      <c r="D2164" s="18" t="s">
        <v>4094</v>
      </c>
    </row>
    <row r="2165" spans="1:4" ht="13.5">
      <c r="A2165" s="18" t="s">
        <v>8268</v>
      </c>
      <c r="B2165" s="18" t="s">
        <v>8269</v>
      </c>
      <c r="C2165" s="18">
        <v>4</v>
      </c>
      <c r="D2165" s="18" t="s">
        <v>4094</v>
      </c>
    </row>
    <row r="2166" spans="1:4" ht="13.5">
      <c r="A2166" s="18" t="s">
        <v>8270</v>
      </c>
      <c r="B2166" s="18" t="s">
        <v>8271</v>
      </c>
      <c r="C2166" s="18">
        <v>4</v>
      </c>
      <c r="D2166" s="18" t="s">
        <v>4094</v>
      </c>
    </row>
    <row r="2167" spans="1:4" ht="13.5">
      <c r="A2167" s="18" t="s">
        <v>8272</v>
      </c>
      <c r="B2167" s="18" t="s">
        <v>8273</v>
      </c>
      <c r="C2167" s="18">
        <v>4</v>
      </c>
      <c r="D2167" s="18" t="s">
        <v>4094</v>
      </c>
    </row>
    <row r="2168" spans="1:4" ht="13.5">
      <c r="A2168" s="18" t="s">
        <v>8274</v>
      </c>
      <c r="B2168" s="18" t="s">
        <v>8275</v>
      </c>
      <c r="C2168" s="18">
        <v>4</v>
      </c>
      <c r="D2168" s="18" t="s">
        <v>4094</v>
      </c>
    </row>
    <row r="2169" spans="1:4" ht="13.5">
      <c r="A2169" s="18" t="s">
        <v>8276</v>
      </c>
      <c r="B2169" s="18" t="s">
        <v>8277</v>
      </c>
      <c r="C2169" s="18">
        <v>4</v>
      </c>
      <c r="D2169" s="18" t="s">
        <v>4094</v>
      </c>
    </row>
    <row r="2170" spans="1:4" ht="13.5">
      <c r="A2170" s="18" t="s">
        <v>8278</v>
      </c>
      <c r="B2170" s="18" t="s">
        <v>8279</v>
      </c>
      <c r="C2170" s="18">
        <v>4</v>
      </c>
      <c r="D2170" s="18" t="s">
        <v>4094</v>
      </c>
    </row>
    <row r="2171" spans="1:4" ht="13.5">
      <c r="A2171" s="18" t="s">
        <v>8280</v>
      </c>
      <c r="B2171" s="18" t="s">
        <v>8281</v>
      </c>
      <c r="C2171" s="18">
        <v>4</v>
      </c>
      <c r="D2171" s="18" t="s">
        <v>4094</v>
      </c>
    </row>
    <row r="2172" spans="1:4" ht="13.5">
      <c r="A2172" s="18" t="s">
        <v>8282</v>
      </c>
      <c r="B2172" s="18" t="s">
        <v>8283</v>
      </c>
      <c r="C2172" s="18">
        <v>4</v>
      </c>
      <c r="D2172" s="18" t="s">
        <v>4094</v>
      </c>
    </row>
    <row r="2173" spans="1:4" ht="13.5">
      <c r="A2173" s="18" t="s">
        <v>8284</v>
      </c>
      <c r="B2173" s="18" t="s">
        <v>8285</v>
      </c>
      <c r="C2173" s="18">
        <v>4</v>
      </c>
      <c r="D2173" s="18" t="s">
        <v>4094</v>
      </c>
    </row>
    <row r="2174" spans="1:4" ht="13.5">
      <c r="A2174" s="18" t="s">
        <v>8286</v>
      </c>
      <c r="B2174" s="18" t="s">
        <v>8287</v>
      </c>
      <c r="C2174" s="18">
        <v>4</v>
      </c>
      <c r="D2174" s="18" t="s">
        <v>4094</v>
      </c>
    </row>
    <row r="2175" spans="1:4" ht="13.5">
      <c r="A2175" s="18" t="s">
        <v>8288</v>
      </c>
      <c r="B2175" s="18" t="s">
        <v>8289</v>
      </c>
      <c r="C2175" s="18">
        <v>4</v>
      </c>
      <c r="D2175" s="18" t="s">
        <v>4094</v>
      </c>
    </row>
    <row r="2176" spans="1:4" ht="13.5">
      <c r="A2176" s="18" t="s">
        <v>8290</v>
      </c>
      <c r="B2176" s="18" t="s">
        <v>8291</v>
      </c>
      <c r="C2176" s="18">
        <v>4</v>
      </c>
      <c r="D2176" s="18" t="s">
        <v>4094</v>
      </c>
    </row>
    <row r="2177" spans="1:4" ht="13.5">
      <c r="A2177" s="18" t="s">
        <v>8292</v>
      </c>
      <c r="B2177" s="18" t="s">
        <v>8293</v>
      </c>
      <c r="C2177" s="18">
        <v>4</v>
      </c>
      <c r="D2177" s="18" t="s">
        <v>4094</v>
      </c>
    </row>
    <row r="2178" spans="1:4" ht="13.5">
      <c r="A2178" s="18" t="s">
        <v>8294</v>
      </c>
      <c r="B2178" s="18" t="s">
        <v>8295</v>
      </c>
      <c r="C2178" s="18">
        <v>4</v>
      </c>
      <c r="D2178" s="18" t="s">
        <v>4094</v>
      </c>
    </row>
    <row r="2179" spans="1:4" ht="13.5">
      <c r="A2179" s="18" t="s">
        <v>8296</v>
      </c>
      <c r="B2179" s="18" t="s">
        <v>8297</v>
      </c>
      <c r="C2179" s="18">
        <v>4</v>
      </c>
      <c r="D2179" s="18" t="s">
        <v>4094</v>
      </c>
    </row>
    <row r="2180" spans="1:4" ht="13.5">
      <c r="A2180" s="18" t="s">
        <v>8298</v>
      </c>
      <c r="B2180" s="18" t="s">
        <v>8299</v>
      </c>
      <c r="C2180" s="18">
        <v>4</v>
      </c>
      <c r="D2180" s="18" t="s">
        <v>4094</v>
      </c>
    </row>
    <row r="2181" spans="1:4" ht="13.5">
      <c r="A2181" s="18" t="s">
        <v>8300</v>
      </c>
      <c r="B2181" s="18" t="s">
        <v>8301</v>
      </c>
      <c r="C2181" s="18">
        <v>4</v>
      </c>
      <c r="D2181" s="18" t="s">
        <v>4094</v>
      </c>
    </row>
    <row r="2182" spans="1:4" ht="13.5">
      <c r="A2182" s="18" t="s">
        <v>8302</v>
      </c>
      <c r="B2182" s="18" t="s">
        <v>8303</v>
      </c>
      <c r="C2182" s="18">
        <v>4</v>
      </c>
      <c r="D2182" s="18" t="s">
        <v>4094</v>
      </c>
    </row>
    <row r="2183" spans="1:4" ht="13.5">
      <c r="A2183" s="18" t="s">
        <v>8304</v>
      </c>
      <c r="B2183" s="18" t="s">
        <v>8305</v>
      </c>
      <c r="C2183" s="18">
        <v>4</v>
      </c>
      <c r="D2183" s="18" t="s">
        <v>4094</v>
      </c>
    </row>
    <row r="2184" spans="1:4" ht="13.5">
      <c r="A2184" s="18" t="s">
        <v>8306</v>
      </c>
      <c r="B2184" s="18" t="s">
        <v>8307</v>
      </c>
      <c r="C2184" s="18">
        <v>4</v>
      </c>
      <c r="D2184" s="18" t="s">
        <v>4094</v>
      </c>
    </row>
    <row r="2185" spans="1:4" ht="13.5">
      <c r="A2185" s="18" t="s">
        <v>8308</v>
      </c>
      <c r="B2185" s="18" t="s">
        <v>8309</v>
      </c>
      <c r="C2185" s="18">
        <v>4</v>
      </c>
      <c r="D2185" s="18" t="s">
        <v>4094</v>
      </c>
    </row>
    <row r="2186" spans="1:4" ht="13.5">
      <c r="A2186" s="18" t="s">
        <v>8310</v>
      </c>
      <c r="B2186" s="18" t="s">
        <v>8311</v>
      </c>
      <c r="C2186" s="18">
        <v>4</v>
      </c>
      <c r="D2186" s="18" t="s">
        <v>4094</v>
      </c>
    </row>
    <row r="2187" spans="1:4" ht="13.5">
      <c r="A2187" s="18" t="s">
        <v>8312</v>
      </c>
      <c r="B2187" s="18" t="s">
        <v>8313</v>
      </c>
      <c r="C2187" s="18">
        <v>4</v>
      </c>
      <c r="D2187" s="18" t="s">
        <v>4094</v>
      </c>
    </row>
    <row r="2188" spans="1:4" ht="13.5">
      <c r="A2188" s="18" t="s">
        <v>8314</v>
      </c>
      <c r="B2188" s="18" t="s">
        <v>8315</v>
      </c>
      <c r="C2188" s="18">
        <v>4</v>
      </c>
      <c r="D2188" s="18" t="s">
        <v>4094</v>
      </c>
    </row>
    <row r="2189" spans="1:4" ht="13.5">
      <c r="A2189" s="18" t="s">
        <v>8316</v>
      </c>
      <c r="B2189" s="18" t="s">
        <v>8317</v>
      </c>
      <c r="C2189" s="18">
        <v>4</v>
      </c>
      <c r="D2189" s="18" t="s">
        <v>4094</v>
      </c>
    </row>
    <row r="2190" spans="1:4" ht="13.5">
      <c r="A2190" s="18" t="s">
        <v>8318</v>
      </c>
      <c r="B2190" s="18" t="s">
        <v>8319</v>
      </c>
      <c r="C2190" s="18">
        <v>4</v>
      </c>
      <c r="D2190" s="18" t="s">
        <v>4094</v>
      </c>
    </row>
    <row r="2191" spans="1:4" ht="13.5">
      <c r="A2191" s="18" t="s">
        <v>8320</v>
      </c>
      <c r="B2191" s="18" t="s">
        <v>8321</v>
      </c>
      <c r="C2191" s="18">
        <v>4</v>
      </c>
      <c r="D2191" s="18" t="s">
        <v>4094</v>
      </c>
    </row>
    <row r="2192" spans="1:4" ht="13.5">
      <c r="A2192" s="18" t="s">
        <v>8322</v>
      </c>
      <c r="B2192" s="18" t="s">
        <v>8323</v>
      </c>
      <c r="C2192" s="18">
        <v>4</v>
      </c>
      <c r="D2192" s="18" t="s">
        <v>4094</v>
      </c>
    </row>
    <row r="2193" spans="1:4" ht="13.5">
      <c r="A2193" s="18" t="s">
        <v>8324</v>
      </c>
      <c r="B2193" s="18" t="s">
        <v>8325</v>
      </c>
      <c r="C2193" s="18">
        <v>4</v>
      </c>
      <c r="D2193" s="18" t="s">
        <v>4094</v>
      </c>
    </row>
    <row r="2194" spans="1:4" ht="13.5">
      <c r="A2194" s="18" t="s">
        <v>8326</v>
      </c>
      <c r="B2194" s="18" t="s">
        <v>8327</v>
      </c>
      <c r="C2194" s="18">
        <v>4</v>
      </c>
      <c r="D2194" s="18" t="s">
        <v>4094</v>
      </c>
    </row>
    <row r="2195" spans="1:4" ht="13.5">
      <c r="A2195" s="18" t="s">
        <v>8328</v>
      </c>
      <c r="B2195" s="18" t="s">
        <v>8329</v>
      </c>
      <c r="C2195" s="18">
        <v>4</v>
      </c>
      <c r="D2195" s="18" t="s">
        <v>4094</v>
      </c>
    </row>
    <row r="2196" spans="1:4" ht="13.5">
      <c r="A2196" s="18" t="s">
        <v>8330</v>
      </c>
      <c r="B2196" s="18" t="s">
        <v>8331</v>
      </c>
      <c r="C2196" s="18">
        <v>4</v>
      </c>
      <c r="D2196" s="18" t="s">
        <v>4094</v>
      </c>
    </row>
    <row r="2197" spans="1:4" ht="13.5">
      <c r="A2197" s="18" t="s">
        <v>8332</v>
      </c>
      <c r="B2197" s="18" t="s">
        <v>8333</v>
      </c>
      <c r="C2197" s="18">
        <v>4</v>
      </c>
      <c r="D2197" s="18" t="s">
        <v>4094</v>
      </c>
    </row>
    <row r="2198" spans="1:4" ht="13.5">
      <c r="A2198" s="18" t="s">
        <v>8334</v>
      </c>
      <c r="B2198" s="18" t="s">
        <v>8335</v>
      </c>
      <c r="C2198" s="18">
        <v>4</v>
      </c>
      <c r="D2198" s="18" t="s">
        <v>4094</v>
      </c>
    </row>
    <row r="2199" spans="1:4" ht="13.5">
      <c r="A2199" s="18" t="s">
        <v>8336</v>
      </c>
      <c r="B2199" s="18" t="s">
        <v>8337</v>
      </c>
      <c r="C2199" s="18">
        <v>4</v>
      </c>
      <c r="D2199" s="18" t="s">
        <v>4094</v>
      </c>
    </row>
    <row r="2200" spans="1:4" ht="13.5">
      <c r="A2200" s="18" t="s">
        <v>8338</v>
      </c>
      <c r="B2200" s="18" t="s">
        <v>8339</v>
      </c>
      <c r="C2200" s="18">
        <v>4</v>
      </c>
      <c r="D2200" s="18" t="s">
        <v>4094</v>
      </c>
    </row>
    <row r="2201" spans="1:4" ht="13.5">
      <c r="A2201" s="18" t="s">
        <v>8340</v>
      </c>
      <c r="B2201" s="18" t="s">
        <v>8341</v>
      </c>
      <c r="C2201" s="18">
        <v>4</v>
      </c>
      <c r="D2201" s="18" t="s">
        <v>4094</v>
      </c>
    </row>
    <row r="2202" spans="1:4" ht="13.5">
      <c r="A2202" s="18" t="s">
        <v>8342</v>
      </c>
      <c r="B2202" s="18" t="s">
        <v>8343</v>
      </c>
      <c r="C2202" s="18">
        <v>4</v>
      </c>
      <c r="D2202" s="18" t="s">
        <v>4094</v>
      </c>
    </row>
    <row r="2203" spans="1:4" ht="13.5">
      <c r="A2203" s="18" t="s">
        <v>8344</v>
      </c>
      <c r="B2203" s="18" t="s">
        <v>8345</v>
      </c>
      <c r="C2203" s="18">
        <v>4</v>
      </c>
      <c r="D2203" s="18" t="s">
        <v>4094</v>
      </c>
    </row>
    <row r="2204" spans="1:4" ht="13.5">
      <c r="A2204" s="18" t="s">
        <v>8346</v>
      </c>
      <c r="B2204" s="18" t="s">
        <v>8347</v>
      </c>
      <c r="C2204" s="18">
        <v>4</v>
      </c>
      <c r="D2204" s="18" t="s">
        <v>4094</v>
      </c>
    </row>
    <row r="2205" spans="1:4" ht="13.5">
      <c r="A2205" s="18" t="s">
        <v>8348</v>
      </c>
      <c r="B2205" s="18" t="s">
        <v>8349</v>
      </c>
      <c r="C2205" s="18">
        <v>4</v>
      </c>
      <c r="D2205" s="18" t="s">
        <v>4094</v>
      </c>
    </row>
    <row r="2206" spans="1:4" ht="13.5">
      <c r="A2206" s="18" t="s">
        <v>8350</v>
      </c>
      <c r="B2206" s="18" t="s">
        <v>8351</v>
      </c>
      <c r="C2206" s="18">
        <v>4</v>
      </c>
      <c r="D2206" s="18" t="s">
        <v>4094</v>
      </c>
    </row>
    <row r="2207" spans="1:4" ht="13.5">
      <c r="A2207" s="18" t="s">
        <v>8352</v>
      </c>
      <c r="B2207" s="18" t="s">
        <v>8353</v>
      </c>
      <c r="C2207" s="18">
        <v>4</v>
      </c>
      <c r="D2207" s="18" t="s">
        <v>4094</v>
      </c>
    </row>
    <row r="2208" spans="1:4" ht="13.5">
      <c r="A2208" s="18" t="s">
        <v>8354</v>
      </c>
      <c r="B2208" s="18" t="s">
        <v>8355</v>
      </c>
      <c r="C2208" s="18">
        <v>4</v>
      </c>
      <c r="D2208" s="18" t="s">
        <v>4094</v>
      </c>
    </row>
    <row r="2209" spans="1:4" ht="13.5">
      <c r="A2209" s="18" t="s">
        <v>8356</v>
      </c>
      <c r="B2209" s="18" t="s">
        <v>8357</v>
      </c>
      <c r="C2209" s="18">
        <v>4</v>
      </c>
      <c r="D2209" s="18" t="s">
        <v>4094</v>
      </c>
    </row>
    <row r="2210" spans="1:4" ht="13.5">
      <c r="A2210" s="18" t="s">
        <v>8358</v>
      </c>
      <c r="B2210" s="18" t="s">
        <v>8359</v>
      </c>
      <c r="C2210" s="18">
        <v>4</v>
      </c>
      <c r="D2210" s="18" t="s">
        <v>4094</v>
      </c>
    </row>
    <row r="2211" spans="1:4" ht="13.5">
      <c r="A2211" s="18" t="s">
        <v>8360</v>
      </c>
      <c r="B2211" s="18" t="s">
        <v>8361</v>
      </c>
      <c r="C2211" s="18">
        <v>4</v>
      </c>
      <c r="D2211" s="18" t="s">
        <v>4094</v>
      </c>
    </row>
    <row r="2212" spans="1:4" ht="13.5">
      <c r="A2212" s="18" t="s">
        <v>8362</v>
      </c>
      <c r="B2212" s="18" t="s">
        <v>8363</v>
      </c>
      <c r="C2212" s="18">
        <v>4</v>
      </c>
      <c r="D2212" s="18" t="s">
        <v>4094</v>
      </c>
    </row>
    <row r="2213" spans="1:4" ht="13.5">
      <c r="A2213" s="18" t="s">
        <v>8364</v>
      </c>
      <c r="B2213" s="18" t="s">
        <v>8365</v>
      </c>
      <c r="C2213" s="18">
        <v>4</v>
      </c>
      <c r="D2213" s="18" t="s">
        <v>4094</v>
      </c>
    </row>
    <row r="2214" spans="1:4" ht="13.5">
      <c r="A2214" s="18" t="s">
        <v>8366</v>
      </c>
      <c r="B2214" s="18" t="s">
        <v>8367</v>
      </c>
      <c r="C2214" s="18">
        <v>4</v>
      </c>
      <c r="D2214" s="18" t="s">
        <v>4094</v>
      </c>
    </row>
    <row r="2215" spans="1:4" ht="13.5">
      <c r="A2215" s="18" t="s">
        <v>8368</v>
      </c>
      <c r="B2215" s="18" t="s">
        <v>8369</v>
      </c>
      <c r="C2215" s="18">
        <v>4</v>
      </c>
      <c r="D2215" s="18" t="s">
        <v>4094</v>
      </c>
    </row>
    <row r="2216" spans="1:4" ht="13.5">
      <c r="A2216" s="18" t="s">
        <v>8370</v>
      </c>
      <c r="B2216" s="18" t="s">
        <v>8371</v>
      </c>
      <c r="C2216" s="18">
        <v>4</v>
      </c>
      <c r="D2216" s="18" t="s">
        <v>4094</v>
      </c>
    </row>
    <row r="2217" spans="1:4" ht="13.5">
      <c r="A2217" s="18" t="s">
        <v>8372</v>
      </c>
      <c r="B2217" s="18" t="s">
        <v>8373</v>
      </c>
      <c r="C2217" s="18">
        <v>4</v>
      </c>
      <c r="D2217" s="18" t="s">
        <v>4094</v>
      </c>
    </row>
    <row r="2218" spans="1:4" ht="13.5">
      <c r="A2218" s="18" t="s">
        <v>8374</v>
      </c>
      <c r="B2218" s="18" t="s">
        <v>8375</v>
      </c>
      <c r="C2218" s="18">
        <v>4</v>
      </c>
      <c r="D2218" s="18" t="s">
        <v>4094</v>
      </c>
    </row>
    <row r="2219" spans="1:4" ht="13.5">
      <c r="A2219" s="18" t="s">
        <v>8376</v>
      </c>
      <c r="B2219" s="18" t="s">
        <v>8377</v>
      </c>
      <c r="C2219" s="18">
        <v>4</v>
      </c>
      <c r="D2219" s="18" t="s">
        <v>4094</v>
      </c>
    </row>
    <row r="2220" spans="1:4" ht="13.5">
      <c r="A2220" s="18" t="s">
        <v>8378</v>
      </c>
      <c r="B2220" s="18" t="s">
        <v>8379</v>
      </c>
      <c r="C2220" s="18">
        <v>4</v>
      </c>
      <c r="D2220" s="18" t="s">
        <v>4094</v>
      </c>
    </row>
    <row r="2221" spans="1:4" ht="13.5">
      <c r="A2221" s="18" t="s">
        <v>8380</v>
      </c>
      <c r="B2221" s="18" t="s">
        <v>8381</v>
      </c>
      <c r="C2221" s="18">
        <v>4</v>
      </c>
      <c r="D2221" s="18" t="s">
        <v>4094</v>
      </c>
    </row>
    <row r="2222" spans="1:4" ht="13.5">
      <c r="A2222" s="18" t="s">
        <v>8382</v>
      </c>
      <c r="B2222" s="18" t="s">
        <v>8383</v>
      </c>
      <c r="C2222" s="18">
        <v>4</v>
      </c>
      <c r="D2222" s="18" t="s">
        <v>4094</v>
      </c>
    </row>
    <row r="2223" spans="1:4" ht="13.5">
      <c r="A2223" s="18" t="s">
        <v>8384</v>
      </c>
      <c r="B2223" s="18" t="s">
        <v>8385</v>
      </c>
      <c r="C2223" s="18">
        <v>4</v>
      </c>
      <c r="D2223" s="18" t="s">
        <v>4094</v>
      </c>
    </row>
    <row r="2224" spans="1:4" ht="13.5">
      <c r="A2224" s="18" t="s">
        <v>8386</v>
      </c>
      <c r="B2224" s="18" t="s">
        <v>8387</v>
      </c>
      <c r="C2224" s="18">
        <v>4</v>
      </c>
      <c r="D2224" s="18" t="s">
        <v>4094</v>
      </c>
    </row>
    <row r="2225" spans="1:4" ht="13.5">
      <c r="A2225" s="18" t="s">
        <v>8388</v>
      </c>
      <c r="B2225" s="18" t="s">
        <v>8389</v>
      </c>
      <c r="C2225" s="18">
        <v>4</v>
      </c>
      <c r="D2225" s="18" t="s">
        <v>4094</v>
      </c>
    </row>
    <row r="2226" spans="1:4" ht="13.5">
      <c r="A2226" s="18" t="s">
        <v>8390</v>
      </c>
      <c r="B2226" s="18" t="s">
        <v>8391</v>
      </c>
      <c r="C2226" s="18">
        <v>4</v>
      </c>
      <c r="D2226" s="18" t="s">
        <v>4094</v>
      </c>
    </row>
    <row r="2227" spans="1:4" ht="13.5">
      <c r="A2227" s="18" t="s">
        <v>8392</v>
      </c>
      <c r="B2227" s="18" t="s">
        <v>8393</v>
      </c>
      <c r="C2227" s="18">
        <v>4</v>
      </c>
      <c r="D2227" s="18" t="s">
        <v>4094</v>
      </c>
    </row>
    <row r="2228" spans="1:4" ht="13.5">
      <c r="A2228" s="18" t="s">
        <v>8394</v>
      </c>
      <c r="B2228" s="18" t="s">
        <v>8395</v>
      </c>
      <c r="C2228" s="18">
        <v>4</v>
      </c>
      <c r="D2228" s="18" t="s">
        <v>4094</v>
      </c>
    </row>
    <row r="2229" spans="1:4" ht="13.5">
      <c r="A2229" s="18" t="s">
        <v>8396</v>
      </c>
      <c r="B2229" s="18" t="s">
        <v>8397</v>
      </c>
      <c r="C2229" s="18">
        <v>4</v>
      </c>
      <c r="D2229" s="18" t="s">
        <v>4094</v>
      </c>
    </row>
    <row r="2230" spans="1:4" ht="13.5">
      <c r="A2230" s="18" t="s">
        <v>8398</v>
      </c>
      <c r="B2230" s="18" t="s">
        <v>8399</v>
      </c>
      <c r="C2230" s="18">
        <v>4</v>
      </c>
      <c r="D2230" s="18" t="s">
        <v>4094</v>
      </c>
    </row>
    <row r="2231" spans="1:4" ht="13.5">
      <c r="A2231" s="18" t="s">
        <v>8400</v>
      </c>
      <c r="B2231" s="18" t="s">
        <v>8401</v>
      </c>
      <c r="C2231" s="18">
        <v>4</v>
      </c>
      <c r="D2231" s="18" t="s">
        <v>4094</v>
      </c>
    </row>
    <row r="2232" spans="1:4" ht="13.5">
      <c r="A2232" s="18" t="s">
        <v>8402</v>
      </c>
      <c r="B2232" s="18" t="s">
        <v>8403</v>
      </c>
      <c r="C2232" s="18">
        <v>4</v>
      </c>
      <c r="D2232" s="18" t="s">
        <v>4094</v>
      </c>
    </row>
    <row r="2233" spans="1:4" ht="13.5">
      <c r="A2233" s="18" t="s">
        <v>8404</v>
      </c>
      <c r="B2233" s="18" t="s">
        <v>8405</v>
      </c>
      <c r="C2233" s="18">
        <v>4</v>
      </c>
      <c r="D2233" s="18" t="s">
        <v>4094</v>
      </c>
    </row>
    <row r="2234" spans="1:4" ht="13.5">
      <c r="A2234" s="18" t="s">
        <v>8406</v>
      </c>
      <c r="B2234" s="18" t="s">
        <v>8407</v>
      </c>
      <c r="C2234" s="18">
        <v>4</v>
      </c>
      <c r="D2234" s="18" t="s">
        <v>4094</v>
      </c>
    </row>
    <row r="2235" spans="1:4" ht="13.5">
      <c r="A2235" s="18" t="s">
        <v>8408</v>
      </c>
      <c r="B2235" s="18" t="s">
        <v>8409</v>
      </c>
      <c r="C2235" s="18">
        <v>4</v>
      </c>
      <c r="D2235" s="18" t="s">
        <v>4094</v>
      </c>
    </row>
    <row r="2236" spans="1:4" ht="13.5">
      <c r="A2236" s="18" t="s">
        <v>8410</v>
      </c>
      <c r="B2236" s="18" t="s">
        <v>8411</v>
      </c>
      <c r="C2236" s="18">
        <v>4</v>
      </c>
      <c r="D2236" s="18" t="s">
        <v>4094</v>
      </c>
    </row>
    <row r="2237" spans="1:4" ht="13.5">
      <c r="A2237" s="18" t="s">
        <v>8412</v>
      </c>
      <c r="B2237" s="18" t="s">
        <v>8413</v>
      </c>
      <c r="C2237" s="18">
        <v>4</v>
      </c>
      <c r="D2237" s="18" t="s">
        <v>4094</v>
      </c>
    </row>
    <row r="2238" spans="1:4" ht="13.5">
      <c r="A2238" s="18" t="s">
        <v>8414</v>
      </c>
      <c r="B2238" s="18" t="s">
        <v>8415</v>
      </c>
      <c r="C2238" s="18">
        <v>4</v>
      </c>
      <c r="D2238" s="18" t="s">
        <v>4094</v>
      </c>
    </row>
    <row r="2239" spans="1:4" ht="13.5">
      <c r="A2239" s="18" t="s">
        <v>8416</v>
      </c>
      <c r="B2239" s="18" t="s">
        <v>8417</v>
      </c>
      <c r="C2239" s="18">
        <v>4</v>
      </c>
      <c r="D2239" s="18" t="s">
        <v>4094</v>
      </c>
    </row>
    <row r="2240" spans="1:4" ht="13.5">
      <c r="A2240" s="18" t="s">
        <v>8418</v>
      </c>
      <c r="B2240" s="18" t="s">
        <v>8419</v>
      </c>
      <c r="C2240" s="18">
        <v>4</v>
      </c>
      <c r="D2240" s="18" t="s">
        <v>4094</v>
      </c>
    </row>
    <row r="2241" spans="1:4" ht="13.5">
      <c r="A2241" s="18" t="s">
        <v>8420</v>
      </c>
      <c r="B2241" s="18" t="s">
        <v>8421</v>
      </c>
      <c r="C2241" s="18">
        <v>4</v>
      </c>
      <c r="D2241" s="18" t="s">
        <v>4094</v>
      </c>
    </row>
    <row r="2242" spans="1:4" ht="13.5">
      <c r="A2242" s="18" t="s">
        <v>8422</v>
      </c>
      <c r="B2242" s="18" t="s">
        <v>8423</v>
      </c>
      <c r="C2242" s="18">
        <v>4</v>
      </c>
      <c r="D2242" s="18" t="s">
        <v>4094</v>
      </c>
    </row>
    <row r="2243" spans="1:4" ht="13.5">
      <c r="A2243" s="18" t="s">
        <v>8424</v>
      </c>
      <c r="B2243" s="18" t="s">
        <v>8425</v>
      </c>
      <c r="C2243" s="18">
        <v>4</v>
      </c>
      <c r="D2243" s="18" t="s">
        <v>4094</v>
      </c>
    </row>
    <row r="2244" spans="1:4" ht="13.5">
      <c r="A2244" s="18" t="s">
        <v>8426</v>
      </c>
      <c r="B2244" s="18" t="s">
        <v>8427</v>
      </c>
      <c r="C2244" s="18">
        <v>4</v>
      </c>
      <c r="D2244" s="18" t="s">
        <v>4094</v>
      </c>
    </row>
    <row r="2245" spans="1:4" ht="13.5">
      <c r="A2245" s="18" t="s">
        <v>8428</v>
      </c>
      <c r="B2245" s="18" t="s">
        <v>8429</v>
      </c>
      <c r="C2245" s="18">
        <v>4</v>
      </c>
      <c r="D2245" s="18" t="s">
        <v>4094</v>
      </c>
    </row>
    <row r="2246" spans="1:4" ht="13.5">
      <c r="A2246" s="18" t="s">
        <v>8430</v>
      </c>
      <c r="B2246" s="18" t="s">
        <v>8431</v>
      </c>
      <c r="C2246" s="18">
        <v>4</v>
      </c>
      <c r="D2246" s="18" t="s">
        <v>4094</v>
      </c>
    </row>
    <row r="2247" spans="1:4" ht="13.5">
      <c r="A2247" s="18" t="s">
        <v>8432</v>
      </c>
      <c r="B2247" s="18" t="s">
        <v>8433</v>
      </c>
      <c r="C2247" s="18">
        <v>4</v>
      </c>
      <c r="D2247" s="18" t="s">
        <v>4094</v>
      </c>
    </row>
    <row r="2248" spans="1:4" ht="13.5">
      <c r="A2248" s="18" t="s">
        <v>8434</v>
      </c>
      <c r="B2248" s="18" t="s">
        <v>8435</v>
      </c>
      <c r="C2248" s="18">
        <v>4</v>
      </c>
      <c r="D2248" s="18" t="s">
        <v>4094</v>
      </c>
    </row>
    <row r="2249" spans="1:4" ht="13.5">
      <c r="A2249" s="18" t="s">
        <v>8436</v>
      </c>
      <c r="B2249" s="18" t="s">
        <v>8437</v>
      </c>
      <c r="C2249" s="18">
        <v>4</v>
      </c>
      <c r="D2249" s="18" t="s">
        <v>4094</v>
      </c>
    </row>
    <row r="2250" spans="1:4" ht="13.5">
      <c r="A2250" s="18" t="s">
        <v>8438</v>
      </c>
      <c r="B2250" s="18" t="s">
        <v>8439</v>
      </c>
      <c r="C2250" s="18">
        <v>4</v>
      </c>
      <c r="D2250" s="18" t="s">
        <v>4094</v>
      </c>
    </row>
    <row r="2251" spans="1:4" ht="13.5">
      <c r="A2251" s="18" t="s">
        <v>8440</v>
      </c>
      <c r="B2251" s="18" t="s">
        <v>8441</v>
      </c>
      <c r="C2251" s="18">
        <v>4</v>
      </c>
      <c r="D2251" s="18" t="s">
        <v>4094</v>
      </c>
    </row>
    <row r="2252" spans="1:4" ht="13.5">
      <c r="A2252" s="18" t="s">
        <v>8442</v>
      </c>
      <c r="B2252" s="18" t="s">
        <v>8443</v>
      </c>
      <c r="C2252" s="18">
        <v>4</v>
      </c>
      <c r="D2252" s="18" t="s">
        <v>4094</v>
      </c>
    </row>
    <row r="2253" spans="1:4" ht="13.5">
      <c r="A2253" s="18" t="s">
        <v>8444</v>
      </c>
      <c r="B2253" s="18" t="s">
        <v>8445</v>
      </c>
      <c r="C2253" s="18">
        <v>4</v>
      </c>
      <c r="D2253" s="18" t="s">
        <v>4094</v>
      </c>
    </row>
    <row r="2254" spans="1:4" ht="13.5">
      <c r="A2254" s="18" t="s">
        <v>8446</v>
      </c>
      <c r="B2254" s="18" t="s">
        <v>8447</v>
      </c>
      <c r="C2254" s="18">
        <v>4</v>
      </c>
      <c r="D2254" s="18" t="s">
        <v>4094</v>
      </c>
    </row>
    <row r="2255" spans="1:4" ht="13.5">
      <c r="A2255" s="18" t="s">
        <v>8448</v>
      </c>
      <c r="B2255" s="18" t="s">
        <v>8449</v>
      </c>
      <c r="C2255" s="18">
        <v>4</v>
      </c>
      <c r="D2255" s="18" t="s">
        <v>4094</v>
      </c>
    </row>
    <row r="2256" spans="1:4" ht="13.5">
      <c r="A2256" s="18" t="s">
        <v>8450</v>
      </c>
      <c r="B2256" s="18" t="s">
        <v>8451</v>
      </c>
      <c r="C2256" s="18">
        <v>4</v>
      </c>
      <c r="D2256" s="18" t="s">
        <v>4094</v>
      </c>
    </row>
    <row r="2257" spans="1:4" ht="13.5">
      <c r="A2257" s="18" t="s">
        <v>8452</v>
      </c>
      <c r="B2257" s="18" t="s">
        <v>8453</v>
      </c>
      <c r="C2257" s="18">
        <v>4</v>
      </c>
      <c r="D2257" s="18" t="s">
        <v>4094</v>
      </c>
    </row>
    <row r="2258" spans="1:4" ht="13.5">
      <c r="A2258" s="18" t="s">
        <v>8454</v>
      </c>
      <c r="B2258" s="18" t="s">
        <v>8455</v>
      </c>
      <c r="C2258" s="18">
        <v>4</v>
      </c>
      <c r="D2258" s="18" t="s">
        <v>4094</v>
      </c>
    </row>
    <row r="2259" spans="1:4" ht="13.5">
      <c r="A2259" s="18" t="s">
        <v>8456</v>
      </c>
      <c r="B2259" s="18" t="s">
        <v>8457</v>
      </c>
      <c r="C2259" s="18">
        <v>4</v>
      </c>
      <c r="D2259" s="18" t="s">
        <v>4094</v>
      </c>
    </row>
    <row r="2260" spans="1:4" ht="13.5">
      <c r="A2260" s="18" t="s">
        <v>8458</v>
      </c>
      <c r="B2260" s="18" t="s">
        <v>8459</v>
      </c>
      <c r="C2260" s="18">
        <v>4</v>
      </c>
      <c r="D2260" s="18" t="s">
        <v>4094</v>
      </c>
    </row>
    <row r="2261" spans="1:4" ht="13.5">
      <c r="A2261" s="18" t="s">
        <v>8460</v>
      </c>
      <c r="B2261" s="18" t="s">
        <v>8461</v>
      </c>
      <c r="C2261" s="18">
        <v>4</v>
      </c>
      <c r="D2261" s="18" t="s">
        <v>4094</v>
      </c>
    </row>
    <row r="2262" spans="1:4" ht="13.5">
      <c r="A2262" s="18" t="s">
        <v>8462</v>
      </c>
      <c r="B2262" s="18" t="s">
        <v>8463</v>
      </c>
      <c r="C2262" s="18">
        <v>4</v>
      </c>
      <c r="D2262" s="18" t="s">
        <v>4094</v>
      </c>
    </row>
    <row r="2263" spans="1:4" ht="13.5">
      <c r="A2263" s="18" t="s">
        <v>8464</v>
      </c>
      <c r="B2263" s="18" t="s">
        <v>8465</v>
      </c>
      <c r="C2263" s="18">
        <v>4</v>
      </c>
      <c r="D2263" s="18" t="s">
        <v>4094</v>
      </c>
    </row>
    <row r="2264" spans="1:4" ht="13.5">
      <c r="A2264" s="18" t="s">
        <v>8466</v>
      </c>
      <c r="B2264" s="18" t="s">
        <v>8467</v>
      </c>
      <c r="C2264" s="18">
        <v>4</v>
      </c>
      <c r="D2264" s="18" t="s">
        <v>4094</v>
      </c>
    </row>
    <row r="2265" spans="1:4" ht="13.5">
      <c r="A2265" s="18" t="s">
        <v>8468</v>
      </c>
      <c r="B2265" s="18" t="s">
        <v>8469</v>
      </c>
      <c r="C2265" s="18">
        <v>4</v>
      </c>
      <c r="D2265" s="18" t="s">
        <v>4094</v>
      </c>
    </row>
    <row r="2266" spans="1:4" ht="13.5">
      <c r="A2266" s="18" t="s">
        <v>8470</v>
      </c>
      <c r="B2266" s="18" t="s">
        <v>8471</v>
      </c>
      <c r="C2266" s="18">
        <v>4</v>
      </c>
      <c r="D2266" s="18" t="s">
        <v>4094</v>
      </c>
    </row>
    <row r="2267" spans="1:4" ht="13.5">
      <c r="A2267" s="18" t="s">
        <v>8472</v>
      </c>
      <c r="B2267" s="18" t="s">
        <v>8473</v>
      </c>
      <c r="C2267" s="18">
        <v>4</v>
      </c>
      <c r="D2267" s="18" t="s">
        <v>4094</v>
      </c>
    </row>
    <row r="2268" spans="1:4" ht="13.5">
      <c r="A2268" s="18" t="s">
        <v>8474</v>
      </c>
      <c r="B2268" s="18" t="s">
        <v>8475</v>
      </c>
      <c r="C2268" s="18">
        <v>4</v>
      </c>
      <c r="D2268" s="18" t="s">
        <v>4094</v>
      </c>
    </row>
    <row r="2269" spans="1:4" ht="13.5">
      <c r="A2269" s="18" t="s">
        <v>8476</v>
      </c>
      <c r="B2269" s="18" t="s">
        <v>8477</v>
      </c>
      <c r="C2269" s="18">
        <v>4</v>
      </c>
      <c r="D2269" s="18" t="s">
        <v>4094</v>
      </c>
    </row>
    <row r="2270" spans="1:4" ht="13.5">
      <c r="A2270" s="18" t="s">
        <v>8478</v>
      </c>
      <c r="B2270" s="18" t="s">
        <v>8479</v>
      </c>
      <c r="C2270" s="18">
        <v>4</v>
      </c>
      <c r="D2270" s="18" t="s">
        <v>4094</v>
      </c>
    </row>
    <row r="2271" spans="1:4" ht="13.5">
      <c r="A2271" s="18" t="s">
        <v>8480</v>
      </c>
      <c r="B2271" s="18" t="s">
        <v>8481</v>
      </c>
      <c r="C2271" s="18">
        <v>4</v>
      </c>
      <c r="D2271" s="18" t="s">
        <v>4094</v>
      </c>
    </row>
    <row r="2272" spans="1:4" ht="13.5">
      <c r="A2272" s="18" t="s">
        <v>8482</v>
      </c>
      <c r="B2272" s="18" t="s">
        <v>8483</v>
      </c>
      <c r="C2272" s="18">
        <v>4</v>
      </c>
      <c r="D2272" s="18" t="s">
        <v>4094</v>
      </c>
    </row>
    <row r="2273" spans="1:4" ht="13.5">
      <c r="A2273" s="18" t="s">
        <v>8484</v>
      </c>
      <c r="B2273" s="18" t="s">
        <v>8485</v>
      </c>
      <c r="C2273" s="18">
        <v>4</v>
      </c>
      <c r="D2273" s="18" t="s">
        <v>4094</v>
      </c>
    </row>
    <row r="2274" spans="1:4" ht="13.5">
      <c r="A2274" s="18" t="s">
        <v>8486</v>
      </c>
      <c r="B2274" s="18" t="s">
        <v>8487</v>
      </c>
      <c r="C2274" s="18">
        <v>4</v>
      </c>
      <c r="D2274" s="18" t="s">
        <v>4094</v>
      </c>
    </row>
    <row r="2275" spans="1:4" ht="13.5">
      <c r="A2275" s="18" t="s">
        <v>8488</v>
      </c>
      <c r="B2275" s="18" t="s">
        <v>8489</v>
      </c>
      <c r="C2275" s="18">
        <v>4</v>
      </c>
      <c r="D2275" s="18" t="s">
        <v>4094</v>
      </c>
    </row>
    <row r="2276" spans="1:4" ht="13.5">
      <c r="A2276" s="18" t="s">
        <v>8490</v>
      </c>
      <c r="B2276" s="18" t="s">
        <v>8491</v>
      </c>
      <c r="C2276" s="18">
        <v>4</v>
      </c>
      <c r="D2276" s="18" t="s">
        <v>4094</v>
      </c>
    </row>
    <row r="2277" spans="1:4" ht="13.5">
      <c r="A2277" s="18" t="s">
        <v>8492</v>
      </c>
      <c r="B2277" s="18" t="s">
        <v>8493</v>
      </c>
      <c r="C2277" s="18">
        <v>4</v>
      </c>
      <c r="D2277" s="18" t="s">
        <v>4094</v>
      </c>
    </row>
    <row r="2278" spans="1:4" ht="13.5">
      <c r="A2278" s="18" t="s">
        <v>8494</v>
      </c>
      <c r="B2278" s="18" t="s">
        <v>8495</v>
      </c>
      <c r="C2278" s="18">
        <v>4</v>
      </c>
      <c r="D2278" s="18" t="s">
        <v>4094</v>
      </c>
    </row>
    <row r="2279" spans="1:4" ht="13.5">
      <c r="A2279" s="18" t="s">
        <v>8496</v>
      </c>
      <c r="B2279" s="18" t="s">
        <v>8497</v>
      </c>
      <c r="C2279" s="18">
        <v>4</v>
      </c>
      <c r="D2279" s="18" t="s">
        <v>4094</v>
      </c>
    </row>
    <row r="2280" spans="1:4" ht="13.5">
      <c r="A2280" s="18" t="s">
        <v>8498</v>
      </c>
      <c r="B2280" s="18" t="s">
        <v>8499</v>
      </c>
      <c r="C2280" s="18">
        <v>4</v>
      </c>
      <c r="D2280" s="18" t="s">
        <v>4094</v>
      </c>
    </row>
    <row r="2281" spans="1:4" ht="13.5">
      <c r="A2281" s="18" t="s">
        <v>8500</v>
      </c>
      <c r="B2281" s="18" t="s">
        <v>8501</v>
      </c>
      <c r="C2281" s="18">
        <v>4</v>
      </c>
      <c r="D2281" s="18" t="s">
        <v>4094</v>
      </c>
    </row>
    <row r="2282" spans="1:4" ht="13.5">
      <c r="A2282" s="18" t="s">
        <v>8502</v>
      </c>
      <c r="B2282" s="18" t="s">
        <v>8503</v>
      </c>
      <c r="C2282" s="18">
        <v>4</v>
      </c>
      <c r="D2282" s="18" t="s">
        <v>4094</v>
      </c>
    </row>
    <row r="2283" spans="1:4" ht="13.5">
      <c r="A2283" s="18" t="s">
        <v>8504</v>
      </c>
      <c r="B2283" s="18" t="s">
        <v>8505</v>
      </c>
      <c r="C2283" s="18">
        <v>4</v>
      </c>
      <c r="D2283" s="18" t="s">
        <v>4094</v>
      </c>
    </row>
    <row r="2284" spans="1:4" ht="13.5">
      <c r="A2284" s="18" t="s">
        <v>8506</v>
      </c>
      <c r="B2284" s="18" t="s">
        <v>8507</v>
      </c>
      <c r="C2284" s="18">
        <v>4</v>
      </c>
      <c r="D2284" s="18" t="s">
        <v>4094</v>
      </c>
    </row>
    <row r="2285" spans="1:4" ht="13.5">
      <c r="A2285" s="18" t="s">
        <v>8508</v>
      </c>
      <c r="B2285" s="18" t="s">
        <v>8509</v>
      </c>
      <c r="C2285" s="18">
        <v>4</v>
      </c>
      <c r="D2285" s="18" t="s">
        <v>4094</v>
      </c>
    </row>
    <row r="2286" spans="1:4" ht="13.5">
      <c r="A2286" s="18" t="s">
        <v>8510</v>
      </c>
      <c r="B2286" s="18" t="s">
        <v>8511</v>
      </c>
      <c r="C2286" s="18">
        <v>4</v>
      </c>
      <c r="D2286" s="18" t="s">
        <v>4094</v>
      </c>
    </row>
    <row r="2287" spans="1:4" ht="13.5">
      <c r="A2287" s="18" t="s">
        <v>8512</v>
      </c>
      <c r="B2287" s="18" t="s">
        <v>8513</v>
      </c>
      <c r="C2287" s="18">
        <v>4</v>
      </c>
      <c r="D2287" s="18" t="s">
        <v>4094</v>
      </c>
    </row>
    <row r="2288" spans="1:4" ht="13.5">
      <c r="A2288" s="18" t="s">
        <v>8514</v>
      </c>
      <c r="B2288" s="18" t="s">
        <v>8515</v>
      </c>
      <c r="C2288" s="18">
        <v>4</v>
      </c>
      <c r="D2288" s="18" t="s">
        <v>4094</v>
      </c>
    </row>
    <row r="2289" spans="1:4" ht="13.5">
      <c r="A2289" s="18" t="s">
        <v>8516</v>
      </c>
      <c r="B2289" s="18" t="s">
        <v>8517</v>
      </c>
      <c r="C2289" s="18">
        <v>4</v>
      </c>
      <c r="D2289" s="18" t="s">
        <v>4094</v>
      </c>
    </row>
    <row r="2290" spans="1:4" ht="13.5">
      <c r="A2290" s="18" t="s">
        <v>8518</v>
      </c>
      <c r="B2290" s="18" t="s">
        <v>8519</v>
      </c>
      <c r="C2290" s="18">
        <v>4</v>
      </c>
      <c r="D2290" s="18" t="s">
        <v>4094</v>
      </c>
    </row>
    <row r="2291" spans="1:4" ht="13.5">
      <c r="A2291" s="18" t="s">
        <v>8520</v>
      </c>
      <c r="B2291" s="18" t="s">
        <v>8521</v>
      </c>
      <c r="C2291" s="18">
        <v>4</v>
      </c>
      <c r="D2291" s="18" t="s">
        <v>4094</v>
      </c>
    </row>
    <row r="2292" spans="1:4" ht="13.5">
      <c r="A2292" s="18" t="s">
        <v>8522</v>
      </c>
      <c r="B2292" s="18" t="s">
        <v>8523</v>
      </c>
      <c r="C2292" s="18">
        <v>4</v>
      </c>
      <c r="D2292" s="18" t="s">
        <v>4094</v>
      </c>
    </row>
    <row r="2293" spans="1:4" ht="13.5">
      <c r="A2293" s="18" t="s">
        <v>8524</v>
      </c>
      <c r="B2293" s="18" t="s">
        <v>8525</v>
      </c>
      <c r="C2293" s="18">
        <v>4</v>
      </c>
      <c r="D2293" s="18" t="s">
        <v>4094</v>
      </c>
    </row>
    <row r="2294" spans="1:4" ht="13.5">
      <c r="A2294" s="18" t="s">
        <v>8526</v>
      </c>
      <c r="B2294" s="18" t="s">
        <v>8527</v>
      </c>
      <c r="C2294" s="18">
        <v>4</v>
      </c>
      <c r="D2294" s="18" t="s">
        <v>4094</v>
      </c>
    </row>
    <row r="2295" spans="1:4" ht="13.5">
      <c r="A2295" s="18" t="s">
        <v>8528</v>
      </c>
      <c r="B2295" s="18" t="s">
        <v>8529</v>
      </c>
      <c r="C2295" s="18">
        <v>4</v>
      </c>
      <c r="D2295" s="18" t="s">
        <v>4094</v>
      </c>
    </row>
    <row r="2296" spans="1:4" ht="13.5">
      <c r="A2296" s="18" t="s">
        <v>8530</v>
      </c>
      <c r="B2296" s="18" t="s">
        <v>8531</v>
      </c>
      <c r="C2296" s="18">
        <v>4</v>
      </c>
      <c r="D2296" s="18" t="s">
        <v>4094</v>
      </c>
    </row>
    <row r="2297" spans="1:4" ht="13.5">
      <c r="A2297" s="18" t="s">
        <v>8532</v>
      </c>
      <c r="B2297" s="18" t="s">
        <v>8533</v>
      </c>
      <c r="C2297" s="18">
        <v>4</v>
      </c>
      <c r="D2297" s="18" t="s">
        <v>4094</v>
      </c>
    </row>
    <row r="2298" spans="1:4" ht="13.5">
      <c r="A2298" s="18" t="s">
        <v>8534</v>
      </c>
      <c r="B2298" s="18" t="s">
        <v>8535</v>
      </c>
      <c r="C2298" s="18">
        <v>4</v>
      </c>
      <c r="D2298" s="18" t="s">
        <v>4094</v>
      </c>
    </row>
    <row r="2299" spans="1:4" ht="13.5">
      <c r="A2299" s="18" t="s">
        <v>8536</v>
      </c>
      <c r="B2299" s="18" t="s">
        <v>8537</v>
      </c>
      <c r="C2299" s="18">
        <v>4</v>
      </c>
      <c r="D2299" s="18" t="s">
        <v>4094</v>
      </c>
    </row>
    <row r="2300" spans="1:4" ht="13.5">
      <c r="A2300" s="18" t="s">
        <v>8538</v>
      </c>
      <c r="B2300" s="18" t="s">
        <v>8539</v>
      </c>
      <c r="C2300" s="18">
        <v>4</v>
      </c>
      <c r="D2300" s="18" t="s">
        <v>4094</v>
      </c>
    </row>
    <row r="2301" spans="1:4" ht="13.5">
      <c r="A2301" s="18" t="s">
        <v>8540</v>
      </c>
      <c r="B2301" s="18" t="s">
        <v>8541</v>
      </c>
      <c r="C2301" s="18">
        <v>4</v>
      </c>
      <c r="D2301" s="18" t="s">
        <v>4094</v>
      </c>
    </row>
    <row r="2302" spans="1:4" ht="13.5">
      <c r="A2302" s="18" t="s">
        <v>8542</v>
      </c>
      <c r="B2302" s="18" t="s">
        <v>8543</v>
      </c>
      <c r="C2302" s="18">
        <v>4</v>
      </c>
      <c r="D2302" s="18" t="s">
        <v>4094</v>
      </c>
    </row>
    <row r="2303" spans="1:4" ht="13.5">
      <c r="A2303" s="18" t="s">
        <v>8544</v>
      </c>
      <c r="B2303" s="18" t="s">
        <v>8545</v>
      </c>
      <c r="C2303" s="18">
        <v>4</v>
      </c>
      <c r="D2303" s="18" t="s">
        <v>4094</v>
      </c>
    </row>
    <row r="2304" spans="1:4" ht="13.5">
      <c r="A2304" s="18" t="s">
        <v>8546</v>
      </c>
      <c r="B2304" s="18" t="s">
        <v>8547</v>
      </c>
      <c r="C2304" s="18">
        <v>4</v>
      </c>
      <c r="D2304" s="18" t="s">
        <v>4094</v>
      </c>
    </row>
    <row r="2305" spans="1:4" ht="13.5">
      <c r="A2305" s="18" t="s">
        <v>8548</v>
      </c>
      <c r="B2305" s="18" t="s">
        <v>8549</v>
      </c>
      <c r="C2305" s="18">
        <v>4</v>
      </c>
      <c r="D2305" s="18" t="s">
        <v>4094</v>
      </c>
    </row>
    <row r="2306" spans="1:4" ht="13.5">
      <c r="A2306" s="18" t="s">
        <v>8550</v>
      </c>
      <c r="B2306" s="18" t="s">
        <v>8551</v>
      </c>
      <c r="C2306" s="18">
        <v>4</v>
      </c>
      <c r="D2306" s="18" t="s">
        <v>4094</v>
      </c>
    </row>
    <row r="2307" spans="1:4" ht="13.5">
      <c r="A2307" s="18" t="s">
        <v>8552</v>
      </c>
      <c r="B2307" s="18" t="s">
        <v>8553</v>
      </c>
      <c r="C2307" s="18">
        <v>4</v>
      </c>
      <c r="D2307" s="18" t="s">
        <v>4094</v>
      </c>
    </row>
    <row r="2308" spans="1:4" ht="13.5">
      <c r="A2308" s="18" t="s">
        <v>8554</v>
      </c>
      <c r="B2308" s="18" t="s">
        <v>8555</v>
      </c>
      <c r="C2308" s="18">
        <v>4</v>
      </c>
      <c r="D2308" s="18" t="s">
        <v>4094</v>
      </c>
    </row>
    <row r="2309" spans="1:4" ht="13.5">
      <c r="A2309" s="18" t="s">
        <v>8556</v>
      </c>
      <c r="B2309" s="18" t="s">
        <v>8557</v>
      </c>
      <c r="C2309" s="18">
        <v>4</v>
      </c>
      <c r="D2309" s="18" t="s">
        <v>4094</v>
      </c>
    </row>
    <row r="2310" spans="1:4" ht="13.5">
      <c r="A2310" s="18" t="s">
        <v>8558</v>
      </c>
      <c r="B2310" s="18" t="s">
        <v>8559</v>
      </c>
      <c r="C2310" s="18">
        <v>4</v>
      </c>
      <c r="D2310" s="18" t="s">
        <v>4094</v>
      </c>
    </row>
    <row r="2311" spans="1:4" ht="13.5">
      <c r="A2311" s="18" t="s">
        <v>8560</v>
      </c>
      <c r="B2311" s="18" t="s">
        <v>8561</v>
      </c>
      <c r="C2311" s="18">
        <v>4</v>
      </c>
      <c r="D2311" s="18" t="s">
        <v>4094</v>
      </c>
    </row>
    <row r="2312" spans="1:4" ht="13.5">
      <c r="A2312" s="18" t="s">
        <v>8562</v>
      </c>
      <c r="B2312" s="18" t="s">
        <v>8563</v>
      </c>
      <c r="C2312" s="18">
        <v>4</v>
      </c>
      <c r="D2312" s="18" t="s">
        <v>4094</v>
      </c>
    </row>
    <row r="2313" spans="1:4" ht="13.5">
      <c r="A2313" s="18" t="s">
        <v>8564</v>
      </c>
      <c r="B2313" s="18" t="s">
        <v>8565</v>
      </c>
      <c r="C2313" s="18">
        <v>4</v>
      </c>
      <c r="D2313" s="18" t="s">
        <v>4094</v>
      </c>
    </row>
    <row r="2314" spans="1:4" ht="13.5">
      <c r="A2314" s="18" t="s">
        <v>8566</v>
      </c>
      <c r="B2314" s="18" t="s">
        <v>8567</v>
      </c>
      <c r="C2314" s="18">
        <v>4</v>
      </c>
      <c r="D2314" s="18" t="s">
        <v>4094</v>
      </c>
    </row>
    <row r="2315" spans="1:4" ht="13.5">
      <c r="A2315" s="18" t="s">
        <v>8568</v>
      </c>
      <c r="B2315" s="18" t="s">
        <v>8569</v>
      </c>
      <c r="C2315" s="18">
        <v>4</v>
      </c>
      <c r="D2315" s="18" t="s">
        <v>4094</v>
      </c>
    </row>
    <row r="2316" spans="1:4" ht="13.5">
      <c r="A2316" s="18" t="s">
        <v>8570</v>
      </c>
      <c r="B2316" s="18" t="s">
        <v>8571</v>
      </c>
      <c r="C2316" s="18">
        <v>4</v>
      </c>
      <c r="D2316" s="18" t="s">
        <v>4094</v>
      </c>
    </row>
    <row r="2317" spans="1:4" ht="13.5">
      <c r="A2317" s="18" t="s">
        <v>8572</v>
      </c>
      <c r="B2317" s="18" t="s">
        <v>8573</v>
      </c>
      <c r="C2317" s="18">
        <v>4</v>
      </c>
      <c r="D2317" s="18" t="s">
        <v>4094</v>
      </c>
    </row>
    <row r="2318" spans="1:4" ht="13.5">
      <c r="A2318" s="18" t="s">
        <v>8574</v>
      </c>
      <c r="B2318" s="18" t="s">
        <v>8575</v>
      </c>
      <c r="C2318" s="18">
        <v>4</v>
      </c>
      <c r="D2318" s="18" t="s">
        <v>4094</v>
      </c>
    </row>
    <row r="2319" spans="1:4" ht="13.5">
      <c r="A2319" s="18" t="s">
        <v>8576</v>
      </c>
      <c r="B2319" s="18" t="s">
        <v>8577</v>
      </c>
      <c r="C2319" s="18">
        <v>4</v>
      </c>
      <c r="D2319" s="18" t="s">
        <v>4094</v>
      </c>
    </row>
    <row r="2320" spans="1:4" ht="13.5">
      <c r="A2320" s="18" t="s">
        <v>8578</v>
      </c>
      <c r="B2320" s="18" t="s">
        <v>8579</v>
      </c>
      <c r="C2320" s="18">
        <v>4</v>
      </c>
      <c r="D2320" s="18" t="s">
        <v>4094</v>
      </c>
    </row>
    <row r="2321" spans="1:4" ht="13.5">
      <c r="A2321" s="18" t="s">
        <v>8580</v>
      </c>
      <c r="B2321" s="18" t="s">
        <v>8581</v>
      </c>
      <c r="C2321" s="18">
        <v>4</v>
      </c>
      <c r="D2321" s="18" t="s">
        <v>4094</v>
      </c>
    </row>
    <row r="2322" spans="1:4" ht="13.5">
      <c r="A2322" s="18" t="s">
        <v>8582</v>
      </c>
      <c r="B2322" s="18" t="s">
        <v>8583</v>
      </c>
      <c r="C2322" s="18">
        <v>4</v>
      </c>
      <c r="D2322" s="18" t="s">
        <v>4094</v>
      </c>
    </row>
    <row r="2323" spans="1:4" ht="13.5">
      <c r="A2323" s="18" t="s">
        <v>8584</v>
      </c>
      <c r="B2323" s="18" t="s">
        <v>8585</v>
      </c>
      <c r="C2323" s="18">
        <v>4</v>
      </c>
      <c r="D2323" s="18" t="s">
        <v>4094</v>
      </c>
    </row>
    <row r="2324" spans="1:4" ht="13.5">
      <c r="A2324" s="18" t="s">
        <v>8586</v>
      </c>
      <c r="B2324" s="18" t="s">
        <v>8587</v>
      </c>
      <c r="C2324" s="18">
        <v>4</v>
      </c>
      <c r="D2324" s="18" t="s">
        <v>4094</v>
      </c>
    </row>
    <row r="2325" spans="1:4" ht="13.5">
      <c r="A2325" s="18" t="s">
        <v>8588</v>
      </c>
      <c r="B2325" s="18" t="s">
        <v>8589</v>
      </c>
      <c r="C2325" s="18">
        <v>4</v>
      </c>
      <c r="D2325" s="18" t="s">
        <v>4094</v>
      </c>
    </row>
    <row r="2326" spans="1:4" ht="13.5">
      <c r="A2326" s="18" t="s">
        <v>8590</v>
      </c>
      <c r="B2326" s="18" t="s">
        <v>8591</v>
      </c>
      <c r="C2326" s="18">
        <v>4</v>
      </c>
      <c r="D2326" s="18" t="s">
        <v>4094</v>
      </c>
    </row>
    <row r="2327" spans="1:4" ht="13.5">
      <c r="A2327" s="18" t="s">
        <v>8592</v>
      </c>
      <c r="B2327" s="18" t="s">
        <v>8593</v>
      </c>
      <c r="C2327" s="18">
        <v>4</v>
      </c>
      <c r="D2327" s="18" t="s">
        <v>4094</v>
      </c>
    </row>
    <row r="2328" spans="1:4" ht="13.5">
      <c r="A2328" s="18" t="s">
        <v>8594</v>
      </c>
      <c r="B2328" s="18" t="s">
        <v>8595</v>
      </c>
      <c r="C2328" s="18">
        <v>4</v>
      </c>
      <c r="D2328" s="18" t="s">
        <v>4094</v>
      </c>
    </row>
    <row r="2329" spans="1:4" ht="13.5">
      <c r="A2329" s="18" t="s">
        <v>8596</v>
      </c>
      <c r="B2329" s="18" t="s">
        <v>8597</v>
      </c>
      <c r="C2329" s="18">
        <v>4</v>
      </c>
      <c r="D2329" s="18" t="s">
        <v>4094</v>
      </c>
    </row>
    <row r="2330" spans="1:4" ht="13.5">
      <c r="A2330" s="18" t="s">
        <v>8598</v>
      </c>
      <c r="B2330" s="18" t="s">
        <v>8599</v>
      </c>
      <c r="C2330" s="18">
        <v>4</v>
      </c>
      <c r="D2330" s="18" t="s">
        <v>4094</v>
      </c>
    </row>
    <row r="2331" spans="1:4" ht="13.5">
      <c r="A2331" s="18" t="s">
        <v>8600</v>
      </c>
      <c r="B2331" s="18" t="s">
        <v>8601</v>
      </c>
      <c r="C2331" s="18">
        <v>4</v>
      </c>
      <c r="D2331" s="18" t="s">
        <v>4094</v>
      </c>
    </row>
    <row r="2332" spans="1:4" ht="13.5">
      <c r="A2332" s="18" t="s">
        <v>8602</v>
      </c>
      <c r="B2332" s="18" t="s">
        <v>8603</v>
      </c>
      <c r="C2332" s="18">
        <v>4</v>
      </c>
      <c r="D2332" s="18" t="s">
        <v>4094</v>
      </c>
    </row>
    <row r="2333" spans="1:4" ht="13.5">
      <c r="A2333" s="18" t="s">
        <v>8604</v>
      </c>
      <c r="B2333" s="18" t="s">
        <v>8605</v>
      </c>
      <c r="C2333" s="18">
        <v>4</v>
      </c>
      <c r="D2333" s="18" t="s">
        <v>4094</v>
      </c>
    </row>
    <row r="2334" spans="1:4" ht="13.5">
      <c r="A2334" s="18" t="s">
        <v>8606</v>
      </c>
      <c r="B2334" s="18" t="s">
        <v>8607</v>
      </c>
      <c r="C2334" s="18">
        <v>4</v>
      </c>
      <c r="D2334" s="18" t="s">
        <v>4094</v>
      </c>
    </row>
    <row r="2335" spans="1:4" ht="13.5">
      <c r="A2335" s="18" t="s">
        <v>8608</v>
      </c>
      <c r="B2335" s="18" t="s">
        <v>8609</v>
      </c>
      <c r="C2335" s="18">
        <v>4</v>
      </c>
      <c r="D2335" s="18" t="s">
        <v>4094</v>
      </c>
    </row>
    <row r="2336" spans="1:4" ht="13.5">
      <c r="A2336" s="18" t="s">
        <v>8610</v>
      </c>
      <c r="B2336" s="18" t="s">
        <v>8611</v>
      </c>
      <c r="C2336" s="18">
        <v>4</v>
      </c>
      <c r="D2336" s="18" t="s">
        <v>4094</v>
      </c>
    </row>
    <row r="2337" spans="1:4" ht="13.5">
      <c r="A2337" s="18" t="s">
        <v>8612</v>
      </c>
      <c r="B2337" s="18" t="s">
        <v>8613</v>
      </c>
      <c r="C2337" s="18">
        <v>4</v>
      </c>
      <c r="D2337" s="18" t="s">
        <v>4094</v>
      </c>
    </row>
    <row r="2338" spans="1:4" ht="13.5">
      <c r="A2338" s="18" t="s">
        <v>8614</v>
      </c>
      <c r="B2338" s="18" t="s">
        <v>8615</v>
      </c>
      <c r="C2338" s="18">
        <v>4</v>
      </c>
      <c r="D2338" s="18" t="s">
        <v>4094</v>
      </c>
    </row>
    <row r="2339" spans="1:4" ht="13.5">
      <c r="A2339" s="18" t="s">
        <v>8616</v>
      </c>
      <c r="B2339" s="18" t="s">
        <v>8617</v>
      </c>
      <c r="C2339" s="18">
        <v>4</v>
      </c>
      <c r="D2339" s="18" t="s">
        <v>4094</v>
      </c>
    </row>
    <row r="2340" spans="1:4" ht="13.5">
      <c r="A2340" s="18" t="s">
        <v>8618</v>
      </c>
      <c r="B2340" s="18" t="s">
        <v>8619</v>
      </c>
      <c r="C2340" s="18">
        <v>4</v>
      </c>
      <c r="D2340" s="18" t="s">
        <v>4094</v>
      </c>
    </row>
    <row r="2341" spans="1:4" ht="13.5">
      <c r="A2341" s="18" t="s">
        <v>8620</v>
      </c>
      <c r="B2341" s="18" t="s">
        <v>8621</v>
      </c>
      <c r="C2341" s="18">
        <v>4</v>
      </c>
      <c r="D2341" s="18" t="s">
        <v>4094</v>
      </c>
    </row>
    <row r="2342" spans="1:4" ht="13.5">
      <c r="A2342" s="18" t="s">
        <v>8622</v>
      </c>
      <c r="B2342" s="18" t="s">
        <v>8623</v>
      </c>
      <c r="C2342" s="18">
        <v>4</v>
      </c>
      <c r="D2342" s="18" t="s">
        <v>4094</v>
      </c>
    </row>
    <row r="2343" spans="1:4" ht="13.5">
      <c r="A2343" s="18" t="s">
        <v>8624</v>
      </c>
      <c r="B2343" s="18" t="s">
        <v>8625</v>
      </c>
      <c r="C2343" s="18">
        <v>4</v>
      </c>
      <c r="D2343" s="18" t="s">
        <v>4094</v>
      </c>
    </row>
    <row r="2344" spans="1:4" ht="13.5">
      <c r="A2344" s="18" t="s">
        <v>8626</v>
      </c>
      <c r="B2344" s="18" t="s">
        <v>8627</v>
      </c>
      <c r="C2344" s="18">
        <v>4</v>
      </c>
      <c r="D2344" s="18" t="s">
        <v>4094</v>
      </c>
    </row>
    <row r="2345" spans="1:4" ht="13.5">
      <c r="A2345" s="18" t="s">
        <v>8628</v>
      </c>
      <c r="B2345" s="18" t="s">
        <v>8629</v>
      </c>
      <c r="C2345" s="18">
        <v>4</v>
      </c>
      <c r="D2345" s="18" t="s">
        <v>4094</v>
      </c>
    </row>
    <row r="2346" spans="1:4" ht="13.5">
      <c r="A2346" s="18" t="s">
        <v>8630</v>
      </c>
      <c r="B2346" s="18" t="s">
        <v>8631</v>
      </c>
      <c r="C2346" s="18">
        <v>4</v>
      </c>
      <c r="D2346" s="18" t="s">
        <v>4094</v>
      </c>
    </row>
    <row r="2347" spans="1:4" ht="13.5">
      <c r="A2347" s="18" t="s">
        <v>8632</v>
      </c>
      <c r="B2347" s="18" t="s">
        <v>8633</v>
      </c>
      <c r="C2347" s="18">
        <v>4</v>
      </c>
      <c r="D2347" s="18" t="s">
        <v>4094</v>
      </c>
    </row>
    <row r="2348" spans="1:4" ht="13.5">
      <c r="A2348" s="18" t="s">
        <v>8634</v>
      </c>
      <c r="B2348" s="18" t="s">
        <v>8635</v>
      </c>
      <c r="C2348" s="18">
        <v>4</v>
      </c>
      <c r="D2348" s="18" t="s">
        <v>4094</v>
      </c>
    </row>
    <row r="2349" spans="1:4" ht="13.5">
      <c r="A2349" s="18" t="s">
        <v>8636</v>
      </c>
      <c r="B2349" s="18" t="s">
        <v>8637</v>
      </c>
      <c r="C2349" s="18">
        <v>4</v>
      </c>
      <c r="D2349" s="18" t="s">
        <v>4094</v>
      </c>
    </row>
    <row r="2350" spans="1:4" ht="13.5">
      <c r="A2350" s="18" t="s">
        <v>8638</v>
      </c>
      <c r="B2350" s="18" t="s">
        <v>8639</v>
      </c>
      <c r="C2350" s="18">
        <v>4</v>
      </c>
      <c r="D2350" s="18" t="s">
        <v>4094</v>
      </c>
    </row>
    <row r="2351" spans="1:4" ht="13.5">
      <c r="A2351" s="18" t="s">
        <v>8640</v>
      </c>
      <c r="B2351" s="18" t="s">
        <v>8641</v>
      </c>
      <c r="C2351" s="18">
        <v>4</v>
      </c>
      <c r="D2351" s="18" t="s">
        <v>4094</v>
      </c>
    </row>
    <row r="2352" spans="1:4" ht="13.5">
      <c r="A2352" s="18" t="s">
        <v>8642</v>
      </c>
      <c r="B2352" s="18" t="s">
        <v>8643</v>
      </c>
      <c r="C2352" s="18">
        <v>4</v>
      </c>
      <c r="D2352" s="18" t="s">
        <v>4094</v>
      </c>
    </row>
    <row r="2353" spans="1:4" ht="13.5">
      <c r="A2353" s="18" t="s">
        <v>8644</v>
      </c>
      <c r="B2353" s="18" t="s">
        <v>8645</v>
      </c>
      <c r="C2353" s="18">
        <v>4</v>
      </c>
      <c r="D2353" s="18" t="s">
        <v>4094</v>
      </c>
    </row>
    <row r="2354" spans="1:4" ht="13.5">
      <c r="A2354" s="18" t="s">
        <v>8646</v>
      </c>
      <c r="B2354" s="18" t="s">
        <v>8647</v>
      </c>
      <c r="C2354" s="18">
        <v>4</v>
      </c>
      <c r="D2354" s="18" t="s">
        <v>4094</v>
      </c>
    </row>
    <row r="2355" spans="1:4" ht="13.5">
      <c r="A2355" s="18" t="s">
        <v>8648</v>
      </c>
      <c r="B2355" s="18" t="s">
        <v>8649</v>
      </c>
      <c r="C2355" s="18">
        <v>4</v>
      </c>
      <c r="D2355" s="18" t="s">
        <v>4094</v>
      </c>
    </row>
    <row r="2356" spans="1:4" ht="13.5">
      <c r="A2356" s="18" t="s">
        <v>8650</v>
      </c>
      <c r="B2356" s="18" t="s">
        <v>8651</v>
      </c>
      <c r="C2356" s="18">
        <v>4</v>
      </c>
      <c r="D2356" s="18" t="s">
        <v>4094</v>
      </c>
    </row>
    <row r="2357" spans="1:4" ht="13.5">
      <c r="A2357" s="18" t="s">
        <v>8652</v>
      </c>
      <c r="B2357" s="18" t="s">
        <v>8653</v>
      </c>
      <c r="C2357" s="18">
        <v>4</v>
      </c>
      <c r="D2357" s="18" t="s">
        <v>4094</v>
      </c>
    </row>
    <row r="2358" spans="1:4" ht="13.5">
      <c r="A2358" s="18" t="s">
        <v>8654</v>
      </c>
      <c r="B2358" s="18" t="s">
        <v>8655</v>
      </c>
      <c r="C2358" s="18">
        <v>4</v>
      </c>
      <c r="D2358" s="18" t="s">
        <v>4094</v>
      </c>
    </row>
    <row r="2359" spans="1:4" ht="13.5">
      <c r="A2359" s="18" t="s">
        <v>8656</v>
      </c>
      <c r="B2359" s="18" t="s">
        <v>8657</v>
      </c>
      <c r="C2359" s="18">
        <v>4</v>
      </c>
      <c r="D2359" s="18" t="s">
        <v>4094</v>
      </c>
    </row>
    <row r="2360" spans="1:4" ht="13.5">
      <c r="A2360" s="18" t="s">
        <v>8658</v>
      </c>
      <c r="B2360" s="18" t="s">
        <v>8659</v>
      </c>
      <c r="C2360" s="18">
        <v>4</v>
      </c>
      <c r="D2360" s="18" t="s">
        <v>4094</v>
      </c>
    </row>
    <row r="2361" spans="1:4" ht="13.5">
      <c r="A2361" s="18" t="s">
        <v>8660</v>
      </c>
      <c r="B2361" s="18" t="s">
        <v>8661</v>
      </c>
      <c r="C2361" s="18">
        <v>4</v>
      </c>
      <c r="D2361" s="18" t="s">
        <v>4094</v>
      </c>
    </row>
    <row r="2362" spans="1:4" ht="13.5">
      <c r="A2362" s="18" t="s">
        <v>8662</v>
      </c>
      <c r="B2362" s="18" t="s">
        <v>8663</v>
      </c>
      <c r="C2362" s="18">
        <v>4</v>
      </c>
      <c r="D2362" s="18" t="s">
        <v>4094</v>
      </c>
    </row>
    <row r="2363" spans="1:4" ht="13.5">
      <c r="A2363" s="18" t="s">
        <v>8664</v>
      </c>
      <c r="B2363" s="18" t="s">
        <v>8665</v>
      </c>
      <c r="C2363" s="18">
        <v>4</v>
      </c>
      <c r="D2363" s="18" t="s">
        <v>4094</v>
      </c>
    </row>
    <row r="2364" spans="1:4" ht="13.5">
      <c r="A2364" s="18" t="s">
        <v>8666</v>
      </c>
      <c r="B2364" s="18" t="s">
        <v>8667</v>
      </c>
      <c r="C2364" s="18">
        <v>4</v>
      </c>
      <c r="D2364" s="18" t="s">
        <v>4094</v>
      </c>
    </row>
    <row r="2365" spans="1:4" ht="13.5">
      <c r="A2365" s="18" t="s">
        <v>8668</v>
      </c>
      <c r="B2365" s="18" t="s">
        <v>8669</v>
      </c>
      <c r="C2365" s="18">
        <v>4</v>
      </c>
      <c r="D2365" s="18" t="s">
        <v>4094</v>
      </c>
    </row>
    <row r="2366" spans="1:4" ht="13.5">
      <c r="A2366" s="18" t="s">
        <v>8670</v>
      </c>
      <c r="B2366" s="18" t="s">
        <v>8671</v>
      </c>
      <c r="C2366" s="18">
        <v>4</v>
      </c>
      <c r="D2366" s="18" t="s">
        <v>4094</v>
      </c>
    </row>
    <row r="2367" spans="1:4" ht="13.5">
      <c r="A2367" s="18" t="s">
        <v>8672</v>
      </c>
      <c r="B2367" s="18" t="s">
        <v>8673</v>
      </c>
      <c r="C2367" s="18">
        <v>4</v>
      </c>
      <c r="D2367" s="18" t="s">
        <v>4094</v>
      </c>
    </row>
    <row r="2368" spans="1:4" ht="13.5">
      <c r="A2368" s="18" t="s">
        <v>8674</v>
      </c>
      <c r="B2368" s="18" t="s">
        <v>8675</v>
      </c>
      <c r="C2368" s="18">
        <v>4</v>
      </c>
      <c r="D2368" s="18" t="s">
        <v>4094</v>
      </c>
    </row>
    <row r="2369" spans="1:4" ht="13.5">
      <c r="A2369" s="18" t="s">
        <v>8676</v>
      </c>
      <c r="B2369" s="18" t="s">
        <v>8677</v>
      </c>
      <c r="C2369" s="18">
        <v>4</v>
      </c>
      <c r="D2369" s="18" t="s">
        <v>4094</v>
      </c>
    </row>
    <row r="2370" spans="1:4" ht="13.5">
      <c r="A2370" s="18" t="s">
        <v>8678</v>
      </c>
      <c r="B2370" s="18" t="s">
        <v>8679</v>
      </c>
      <c r="C2370" s="18">
        <v>4</v>
      </c>
      <c r="D2370" s="18" t="s">
        <v>4094</v>
      </c>
    </row>
    <row r="2371" spans="1:4" ht="13.5">
      <c r="A2371" s="18" t="s">
        <v>8680</v>
      </c>
      <c r="B2371" s="18" t="s">
        <v>8681</v>
      </c>
      <c r="C2371" s="18">
        <v>4</v>
      </c>
      <c r="D2371" s="18" t="s">
        <v>4094</v>
      </c>
    </row>
    <row r="2372" spans="1:4" ht="13.5">
      <c r="A2372" s="18" t="s">
        <v>8682</v>
      </c>
      <c r="B2372" s="18" t="s">
        <v>8683</v>
      </c>
      <c r="C2372" s="18">
        <v>4</v>
      </c>
      <c r="D2372" s="18" t="s">
        <v>4094</v>
      </c>
    </row>
    <row r="2373" spans="1:4" ht="13.5">
      <c r="A2373" s="18" t="s">
        <v>8684</v>
      </c>
      <c r="B2373" s="18" t="s">
        <v>8685</v>
      </c>
      <c r="C2373" s="18">
        <v>4</v>
      </c>
      <c r="D2373" s="18" t="s">
        <v>4094</v>
      </c>
    </row>
    <row r="2374" spans="1:4" ht="13.5">
      <c r="A2374" s="18" t="s">
        <v>8686</v>
      </c>
      <c r="B2374" s="18" t="s">
        <v>8687</v>
      </c>
      <c r="C2374" s="18">
        <v>4</v>
      </c>
      <c r="D2374" s="18" t="s">
        <v>4094</v>
      </c>
    </row>
    <row r="2375" spans="1:4" ht="13.5">
      <c r="A2375" s="18" t="s">
        <v>8688</v>
      </c>
      <c r="B2375" s="18" t="s">
        <v>8689</v>
      </c>
      <c r="C2375" s="18">
        <v>4</v>
      </c>
      <c r="D2375" s="18" t="s">
        <v>4094</v>
      </c>
    </row>
    <row r="2376" spans="1:4" ht="13.5">
      <c r="A2376" s="18" t="s">
        <v>8690</v>
      </c>
      <c r="B2376" s="18" t="s">
        <v>8691</v>
      </c>
      <c r="C2376" s="18">
        <v>4</v>
      </c>
      <c r="D2376" s="18" t="s">
        <v>4094</v>
      </c>
    </row>
    <row r="2377" spans="1:4" ht="13.5">
      <c r="A2377" s="18" t="s">
        <v>8692</v>
      </c>
      <c r="B2377" s="18" t="s">
        <v>8693</v>
      </c>
      <c r="C2377" s="18">
        <v>4</v>
      </c>
      <c r="D2377" s="18" t="s">
        <v>4094</v>
      </c>
    </row>
    <row r="2378" spans="1:4" ht="13.5">
      <c r="A2378" s="18" t="s">
        <v>8694</v>
      </c>
      <c r="B2378" s="18" t="s">
        <v>8695</v>
      </c>
      <c r="C2378" s="18">
        <v>4</v>
      </c>
      <c r="D2378" s="18" t="s">
        <v>4094</v>
      </c>
    </row>
    <row r="2379" spans="1:4" ht="13.5">
      <c r="A2379" s="18" t="s">
        <v>8696</v>
      </c>
      <c r="B2379" s="18" t="s">
        <v>8697</v>
      </c>
      <c r="C2379" s="18">
        <v>4</v>
      </c>
      <c r="D2379" s="18" t="s">
        <v>4094</v>
      </c>
    </row>
    <row r="2380" spans="1:4" ht="13.5">
      <c r="A2380" s="18" t="s">
        <v>8698</v>
      </c>
      <c r="B2380" s="18" t="s">
        <v>8699</v>
      </c>
      <c r="C2380" s="18">
        <v>4</v>
      </c>
      <c r="D2380" s="18" t="s">
        <v>4094</v>
      </c>
    </row>
    <row r="2381" spans="1:4" ht="13.5">
      <c r="A2381" s="18" t="s">
        <v>8700</v>
      </c>
      <c r="B2381" s="18" t="s">
        <v>8701</v>
      </c>
      <c r="C2381" s="18">
        <v>4</v>
      </c>
      <c r="D2381" s="18" t="s">
        <v>4094</v>
      </c>
    </row>
    <row r="2382" spans="1:4" ht="13.5">
      <c r="A2382" s="18" t="s">
        <v>8702</v>
      </c>
      <c r="B2382" s="18" t="s">
        <v>8703</v>
      </c>
      <c r="C2382" s="18">
        <v>4</v>
      </c>
      <c r="D2382" s="18" t="s">
        <v>4094</v>
      </c>
    </row>
    <row r="2383" spans="1:4" ht="13.5">
      <c r="A2383" s="18" t="s">
        <v>8704</v>
      </c>
      <c r="B2383" s="18" t="s">
        <v>8705</v>
      </c>
      <c r="C2383" s="18">
        <v>4</v>
      </c>
      <c r="D2383" s="18" t="s">
        <v>4094</v>
      </c>
    </row>
    <row r="2384" spans="1:4" ht="13.5">
      <c r="A2384" s="18" t="s">
        <v>8706</v>
      </c>
      <c r="B2384" s="18" t="s">
        <v>8707</v>
      </c>
      <c r="C2384" s="18">
        <v>4</v>
      </c>
      <c r="D2384" s="18" t="s">
        <v>4094</v>
      </c>
    </row>
    <row r="2385" spans="1:4" ht="13.5">
      <c r="A2385" s="18" t="s">
        <v>8708</v>
      </c>
      <c r="B2385" s="18" t="s">
        <v>8709</v>
      </c>
      <c r="C2385" s="18">
        <v>4</v>
      </c>
      <c r="D2385" s="18" t="s">
        <v>4094</v>
      </c>
    </row>
    <row r="2386" spans="1:4" ht="13.5">
      <c r="A2386" s="18" t="s">
        <v>8710</v>
      </c>
      <c r="B2386" s="18" t="s">
        <v>8711</v>
      </c>
      <c r="C2386" s="18">
        <v>4</v>
      </c>
      <c r="D2386" s="18" t="s">
        <v>4094</v>
      </c>
    </row>
    <row r="2387" spans="1:4" ht="13.5">
      <c r="A2387" s="18" t="s">
        <v>8712</v>
      </c>
      <c r="B2387" s="18" t="s">
        <v>8713</v>
      </c>
      <c r="C2387" s="18">
        <v>4</v>
      </c>
      <c r="D2387" s="18" t="s">
        <v>4094</v>
      </c>
    </row>
    <row r="2388" spans="1:4" ht="13.5">
      <c r="A2388" s="18" t="s">
        <v>8714</v>
      </c>
      <c r="B2388" s="18" t="s">
        <v>8715</v>
      </c>
      <c r="C2388" s="18">
        <v>4</v>
      </c>
      <c r="D2388" s="18" t="s">
        <v>4094</v>
      </c>
    </row>
    <row r="2389" spans="1:4" ht="13.5">
      <c r="A2389" s="18" t="s">
        <v>8716</v>
      </c>
      <c r="B2389" s="18" t="s">
        <v>8717</v>
      </c>
      <c r="C2389" s="18">
        <v>4</v>
      </c>
      <c r="D2389" s="18" t="s">
        <v>4094</v>
      </c>
    </row>
    <row r="2390" spans="1:4" ht="13.5">
      <c r="A2390" s="18" t="s">
        <v>8718</v>
      </c>
      <c r="B2390" s="18" t="s">
        <v>8719</v>
      </c>
      <c r="C2390" s="18">
        <v>4</v>
      </c>
      <c r="D2390" s="18" t="s">
        <v>4094</v>
      </c>
    </row>
    <row r="2391" spans="1:4" ht="13.5">
      <c r="A2391" s="18" t="s">
        <v>8720</v>
      </c>
      <c r="B2391" s="18" t="s">
        <v>8721</v>
      </c>
      <c r="C2391" s="18">
        <v>4</v>
      </c>
      <c r="D2391" s="18" t="s">
        <v>4094</v>
      </c>
    </row>
    <row r="2392" spans="1:4" ht="13.5">
      <c r="A2392" s="18" t="s">
        <v>8722</v>
      </c>
      <c r="B2392" s="18" t="s">
        <v>8723</v>
      </c>
      <c r="C2392" s="18">
        <v>4</v>
      </c>
      <c r="D2392" s="18" t="s">
        <v>4094</v>
      </c>
    </row>
    <row r="2393" spans="1:4" ht="13.5">
      <c r="A2393" s="18" t="s">
        <v>8724</v>
      </c>
      <c r="B2393" s="18" t="s">
        <v>8725</v>
      </c>
      <c r="C2393" s="18">
        <v>4</v>
      </c>
      <c r="D2393" s="18" t="s">
        <v>4094</v>
      </c>
    </row>
    <row r="2394" spans="1:4" ht="13.5">
      <c r="A2394" s="18" t="s">
        <v>8726</v>
      </c>
      <c r="B2394" s="18" t="s">
        <v>8727</v>
      </c>
      <c r="C2394" s="18">
        <v>4</v>
      </c>
      <c r="D2394" s="18" t="s">
        <v>4094</v>
      </c>
    </row>
    <row r="2395" spans="1:4" ht="13.5">
      <c r="A2395" s="18" t="s">
        <v>8728</v>
      </c>
      <c r="B2395" s="18" t="s">
        <v>8729</v>
      </c>
      <c r="C2395" s="18">
        <v>4</v>
      </c>
      <c r="D2395" s="18" t="s">
        <v>4094</v>
      </c>
    </row>
    <row r="2396" spans="1:4" ht="13.5">
      <c r="A2396" s="18" t="s">
        <v>8730</v>
      </c>
      <c r="B2396" s="18" t="s">
        <v>8731</v>
      </c>
      <c r="C2396" s="18">
        <v>4</v>
      </c>
      <c r="D2396" s="18" t="s">
        <v>4094</v>
      </c>
    </row>
    <row r="2397" spans="1:4" ht="13.5">
      <c r="A2397" s="18" t="s">
        <v>8732</v>
      </c>
      <c r="B2397" s="18" t="s">
        <v>8733</v>
      </c>
      <c r="C2397" s="18">
        <v>4</v>
      </c>
      <c r="D2397" s="18" t="s">
        <v>4094</v>
      </c>
    </row>
    <row r="2398" spans="1:4" ht="13.5">
      <c r="A2398" s="18" t="s">
        <v>8734</v>
      </c>
      <c r="B2398" s="18" t="s">
        <v>8735</v>
      </c>
      <c r="C2398" s="18">
        <v>4</v>
      </c>
      <c r="D2398" s="18" t="s">
        <v>4094</v>
      </c>
    </row>
    <row r="2399" spans="1:4" ht="13.5">
      <c r="A2399" s="18" t="s">
        <v>8736</v>
      </c>
      <c r="B2399" s="18" t="s">
        <v>8737</v>
      </c>
      <c r="C2399" s="18">
        <v>4</v>
      </c>
      <c r="D2399" s="18" t="s">
        <v>4094</v>
      </c>
    </row>
    <row r="2400" spans="1:4" ht="13.5">
      <c r="A2400" s="18" t="s">
        <v>8738</v>
      </c>
      <c r="B2400" s="18" t="s">
        <v>8739</v>
      </c>
      <c r="C2400" s="18">
        <v>4</v>
      </c>
      <c r="D2400" s="18" t="s">
        <v>4094</v>
      </c>
    </row>
    <row r="2401" spans="1:4" ht="13.5">
      <c r="A2401" s="18" t="s">
        <v>8740</v>
      </c>
      <c r="B2401" s="18" t="s">
        <v>756</v>
      </c>
      <c r="C2401" s="18">
        <v>4</v>
      </c>
      <c r="D2401" s="18" t="s">
        <v>4094</v>
      </c>
    </row>
    <row r="2402" spans="1:4" ht="13.5">
      <c r="A2402" s="18" t="s">
        <v>8741</v>
      </c>
      <c r="B2402" s="18" t="s">
        <v>8742</v>
      </c>
      <c r="C2402" s="18">
        <v>4</v>
      </c>
      <c r="D2402" s="18" t="s">
        <v>4094</v>
      </c>
    </row>
    <row r="2403" spans="1:4" ht="13.5">
      <c r="A2403" s="18" t="s">
        <v>8743</v>
      </c>
      <c r="B2403" s="18" t="s">
        <v>8744</v>
      </c>
      <c r="C2403" s="18">
        <v>4</v>
      </c>
      <c r="D2403" s="18" t="s">
        <v>4094</v>
      </c>
    </row>
    <row r="2404" spans="1:4" ht="13.5">
      <c r="A2404" s="18" t="s">
        <v>8745</v>
      </c>
      <c r="B2404" s="18" t="s">
        <v>8746</v>
      </c>
      <c r="C2404" s="18">
        <v>4</v>
      </c>
      <c r="D2404" s="18" t="s">
        <v>4094</v>
      </c>
    </row>
    <row r="2405" spans="1:4" ht="13.5">
      <c r="A2405" s="18" t="s">
        <v>8747</v>
      </c>
      <c r="B2405" s="18" t="s">
        <v>8748</v>
      </c>
      <c r="C2405" s="18">
        <v>4</v>
      </c>
      <c r="D2405" s="18" t="s">
        <v>4094</v>
      </c>
    </row>
    <row r="2406" spans="1:4" ht="13.5">
      <c r="A2406" s="18" t="s">
        <v>8749</v>
      </c>
      <c r="B2406" s="18" t="s">
        <v>8750</v>
      </c>
      <c r="C2406" s="18">
        <v>4</v>
      </c>
      <c r="D2406" s="18" t="s">
        <v>4094</v>
      </c>
    </row>
    <row r="2407" spans="1:4" ht="13.5">
      <c r="A2407" s="18" t="s">
        <v>8751</v>
      </c>
      <c r="B2407" s="18" t="s">
        <v>8752</v>
      </c>
      <c r="C2407" s="18">
        <v>4</v>
      </c>
      <c r="D2407" s="18" t="s">
        <v>4094</v>
      </c>
    </row>
    <row r="2408" spans="1:4" ht="13.5">
      <c r="A2408" s="18" t="s">
        <v>8753</v>
      </c>
      <c r="B2408" s="18" t="s">
        <v>8754</v>
      </c>
      <c r="C2408" s="18">
        <v>4</v>
      </c>
      <c r="D2408" s="18" t="s">
        <v>4094</v>
      </c>
    </row>
    <row r="2409" spans="1:4" ht="13.5">
      <c r="A2409" s="18" t="s">
        <v>8755</v>
      </c>
      <c r="B2409" s="18" t="s">
        <v>8756</v>
      </c>
      <c r="C2409" s="18">
        <v>4</v>
      </c>
      <c r="D2409" s="18" t="s">
        <v>4094</v>
      </c>
    </row>
    <row r="2410" spans="1:4" ht="13.5">
      <c r="A2410" s="18" t="s">
        <v>8757</v>
      </c>
      <c r="B2410" s="18" t="s">
        <v>8758</v>
      </c>
      <c r="C2410" s="18">
        <v>4</v>
      </c>
      <c r="D2410" s="18" t="s">
        <v>4094</v>
      </c>
    </row>
    <row r="2411" spans="1:4" ht="13.5">
      <c r="A2411" s="18" t="s">
        <v>8759</v>
      </c>
      <c r="B2411" s="18" t="s">
        <v>8760</v>
      </c>
      <c r="C2411" s="18">
        <v>4</v>
      </c>
      <c r="D2411" s="18" t="s">
        <v>4094</v>
      </c>
    </row>
    <row r="2412" spans="1:4" ht="13.5">
      <c r="A2412" s="18" t="s">
        <v>8761</v>
      </c>
      <c r="B2412" s="18" t="s">
        <v>8762</v>
      </c>
      <c r="C2412" s="18">
        <v>4</v>
      </c>
      <c r="D2412" s="18" t="s">
        <v>4094</v>
      </c>
    </row>
    <row r="2413" spans="1:4" ht="13.5">
      <c r="A2413" s="18" t="s">
        <v>8763</v>
      </c>
      <c r="B2413" s="18" t="s">
        <v>8764</v>
      </c>
      <c r="C2413" s="18">
        <v>4</v>
      </c>
      <c r="D2413" s="18" t="s">
        <v>4094</v>
      </c>
    </row>
    <row r="2414" spans="1:4" ht="13.5">
      <c r="A2414" s="18" t="s">
        <v>8765</v>
      </c>
      <c r="B2414" s="18" t="s">
        <v>8766</v>
      </c>
      <c r="C2414" s="18">
        <v>4</v>
      </c>
      <c r="D2414" s="18" t="s">
        <v>4094</v>
      </c>
    </row>
    <row r="2415" spans="1:4" ht="13.5">
      <c r="A2415" s="18" t="s">
        <v>8767</v>
      </c>
      <c r="B2415" s="18" t="s">
        <v>8768</v>
      </c>
      <c r="C2415" s="18">
        <v>4</v>
      </c>
      <c r="D2415" s="18" t="s">
        <v>4094</v>
      </c>
    </row>
    <row r="2416" spans="1:4" ht="13.5">
      <c r="A2416" s="18" t="s">
        <v>8769</v>
      </c>
      <c r="B2416" s="18" t="s">
        <v>8770</v>
      </c>
      <c r="C2416" s="18">
        <v>4</v>
      </c>
      <c r="D2416" s="18" t="s">
        <v>4094</v>
      </c>
    </row>
    <row r="2417" spans="1:4" ht="13.5">
      <c r="A2417" s="18" t="s">
        <v>8771</v>
      </c>
      <c r="B2417" s="18" t="s">
        <v>8772</v>
      </c>
      <c r="C2417" s="18">
        <v>4</v>
      </c>
      <c r="D2417" s="18" t="s">
        <v>4094</v>
      </c>
    </row>
    <row r="2418" spans="1:4" ht="13.5">
      <c r="A2418" s="18" t="s">
        <v>8773</v>
      </c>
      <c r="B2418" s="18" t="s">
        <v>8774</v>
      </c>
      <c r="C2418" s="18">
        <v>4</v>
      </c>
      <c r="D2418" s="18" t="s">
        <v>4094</v>
      </c>
    </row>
    <row r="2419" spans="1:4" ht="13.5">
      <c r="A2419" s="18" t="s">
        <v>8775</v>
      </c>
      <c r="B2419" s="18" t="s">
        <v>8776</v>
      </c>
      <c r="C2419" s="18">
        <v>4</v>
      </c>
      <c r="D2419" s="18" t="s">
        <v>4094</v>
      </c>
    </row>
    <row r="2420" spans="1:4" ht="13.5">
      <c r="A2420" s="18" t="s">
        <v>8777</v>
      </c>
      <c r="B2420" s="18" t="s">
        <v>8778</v>
      </c>
      <c r="C2420" s="18">
        <v>4</v>
      </c>
      <c r="D2420" s="18" t="s">
        <v>4094</v>
      </c>
    </row>
    <row r="2421" spans="1:4" ht="13.5">
      <c r="A2421" s="18" t="s">
        <v>8779</v>
      </c>
      <c r="B2421" s="18" t="s">
        <v>8780</v>
      </c>
      <c r="C2421" s="18">
        <v>4</v>
      </c>
      <c r="D2421" s="18" t="s">
        <v>4094</v>
      </c>
    </row>
    <row r="2422" spans="1:4" ht="13.5">
      <c r="A2422" s="18" t="s">
        <v>8781</v>
      </c>
      <c r="B2422" s="18" t="s">
        <v>8782</v>
      </c>
      <c r="C2422" s="18">
        <v>4</v>
      </c>
      <c r="D2422" s="18" t="s">
        <v>4094</v>
      </c>
    </row>
    <row r="2423" spans="1:4" ht="13.5">
      <c r="A2423" s="18" t="s">
        <v>8783</v>
      </c>
      <c r="B2423" s="18" t="s">
        <v>8784</v>
      </c>
      <c r="C2423" s="18">
        <v>4</v>
      </c>
      <c r="D2423" s="18" t="s">
        <v>4094</v>
      </c>
    </row>
    <row r="2424" spans="1:4" ht="13.5">
      <c r="A2424" s="18" t="s">
        <v>8785</v>
      </c>
      <c r="B2424" s="18" t="s">
        <v>8786</v>
      </c>
      <c r="C2424" s="18">
        <v>4</v>
      </c>
      <c r="D2424" s="18" t="s">
        <v>4094</v>
      </c>
    </row>
    <row r="2425" spans="1:4" ht="13.5">
      <c r="A2425" s="18" t="s">
        <v>8787</v>
      </c>
      <c r="B2425" s="18" t="s">
        <v>8788</v>
      </c>
      <c r="C2425" s="18">
        <v>4</v>
      </c>
      <c r="D2425" s="18" t="s">
        <v>4094</v>
      </c>
    </row>
    <row r="2426" spans="1:4" ht="13.5">
      <c r="A2426" s="18" t="s">
        <v>8789</v>
      </c>
      <c r="B2426" s="18" t="s">
        <v>8790</v>
      </c>
      <c r="C2426" s="18">
        <v>4</v>
      </c>
      <c r="D2426" s="18" t="s">
        <v>4094</v>
      </c>
    </row>
    <row r="2427" spans="1:4" ht="13.5">
      <c r="A2427" s="18" t="s">
        <v>8791</v>
      </c>
      <c r="B2427" s="18" t="s">
        <v>8792</v>
      </c>
      <c r="C2427" s="18">
        <v>4</v>
      </c>
      <c r="D2427" s="18" t="s">
        <v>4094</v>
      </c>
    </row>
    <row r="2428" spans="1:4" ht="13.5">
      <c r="A2428" s="18" t="s">
        <v>8793</v>
      </c>
      <c r="B2428" s="18" t="s">
        <v>8794</v>
      </c>
      <c r="C2428" s="18">
        <v>4</v>
      </c>
      <c r="D2428" s="18" t="s">
        <v>4094</v>
      </c>
    </row>
    <row r="2429" spans="1:4" ht="13.5">
      <c r="A2429" s="18" t="s">
        <v>8795</v>
      </c>
      <c r="B2429" s="18" t="s">
        <v>8796</v>
      </c>
      <c r="C2429" s="18">
        <v>4</v>
      </c>
      <c r="D2429" s="18" t="s">
        <v>4094</v>
      </c>
    </row>
    <row r="2430" spans="1:4" ht="13.5">
      <c r="A2430" s="18" t="s">
        <v>8797</v>
      </c>
      <c r="B2430" s="18" t="s">
        <v>8798</v>
      </c>
      <c r="C2430" s="18">
        <v>4</v>
      </c>
      <c r="D2430" s="18" t="s">
        <v>4094</v>
      </c>
    </row>
    <row r="2431" spans="1:4" ht="13.5">
      <c r="A2431" s="18" t="s">
        <v>8799</v>
      </c>
      <c r="B2431" s="18" t="s">
        <v>8800</v>
      </c>
      <c r="C2431" s="18">
        <v>4</v>
      </c>
      <c r="D2431" s="18" t="s">
        <v>4094</v>
      </c>
    </row>
    <row r="2432" spans="1:4" ht="13.5">
      <c r="A2432" s="18" t="s">
        <v>8801</v>
      </c>
      <c r="B2432" s="18" t="s">
        <v>8802</v>
      </c>
      <c r="C2432" s="18">
        <v>4</v>
      </c>
      <c r="D2432" s="18" t="s">
        <v>4094</v>
      </c>
    </row>
    <row r="2433" spans="1:4" ht="13.5">
      <c r="A2433" s="18" t="s">
        <v>8803</v>
      </c>
      <c r="B2433" s="18" t="s">
        <v>8804</v>
      </c>
      <c r="C2433" s="18">
        <v>4</v>
      </c>
      <c r="D2433" s="18" t="s">
        <v>4094</v>
      </c>
    </row>
    <row r="2434" spans="1:4" ht="13.5">
      <c r="A2434" s="18" t="s">
        <v>8805</v>
      </c>
      <c r="B2434" s="18" t="s">
        <v>8806</v>
      </c>
      <c r="C2434" s="18">
        <v>4</v>
      </c>
      <c r="D2434" s="18" t="s">
        <v>4094</v>
      </c>
    </row>
    <row r="2435" spans="1:4" ht="13.5">
      <c r="A2435" s="18" t="s">
        <v>8807</v>
      </c>
      <c r="B2435" s="18" t="s">
        <v>8808</v>
      </c>
      <c r="C2435" s="18">
        <v>4</v>
      </c>
      <c r="D2435" s="18" t="s">
        <v>4094</v>
      </c>
    </row>
    <row r="2436" spans="1:4" ht="13.5">
      <c r="A2436" s="18" t="s">
        <v>8809</v>
      </c>
      <c r="B2436" s="18" t="s">
        <v>8810</v>
      </c>
      <c r="C2436" s="18">
        <v>4</v>
      </c>
      <c r="D2436" s="18" t="s">
        <v>4094</v>
      </c>
    </row>
    <row r="2437" spans="1:4" ht="13.5">
      <c r="A2437" s="18" t="s">
        <v>8811</v>
      </c>
      <c r="B2437" s="18" t="s">
        <v>8812</v>
      </c>
      <c r="C2437" s="18">
        <v>4</v>
      </c>
      <c r="D2437" s="18" t="s">
        <v>4094</v>
      </c>
    </row>
    <row r="2438" spans="1:4" ht="13.5">
      <c r="A2438" s="18" t="s">
        <v>8813</v>
      </c>
      <c r="B2438" s="18" t="s">
        <v>8814</v>
      </c>
      <c r="C2438" s="18">
        <v>4</v>
      </c>
      <c r="D2438" s="18" t="s">
        <v>4094</v>
      </c>
    </row>
    <row r="2439" spans="1:4" ht="13.5">
      <c r="A2439" s="18" t="s">
        <v>8815</v>
      </c>
      <c r="B2439" s="18" t="s">
        <v>8816</v>
      </c>
      <c r="C2439" s="18">
        <v>4</v>
      </c>
      <c r="D2439" s="18" t="s">
        <v>4094</v>
      </c>
    </row>
    <row r="2440" spans="1:4" ht="13.5">
      <c r="A2440" s="18" t="s">
        <v>8817</v>
      </c>
      <c r="B2440" s="18" t="s">
        <v>8818</v>
      </c>
      <c r="C2440" s="18">
        <v>4</v>
      </c>
      <c r="D2440" s="18" t="s">
        <v>4094</v>
      </c>
    </row>
    <row r="2441" spans="1:4" ht="13.5">
      <c r="A2441" s="18" t="s">
        <v>8819</v>
      </c>
      <c r="B2441" s="18" t="s">
        <v>8820</v>
      </c>
      <c r="C2441" s="18">
        <v>4</v>
      </c>
      <c r="D2441" s="18" t="s">
        <v>4094</v>
      </c>
    </row>
    <row r="2442" spans="1:4" ht="13.5">
      <c r="A2442" s="18" t="s">
        <v>8821</v>
      </c>
      <c r="B2442" s="18" t="s">
        <v>8822</v>
      </c>
      <c r="C2442" s="18">
        <v>4</v>
      </c>
      <c r="D2442" s="18" t="s">
        <v>4094</v>
      </c>
    </row>
    <row r="2443" spans="1:4" ht="13.5">
      <c r="A2443" s="18" t="s">
        <v>8823</v>
      </c>
      <c r="B2443" s="18" t="s">
        <v>8824</v>
      </c>
      <c r="C2443" s="18">
        <v>4</v>
      </c>
      <c r="D2443" s="18" t="s">
        <v>4094</v>
      </c>
    </row>
    <row r="2444" spans="1:4" ht="13.5">
      <c r="A2444" s="18" t="s">
        <v>8825</v>
      </c>
      <c r="B2444" s="18" t="s">
        <v>8826</v>
      </c>
      <c r="C2444" s="18">
        <v>4</v>
      </c>
      <c r="D2444" s="18" t="s">
        <v>4094</v>
      </c>
    </row>
    <row r="2445" spans="1:4" ht="13.5">
      <c r="A2445" s="18" t="s">
        <v>8827</v>
      </c>
      <c r="B2445" s="18" t="s">
        <v>8828</v>
      </c>
      <c r="C2445" s="18">
        <v>4</v>
      </c>
      <c r="D2445" s="18" t="s">
        <v>4094</v>
      </c>
    </row>
    <row r="2446" spans="1:4" ht="13.5">
      <c r="A2446" s="18" t="s">
        <v>8829</v>
      </c>
      <c r="B2446" s="18" t="s">
        <v>8830</v>
      </c>
      <c r="C2446" s="18">
        <v>4</v>
      </c>
      <c r="D2446" s="18" t="s">
        <v>4094</v>
      </c>
    </row>
    <row r="2447" spans="1:4" ht="13.5">
      <c r="A2447" s="18" t="s">
        <v>8831</v>
      </c>
      <c r="B2447" s="18" t="s">
        <v>8832</v>
      </c>
      <c r="C2447" s="18">
        <v>4</v>
      </c>
      <c r="D2447" s="18" t="s">
        <v>4094</v>
      </c>
    </row>
    <row r="2448" spans="1:4" ht="13.5">
      <c r="A2448" s="18" t="s">
        <v>8833</v>
      </c>
      <c r="B2448" s="18" t="s">
        <v>8834</v>
      </c>
      <c r="C2448" s="18">
        <v>4</v>
      </c>
      <c r="D2448" s="18" t="s">
        <v>4094</v>
      </c>
    </row>
    <row r="2449" spans="1:4" ht="13.5">
      <c r="A2449" s="18" t="s">
        <v>8835</v>
      </c>
      <c r="B2449" s="18" t="s">
        <v>8836</v>
      </c>
      <c r="C2449" s="18">
        <v>4</v>
      </c>
      <c r="D2449" s="18" t="s">
        <v>4094</v>
      </c>
    </row>
    <row r="2450" spans="1:4" ht="13.5">
      <c r="A2450" s="18" t="s">
        <v>8837</v>
      </c>
      <c r="B2450" s="18" t="s">
        <v>8838</v>
      </c>
      <c r="C2450" s="18">
        <v>4</v>
      </c>
      <c r="D2450" s="18" t="s">
        <v>4094</v>
      </c>
    </row>
    <row r="2451" spans="1:4" ht="13.5">
      <c r="A2451" s="18" t="s">
        <v>8839</v>
      </c>
      <c r="B2451" s="18" t="s">
        <v>8840</v>
      </c>
      <c r="C2451" s="18">
        <v>4</v>
      </c>
      <c r="D2451" s="18" t="s">
        <v>4094</v>
      </c>
    </row>
    <row r="2452" spans="1:4" ht="13.5">
      <c r="A2452" s="18" t="s">
        <v>8841</v>
      </c>
      <c r="B2452" s="18" t="s">
        <v>8842</v>
      </c>
      <c r="C2452" s="18">
        <v>4</v>
      </c>
      <c r="D2452" s="18" t="s">
        <v>4094</v>
      </c>
    </row>
    <row r="2453" spans="1:4" ht="13.5">
      <c r="A2453" s="18" t="s">
        <v>8843</v>
      </c>
      <c r="B2453" s="18" t="s">
        <v>8844</v>
      </c>
      <c r="C2453" s="18">
        <v>4</v>
      </c>
      <c r="D2453" s="18" t="s">
        <v>4094</v>
      </c>
    </row>
    <row r="2454" spans="1:4" ht="13.5">
      <c r="A2454" s="18" t="s">
        <v>8845</v>
      </c>
      <c r="B2454" s="18" t="s">
        <v>8846</v>
      </c>
      <c r="C2454" s="18">
        <v>4</v>
      </c>
      <c r="D2454" s="18" t="s">
        <v>4094</v>
      </c>
    </row>
    <row r="2455" spans="1:4" ht="13.5">
      <c r="A2455" s="18" t="s">
        <v>8847</v>
      </c>
      <c r="B2455" s="18" t="s">
        <v>8848</v>
      </c>
      <c r="C2455" s="18">
        <v>4</v>
      </c>
      <c r="D2455" s="18" t="s">
        <v>4094</v>
      </c>
    </row>
    <row r="2456" spans="1:4" ht="13.5">
      <c r="A2456" s="18" t="s">
        <v>8849</v>
      </c>
      <c r="B2456" s="18" t="s">
        <v>8850</v>
      </c>
      <c r="C2456" s="18">
        <v>4</v>
      </c>
      <c r="D2456" s="18" t="s">
        <v>4094</v>
      </c>
    </row>
    <row r="2457" spans="1:4" ht="13.5">
      <c r="A2457" s="18" t="s">
        <v>8851</v>
      </c>
      <c r="B2457" s="18" t="s">
        <v>8852</v>
      </c>
      <c r="C2457" s="18">
        <v>4</v>
      </c>
      <c r="D2457" s="18" t="s">
        <v>4094</v>
      </c>
    </row>
    <row r="2458" spans="1:4" ht="13.5">
      <c r="A2458" s="18" t="s">
        <v>8853</v>
      </c>
      <c r="B2458" s="18" t="s">
        <v>8854</v>
      </c>
      <c r="C2458" s="18">
        <v>4</v>
      </c>
      <c r="D2458" s="18" t="s">
        <v>4094</v>
      </c>
    </row>
    <row r="2459" spans="1:4" ht="13.5">
      <c r="A2459" s="18" t="s">
        <v>8855</v>
      </c>
      <c r="B2459" s="18" t="s">
        <v>8856</v>
      </c>
      <c r="C2459" s="18">
        <v>4</v>
      </c>
      <c r="D2459" s="18" t="s">
        <v>4094</v>
      </c>
    </row>
    <row r="2460" spans="1:4" ht="13.5">
      <c r="A2460" s="18" t="s">
        <v>8857</v>
      </c>
      <c r="B2460" s="18" t="s">
        <v>8858</v>
      </c>
      <c r="C2460" s="18">
        <v>4</v>
      </c>
      <c r="D2460" s="18" t="s">
        <v>4094</v>
      </c>
    </row>
    <row r="2461" spans="1:4" ht="13.5">
      <c r="A2461" s="18" t="s">
        <v>8859</v>
      </c>
      <c r="B2461" s="18" t="s">
        <v>8860</v>
      </c>
      <c r="C2461" s="18">
        <v>4</v>
      </c>
      <c r="D2461" s="18" t="s">
        <v>4094</v>
      </c>
    </row>
    <row r="2462" spans="1:4" ht="13.5">
      <c r="A2462" s="18" t="s">
        <v>8861</v>
      </c>
      <c r="B2462" s="18" t="s">
        <v>8862</v>
      </c>
      <c r="C2462" s="18">
        <v>4</v>
      </c>
      <c r="D2462" s="18" t="s">
        <v>4094</v>
      </c>
    </row>
    <row r="2463" spans="1:4" ht="13.5">
      <c r="A2463" s="18" t="s">
        <v>8863</v>
      </c>
      <c r="B2463" s="18" t="s">
        <v>8864</v>
      </c>
      <c r="C2463" s="18">
        <v>4</v>
      </c>
      <c r="D2463" s="18" t="s">
        <v>4094</v>
      </c>
    </row>
    <row r="2464" spans="1:4" ht="13.5">
      <c r="A2464" s="18" t="s">
        <v>8865</v>
      </c>
      <c r="B2464" s="18" t="s">
        <v>8866</v>
      </c>
      <c r="C2464" s="18">
        <v>4</v>
      </c>
      <c r="D2464" s="18" t="s">
        <v>4094</v>
      </c>
    </row>
    <row r="2465" spans="1:4" ht="13.5">
      <c r="A2465" s="18" t="s">
        <v>8867</v>
      </c>
      <c r="B2465" s="18" t="s">
        <v>8868</v>
      </c>
      <c r="C2465" s="18">
        <v>4</v>
      </c>
      <c r="D2465" s="18" t="s">
        <v>4094</v>
      </c>
    </row>
    <row r="2466" spans="1:4" ht="13.5">
      <c r="A2466" s="18" t="s">
        <v>8869</v>
      </c>
      <c r="B2466" s="18" t="s">
        <v>8870</v>
      </c>
      <c r="C2466" s="18">
        <v>4</v>
      </c>
      <c r="D2466" s="18" t="s">
        <v>4094</v>
      </c>
    </row>
    <row r="2467" spans="1:4" ht="13.5">
      <c r="A2467" s="18" t="s">
        <v>8871</v>
      </c>
      <c r="B2467" s="18" t="s">
        <v>8872</v>
      </c>
      <c r="C2467" s="18">
        <v>4</v>
      </c>
      <c r="D2467" s="18" t="s">
        <v>4094</v>
      </c>
    </row>
    <row r="2468" spans="1:4" ht="13.5">
      <c r="A2468" s="18" t="s">
        <v>8873</v>
      </c>
      <c r="B2468" s="18" t="s">
        <v>8874</v>
      </c>
      <c r="C2468" s="18">
        <v>4</v>
      </c>
      <c r="D2468" s="18" t="s">
        <v>4094</v>
      </c>
    </row>
    <row r="2469" spans="1:4" ht="13.5">
      <c r="A2469" s="18" t="s">
        <v>8875</v>
      </c>
      <c r="B2469" s="18" t="s">
        <v>8876</v>
      </c>
      <c r="C2469" s="18">
        <v>4</v>
      </c>
      <c r="D2469" s="18" t="s">
        <v>4094</v>
      </c>
    </row>
    <row r="2470" spans="1:4" ht="13.5">
      <c r="A2470" s="18" t="s">
        <v>8877</v>
      </c>
      <c r="B2470" s="18" t="s">
        <v>8878</v>
      </c>
      <c r="C2470" s="18">
        <v>4</v>
      </c>
      <c r="D2470" s="18" t="s">
        <v>4094</v>
      </c>
    </row>
    <row r="2471" spans="1:4" ht="13.5">
      <c r="A2471" s="18" t="s">
        <v>8879</v>
      </c>
      <c r="B2471" s="18" t="s">
        <v>8880</v>
      </c>
      <c r="C2471" s="18">
        <v>4</v>
      </c>
      <c r="D2471" s="18" t="s">
        <v>4094</v>
      </c>
    </row>
    <row r="2472" spans="1:4" ht="13.5">
      <c r="A2472" s="18" t="s">
        <v>8881</v>
      </c>
      <c r="B2472" s="18" t="s">
        <v>8882</v>
      </c>
      <c r="C2472" s="18">
        <v>4</v>
      </c>
      <c r="D2472" s="18" t="s">
        <v>4094</v>
      </c>
    </row>
    <row r="2473" spans="1:4" ht="13.5">
      <c r="A2473" s="18" t="s">
        <v>8883</v>
      </c>
      <c r="B2473" s="18" t="s">
        <v>775</v>
      </c>
      <c r="C2473" s="18">
        <v>4</v>
      </c>
      <c r="D2473" s="18" t="s">
        <v>4094</v>
      </c>
    </row>
    <row r="2474" spans="1:4" ht="13.5">
      <c r="A2474" s="18" t="s">
        <v>8884</v>
      </c>
      <c r="B2474" s="18" t="s">
        <v>8885</v>
      </c>
      <c r="C2474" s="18">
        <v>4</v>
      </c>
      <c r="D2474" s="18" t="s">
        <v>4094</v>
      </c>
    </row>
    <row r="2475" spans="1:4" ht="13.5">
      <c r="A2475" s="18" t="s">
        <v>8886</v>
      </c>
      <c r="B2475" s="18" t="s">
        <v>8887</v>
      </c>
      <c r="C2475" s="18">
        <v>4</v>
      </c>
      <c r="D2475" s="18" t="s">
        <v>4094</v>
      </c>
    </row>
    <row r="2476" spans="1:4" ht="13.5">
      <c r="A2476" s="18" t="s">
        <v>8888</v>
      </c>
      <c r="B2476" s="18" t="s">
        <v>8889</v>
      </c>
      <c r="C2476" s="18">
        <v>4</v>
      </c>
      <c r="D2476" s="18" t="s">
        <v>4094</v>
      </c>
    </row>
    <row r="2477" spans="1:4" ht="13.5">
      <c r="A2477" s="18" t="s">
        <v>8890</v>
      </c>
      <c r="B2477" s="18" t="s">
        <v>8891</v>
      </c>
      <c r="C2477" s="18">
        <v>4</v>
      </c>
      <c r="D2477" s="18" t="s">
        <v>4094</v>
      </c>
    </row>
    <row r="2478" spans="1:4" ht="13.5">
      <c r="A2478" s="18" t="s">
        <v>8892</v>
      </c>
      <c r="B2478" s="18" t="s">
        <v>8893</v>
      </c>
      <c r="C2478" s="18">
        <v>4</v>
      </c>
      <c r="D2478" s="18" t="s">
        <v>4094</v>
      </c>
    </row>
    <row r="2479" spans="1:4" ht="13.5">
      <c r="A2479" s="18" t="s">
        <v>8894</v>
      </c>
      <c r="B2479" s="18" t="s">
        <v>8895</v>
      </c>
      <c r="C2479" s="18">
        <v>4</v>
      </c>
      <c r="D2479" s="18" t="s">
        <v>4094</v>
      </c>
    </row>
    <row r="2480" spans="1:4" ht="13.5">
      <c r="A2480" s="18" t="s">
        <v>8896</v>
      </c>
      <c r="B2480" s="18" t="s">
        <v>8897</v>
      </c>
      <c r="C2480" s="18">
        <v>4</v>
      </c>
      <c r="D2480" s="18" t="s">
        <v>4094</v>
      </c>
    </row>
    <row r="2481" spans="1:4" ht="13.5">
      <c r="A2481" s="18" t="s">
        <v>8898</v>
      </c>
      <c r="B2481" s="18" t="s">
        <v>8899</v>
      </c>
      <c r="C2481" s="18">
        <v>4</v>
      </c>
      <c r="D2481" s="18" t="s">
        <v>4094</v>
      </c>
    </row>
    <row r="2482" spans="1:4" ht="13.5">
      <c r="A2482" s="18" t="s">
        <v>8900</v>
      </c>
      <c r="B2482" s="18" t="s">
        <v>8901</v>
      </c>
      <c r="C2482" s="18">
        <v>4</v>
      </c>
      <c r="D2482" s="18" t="s">
        <v>4094</v>
      </c>
    </row>
    <row r="2483" spans="1:4" ht="13.5">
      <c r="A2483" s="18" t="s">
        <v>8902</v>
      </c>
      <c r="B2483" s="18" t="s">
        <v>8903</v>
      </c>
      <c r="C2483" s="18">
        <v>4</v>
      </c>
      <c r="D2483" s="18" t="s">
        <v>4094</v>
      </c>
    </row>
    <row r="2484" spans="1:4" ht="13.5">
      <c r="A2484" s="18" t="s">
        <v>8904</v>
      </c>
      <c r="B2484" s="18" t="s">
        <v>8905</v>
      </c>
      <c r="C2484" s="18">
        <v>4</v>
      </c>
      <c r="D2484" s="18" t="s">
        <v>4094</v>
      </c>
    </row>
    <row r="2485" spans="1:4" ht="13.5">
      <c r="A2485" s="18" t="s">
        <v>8906</v>
      </c>
      <c r="B2485" s="18" t="s">
        <v>8907</v>
      </c>
      <c r="C2485" s="18">
        <v>4</v>
      </c>
      <c r="D2485" s="18" t="s">
        <v>4094</v>
      </c>
    </row>
    <row r="2486" spans="1:4" ht="13.5">
      <c r="A2486" s="18" t="s">
        <v>8908</v>
      </c>
      <c r="B2486" s="18" t="s">
        <v>8909</v>
      </c>
      <c r="C2486" s="18">
        <v>4</v>
      </c>
      <c r="D2486" s="18" t="s">
        <v>4094</v>
      </c>
    </row>
    <row r="2487" spans="1:4" ht="13.5">
      <c r="A2487" s="18" t="s">
        <v>8910</v>
      </c>
      <c r="B2487" s="18" t="s">
        <v>686</v>
      </c>
      <c r="C2487" s="18">
        <v>4</v>
      </c>
      <c r="D2487" s="18" t="s">
        <v>4094</v>
      </c>
    </row>
    <row r="2488" spans="1:4" ht="13.5">
      <c r="A2488" s="18" t="s">
        <v>8911</v>
      </c>
      <c r="B2488" s="18" t="s">
        <v>8912</v>
      </c>
      <c r="C2488" s="18">
        <v>4</v>
      </c>
      <c r="D2488" s="18" t="s">
        <v>4094</v>
      </c>
    </row>
    <row r="2489" spans="1:4" ht="13.5">
      <c r="A2489" s="18" t="s">
        <v>8913</v>
      </c>
      <c r="B2489" s="18" t="s">
        <v>8914</v>
      </c>
      <c r="C2489" s="18">
        <v>4</v>
      </c>
      <c r="D2489" s="18" t="s">
        <v>4094</v>
      </c>
    </row>
    <row r="2490" spans="1:4" ht="13.5">
      <c r="A2490" s="18" t="s">
        <v>8915</v>
      </c>
      <c r="B2490" s="18" t="s">
        <v>8916</v>
      </c>
      <c r="C2490" s="18">
        <v>4</v>
      </c>
      <c r="D2490" s="18" t="s">
        <v>4094</v>
      </c>
    </row>
    <row r="2491" spans="1:4" ht="13.5">
      <c r="A2491" s="18" t="s">
        <v>8917</v>
      </c>
      <c r="B2491" s="18" t="s">
        <v>8918</v>
      </c>
      <c r="C2491" s="18">
        <v>4</v>
      </c>
      <c r="D2491" s="18" t="s">
        <v>4094</v>
      </c>
    </row>
    <row r="2492" spans="1:4" ht="13.5">
      <c r="A2492" s="18" t="s">
        <v>8919</v>
      </c>
      <c r="B2492" s="18" t="s">
        <v>8920</v>
      </c>
      <c r="C2492" s="18">
        <v>4</v>
      </c>
      <c r="D2492" s="18" t="s">
        <v>4094</v>
      </c>
    </row>
    <row r="2493" spans="1:4" ht="13.5">
      <c r="A2493" s="18" t="s">
        <v>8921</v>
      </c>
      <c r="B2493" s="18" t="s">
        <v>8922</v>
      </c>
      <c r="C2493" s="18">
        <v>4</v>
      </c>
      <c r="D2493" s="18" t="s">
        <v>4094</v>
      </c>
    </row>
    <row r="2494" spans="1:4" ht="13.5">
      <c r="A2494" s="18" t="s">
        <v>8923</v>
      </c>
      <c r="B2494" s="18" t="s">
        <v>8924</v>
      </c>
      <c r="C2494" s="18">
        <v>4</v>
      </c>
      <c r="D2494" s="18" t="s">
        <v>4094</v>
      </c>
    </row>
    <row r="2495" spans="1:4" ht="13.5">
      <c r="A2495" s="18" t="s">
        <v>8925</v>
      </c>
      <c r="B2495" s="18" t="s">
        <v>8926</v>
      </c>
      <c r="C2495" s="18">
        <v>4</v>
      </c>
      <c r="D2495" s="18" t="s">
        <v>4094</v>
      </c>
    </row>
    <row r="2496" spans="1:4" ht="13.5">
      <c r="A2496" s="18" t="s">
        <v>8927</v>
      </c>
      <c r="B2496" s="18" t="s">
        <v>8928</v>
      </c>
      <c r="C2496" s="18">
        <v>4</v>
      </c>
      <c r="D2496" s="18" t="s">
        <v>4094</v>
      </c>
    </row>
    <row r="2497" spans="1:4" ht="13.5">
      <c r="A2497" s="18" t="s">
        <v>8929</v>
      </c>
      <c r="B2497" s="18" t="s">
        <v>8930</v>
      </c>
      <c r="C2497" s="18">
        <v>4</v>
      </c>
      <c r="D2497" s="18" t="s">
        <v>4094</v>
      </c>
    </row>
    <row r="2498" spans="1:4" ht="13.5">
      <c r="A2498" s="18" t="s">
        <v>8931</v>
      </c>
      <c r="B2498" s="18" t="s">
        <v>8932</v>
      </c>
      <c r="C2498" s="18">
        <v>4</v>
      </c>
      <c r="D2498" s="18" t="s">
        <v>4094</v>
      </c>
    </row>
    <row r="2499" spans="1:4" ht="13.5">
      <c r="A2499" s="18" t="s">
        <v>8933</v>
      </c>
      <c r="B2499" s="18" t="s">
        <v>8934</v>
      </c>
      <c r="C2499" s="18">
        <v>4</v>
      </c>
      <c r="D2499" s="18" t="s">
        <v>4094</v>
      </c>
    </row>
    <row r="2500" spans="1:4" ht="13.5">
      <c r="A2500" s="18" t="s">
        <v>8935</v>
      </c>
      <c r="B2500" s="18" t="s">
        <v>8936</v>
      </c>
      <c r="C2500" s="18">
        <v>4</v>
      </c>
      <c r="D2500" s="18" t="s">
        <v>4094</v>
      </c>
    </row>
    <row r="2501" spans="1:4" ht="13.5">
      <c r="A2501" s="18" t="s">
        <v>8937</v>
      </c>
      <c r="B2501" s="18" t="s">
        <v>8938</v>
      </c>
      <c r="C2501" s="18">
        <v>4</v>
      </c>
      <c r="D2501" s="18" t="s">
        <v>4094</v>
      </c>
    </row>
    <row r="2502" spans="1:4" ht="13.5">
      <c r="A2502" s="18" t="s">
        <v>8939</v>
      </c>
      <c r="B2502" s="18" t="s">
        <v>8940</v>
      </c>
      <c r="C2502" s="18">
        <v>4</v>
      </c>
      <c r="D2502" s="18" t="s">
        <v>4094</v>
      </c>
    </row>
    <row r="2503" spans="1:4" ht="13.5">
      <c r="A2503" s="18" t="s">
        <v>8941</v>
      </c>
      <c r="B2503" s="18" t="s">
        <v>8942</v>
      </c>
      <c r="C2503" s="18">
        <v>4</v>
      </c>
      <c r="D2503" s="18" t="s">
        <v>4094</v>
      </c>
    </row>
    <row r="2504" spans="1:4" ht="13.5">
      <c r="A2504" s="18" t="s">
        <v>8943</v>
      </c>
      <c r="B2504" s="18" t="s">
        <v>8944</v>
      </c>
      <c r="C2504" s="18">
        <v>4</v>
      </c>
      <c r="D2504" s="18" t="s">
        <v>4094</v>
      </c>
    </row>
    <row r="2505" spans="1:4" ht="13.5">
      <c r="A2505" s="18" t="s">
        <v>8945</v>
      </c>
      <c r="B2505" s="18" t="s">
        <v>8946</v>
      </c>
      <c r="C2505" s="18">
        <v>4</v>
      </c>
      <c r="D2505" s="18" t="s">
        <v>4094</v>
      </c>
    </row>
    <row r="2506" spans="1:4" ht="13.5">
      <c r="A2506" s="18" t="s">
        <v>8947</v>
      </c>
      <c r="B2506" s="18" t="s">
        <v>8948</v>
      </c>
      <c r="C2506" s="18">
        <v>4</v>
      </c>
      <c r="D2506" s="18" t="s">
        <v>4094</v>
      </c>
    </row>
    <row r="2507" spans="1:4" ht="13.5">
      <c r="A2507" s="18" t="s">
        <v>8949</v>
      </c>
      <c r="B2507" s="18" t="s">
        <v>8950</v>
      </c>
      <c r="C2507" s="18">
        <v>4</v>
      </c>
      <c r="D2507" s="18" t="s">
        <v>4094</v>
      </c>
    </row>
    <row r="2508" spans="1:4" ht="13.5">
      <c r="A2508" s="18" t="s">
        <v>8951</v>
      </c>
      <c r="B2508" s="18" t="s">
        <v>8952</v>
      </c>
      <c r="C2508" s="18">
        <v>4</v>
      </c>
      <c r="D2508" s="18" t="s">
        <v>4094</v>
      </c>
    </row>
    <row r="2509" spans="1:4" ht="13.5">
      <c r="A2509" s="18" t="s">
        <v>8953</v>
      </c>
      <c r="B2509" s="18" t="s">
        <v>8954</v>
      </c>
      <c r="C2509" s="18">
        <v>4</v>
      </c>
      <c r="D2509" s="18" t="s">
        <v>4094</v>
      </c>
    </row>
    <row r="2510" spans="1:4" ht="13.5">
      <c r="A2510" s="18" t="s">
        <v>8955</v>
      </c>
      <c r="B2510" s="18" t="s">
        <v>8956</v>
      </c>
      <c r="C2510" s="18">
        <v>4</v>
      </c>
      <c r="D2510" s="18" t="s">
        <v>4094</v>
      </c>
    </row>
    <row r="2511" spans="1:4" ht="13.5">
      <c r="A2511" s="18" t="s">
        <v>8957</v>
      </c>
      <c r="B2511" s="18" t="s">
        <v>8958</v>
      </c>
      <c r="C2511" s="18">
        <v>4</v>
      </c>
      <c r="D2511" s="18" t="s">
        <v>4094</v>
      </c>
    </row>
    <row r="2512" spans="1:4" ht="13.5">
      <c r="A2512" s="18" t="s">
        <v>8959</v>
      </c>
      <c r="B2512" s="18" t="s">
        <v>8960</v>
      </c>
      <c r="C2512" s="18">
        <v>4</v>
      </c>
      <c r="D2512" s="18" t="s">
        <v>4094</v>
      </c>
    </row>
    <row r="2513" spans="1:4" ht="13.5">
      <c r="A2513" s="18" t="s">
        <v>8961</v>
      </c>
      <c r="B2513" s="18" t="s">
        <v>8962</v>
      </c>
      <c r="C2513" s="18">
        <v>4</v>
      </c>
      <c r="D2513" s="18" t="s">
        <v>4094</v>
      </c>
    </row>
    <row r="2514" spans="1:4" ht="13.5">
      <c r="A2514" s="18" t="s">
        <v>8963</v>
      </c>
      <c r="B2514" s="18" t="s">
        <v>8964</v>
      </c>
      <c r="C2514" s="18">
        <v>4</v>
      </c>
      <c r="D2514" s="18" t="s">
        <v>4094</v>
      </c>
    </row>
    <row r="2515" spans="1:4" ht="13.5">
      <c r="A2515" s="18" t="s">
        <v>8965</v>
      </c>
      <c r="B2515" s="18" t="s">
        <v>8966</v>
      </c>
      <c r="C2515" s="18">
        <v>4</v>
      </c>
      <c r="D2515" s="18" t="s">
        <v>4094</v>
      </c>
    </row>
    <row r="2516" spans="1:4" ht="13.5">
      <c r="A2516" s="18" t="s">
        <v>8967</v>
      </c>
      <c r="B2516" s="18" t="s">
        <v>8968</v>
      </c>
      <c r="C2516" s="18">
        <v>4</v>
      </c>
      <c r="D2516" s="18" t="s">
        <v>4094</v>
      </c>
    </row>
    <row r="2517" spans="1:4" ht="13.5">
      <c r="A2517" s="18" t="s">
        <v>8969</v>
      </c>
      <c r="B2517" s="18" t="s">
        <v>8970</v>
      </c>
      <c r="C2517" s="18">
        <v>4</v>
      </c>
      <c r="D2517" s="18" t="s">
        <v>4094</v>
      </c>
    </row>
    <row r="2518" spans="1:4" ht="13.5">
      <c r="A2518" s="18" t="s">
        <v>8971</v>
      </c>
      <c r="B2518" s="18" t="s">
        <v>8972</v>
      </c>
      <c r="C2518" s="18">
        <v>4</v>
      </c>
      <c r="D2518" s="18" t="s">
        <v>4094</v>
      </c>
    </row>
    <row r="2519" spans="1:4" ht="13.5">
      <c r="A2519" s="18" t="s">
        <v>8973</v>
      </c>
      <c r="B2519" s="18" t="s">
        <v>8974</v>
      </c>
      <c r="C2519" s="18">
        <v>4</v>
      </c>
      <c r="D2519" s="18" t="s">
        <v>4094</v>
      </c>
    </row>
    <row r="2520" spans="1:4" ht="13.5">
      <c r="A2520" s="18" t="s">
        <v>8975</v>
      </c>
      <c r="B2520" s="18" t="s">
        <v>8976</v>
      </c>
      <c r="C2520" s="18">
        <v>4</v>
      </c>
      <c r="D2520" s="18" t="s">
        <v>4094</v>
      </c>
    </row>
    <row r="2521" spans="1:4" ht="13.5">
      <c r="A2521" s="18" t="s">
        <v>8977</v>
      </c>
      <c r="B2521" s="18" t="s">
        <v>8978</v>
      </c>
      <c r="C2521" s="18">
        <v>4</v>
      </c>
      <c r="D2521" s="18" t="s">
        <v>4094</v>
      </c>
    </row>
    <row r="2522" spans="1:4" ht="13.5">
      <c r="A2522" s="18" t="s">
        <v>8979</v>
      </c>
      <c r="B2522" s="18" t="s">
        <v>8980</v>
      </c>
      <c r="C2522" s="18">
        <v>4</v>
      </c>
      <c r="D2522" s="18" t="s">
        <v>4094</v>
      </c>
    </row>
    <row r="2523" spans="1:4" ht="13.5">
      <c r="A2523" s="18" t="s">
        <v>8981</v>
      </c>
      <c r="B2523" s="18" t="s">
        <v>8982</v>
      </c>
      <c r="C2523" s="18">
        <v>4</v>
      </c>
      <c r="D2523" s="18" t="s">
        <v>4094</v>
      </c>
    </row>
    <row r="2524" spans="1:4" ht="13.5">
      <c r="A2524" s="18" t="s">
        <v>8983</v>
      </c>
      <c r="B2524" s="18" t="s">
        <v>8984</v>
      </c>
      <c r="C2524" s="18">
        <v>4</v>
      </c>
      <c r="D2524" s="18" t="s">
        <v>4094</v>
      </c>
    </row>
    <row r="2525" spans="1:4" ht="13.5">
      <c r="A2525" s="18" t="s">
        <v>8985</v>
      </c>
      <c r="B2525" s="18" t="s">
        <v>8986</v>
      </c>
      <c r="C2525" s="18">
        <v>4</v>
      </c>
      <c r="D2525" s="18" t="s">
        <v>4094</v>
      </c>
    </row>
    <row r="2526" spans="1:4" ht="13.5">
      <c r="A2526" s="18" t="s">
        <v>8987</v>
      </c>
      <c r="B2526" s="18" t="s">
        <v>8988</v>
      </c>
      <c r="C2526" s="18">
        <v>4</v>
      </c>
      <c r="D2526" s="18" t="s">
        <v>4094</v>
      </c>
    </row>
    <row r="2527" spans="1:4" ht="13.5">
      <c r="A2527" s="18" t="s">
        <v>8989</v>
      </c>
      <c r="B2527" s="18" t="s">
        <v>8990</v>
      </c>
      <c r="C2527" s="18">
        <v>4</v>
      </c>
      <c r="D2527" s="18" t="s">
        <v>4094</v>
      </c>
    </row>
    <row r="2528" spans="1:4" ht="13.5">
      <c r="A2528" s="18" t="s">
        <v>8991</v>
      </c>
      <c r="B2528" s="18" t="s">
        <v>8992</v>
      </c>
      <c r="C2528" s="18">
        <v>4</v>
      </c>
      <c r="D2528" s="18" t="s">
        <v>4094</v>
      </c>
    </row>
    <row r="2529" spans="1:4" ht="13.5">
      <c r="A2529" s="18" t="s">
        <v>8993</v>
      </c>
      <c r="B2529" s="18" t="s">
        <v>8994</v>
      </c>
      <c r="C2529" s="18">
        <v>4</v>
      </c>
      <c r="D2529" s="18" t="s">
        <v>4094</v>
      </c>
    </row>
    <row r="2530" spans="1:4" ht="13.5">
      <c r="A2530" s="18" t="s">
        <v>8995</v>
      </c>
      <c r="B2530" s="18" t="s">
        <v>8996</v>
      </c>
      <c r="C2530" s="18">
        <v>4</v>
      </c>
      <c r="D2530" s="18" t="s">
        <v>4094</v>
      </c>
    </row>
    <row r="2531" spans="1:4" ht="13.5">
      <c r="A2531" s="18" t="s">
        <v>8997</v>
      </c>
      <c r="B2531" s="18" t="s">
        <v>8998</v>
      </c>
      <c r="C2531" s="18">
        <v>4</v>
      </c>
      <c r="D2531" s="18" t="s">
        <v>4094</v>
      </c>
    </row>
    <row r="2532" spans="1:4" ht="13.5">
      <c r="A2532" s="18" t="s">
        <v>8999</v>
      </c>
      <c r="B2532" s="18" t="s">
        <v>9000</v>
      </c>
      <c r="C2532" s="18">
        <v>4</v>
      </c>
      <c r="D2532" s="18" t="s">
        <v>4094</v>
      </c>
    </row>
    <row r="2533" spans="1:4" ht="13.5">
      <c r="A2533" s="18" t="s">
        <v>9001</v>
      </c>
      <c r="B2533" s="18" t="s">
        <v>9002</v>
      </c>
      <c r="C2533" s="18">
        <v>4</v>
      </c>
      <c r="D2533" s="18" t="s">
        <v>4094</v>
      </c>
    </row>
    <row r="2534" spans="1:4" ht="13.5">
      <c r="A2534" s="18" t="s">
        <v>9003</v>
      </c>
      <c r="B2534" s="18" t="s">
        <v>9004</v>
      </c>
      <c r="C2534" s="18">
        <v>4</v>
      </c>
      <c r="D2534" s="18" t="s">
        <v>4094</v>
      </c>
    </row>
    <row r="2535" spans="1:4" ht="13.5">
      <c r="A2535" s="18" t="s">
        <v>9005</v>
      </c>
      <c r="B2535" s="18" t="s">
        <v>9006</v>
      </c>
      <c r="C2535" s="18">
        <v>4</v>
      </c>
      <c r="D2535" s="18" t="s">
        <v>4094</v>
      </c>
    </row>
    <row r="2536" spans="1:4" ht="13.5">
      <c r="A2536" s="18" t="s">
        <v>9007</v>
      </c>
      <c r="B2536" s="18" t="s">
        <v>9008</v>
      </c>
      <c r="C2536" s="18">
        <v>4</v>
      </c>
      <c r="D2536" s="18" t="s">
        <v>4094</v>
      </c>
    </row>
    <row r="2537" spans="1:4" ht="13.5">
      <c r="A2537" s="18" t="s">
        <v>9009</v>
      </c>
      <c r="B2537" s="18" t="s">
        <v>9010</v>
      </c>
      <c r="C2537" s="18">
        <v>4</v>
      </c>
      <c r="D2537" s="18" t="s">
        <v>4094</v>
      </c>
    </row>
    <row r="2538" spans="1:4" ht="13.5">
      <c r="A2538" s="18" t="s">
        <v>9011</v>
      </c>
      <c r="B2538" s="18" t="s">
        <v>9012</v>
      </c>
      <c r="C2538" s="18">
        <v>4</v>
      </c>
      <c r="D2538" s="18" t="s">
        <v>4094</v>
      </c>
    </row>
    <row r="2539" spans="1:4" ht="13.5">
      <c r="A2539" s="18" t="s">
        <v>9013</v>
      </c>
      <c r="B2539" s="18" t="s">
        <v>9014</v>
      </c>
      <c r="C2539" s="18">
        <v>4</v>
      </c>
      <c r="D2539" s="18" t="s">
        <v>4094</v>
      </c>
    </row>
    <row r="2540" spans="1:4" ht="13.5">
      <c r="A2540" s="18" t="s">
        <v>9015</v>
      </c>
      <c r="B2540" s="18" t="s">
        <v>9016</v>
      </c>
      <c r="C2540" s="18">
        <v>4</v>
      </c>
      <c r="D2540" s="18" t="s">
        <v>4094</v>
      </c>
    </row>
    <row r="2541" spans="1:4" ht="13.5">
      <c r="A2541" s="18" t="s">
        <v>9017</v>
      </c>
      <c r="B2541" s="18" t="s">
        <v>9018</v>
      </c>
      <c r="C2541" s="18">
        <v>4</v>
      </c>
      <c r="D2541" s="18" t="s">
        <v>4094</v>
      </c>
    </row>
    <row r="2542" spans="1:4" ht="13.5">
      <c r="A2542" s="18" t="s">
        <v>9019</v>
      </c>
      <c r="B2542" s="18" t="s">
        <v>9020</v>
      </c>
      <c r="C2542" s="18">
        <v>4</v>
      </c>
      <c r="D2542" s="18" t="s">
        <v>4094</v>
      </c>
    </row>
    <row r="2543" spans="1:4" ht="13.5">
      <c r="A2543" s="18" t="s">
        <v>9021</v>
      </c>
      <c r="B2543" s="18" t="s">
        <v>9022</v>
      </c>
      <c r="C2543" s="18">
        <v>4</v>
      </c>
      <c r="D2543" s="18" t="s">
        <v>4094</v>
      </c>
    </row>
    <row r="2544" spans="1:4" ht="13.5">
      <c r="A2544" s="18" t="s">
        <v>9023</v>
      </c>
      <c r="B2544" s="18" t="s">
        <v>9024</v>
      </c>
      <c r="C2544" s="18">
        <v>4</v>
      </c>
      <c r="D2544" s="18" t="s">
        <v>4094</v>
      </c>
    </row>
    <row r="2545" spans="1:4" ht="13.5">
      <c r="A2545" s="18" t="s">
        <v>9025</v>
      </c>
      <c r="B2545" s="18" t="s">
        <v>9026</v>
      </c>
      <c r="C2545" s="18">
        <v>4</v>
      </c>
      <c r="D2545" s="18" t="s">
        <v>4094</v>
      </c>
    </row>
    <row r="2546" spans="1:4" ht="13.5">
      <c r="A2546" s="18" t="s">
        <v>9027</v>
      </c>
      <c r="B2546" s="18" t="s">
        <v>9028</v>
      </c>
      <c r="C2546" s="18">
        <v>4</v>
      </c>
      <c r="D2546" s="18" t="s">
        <v>4094</v>
      </c>
    </row>
    <row r="2547" spans="1:4" ht="13.5">
      <c r="A2547" s="18" t="s">
        <v>9029</v>
      </c>
      <c r="B2547" s="18" t="s">
        <v>9030</v>
      </c>
      <c r="C2547" s="18">
        <v>4</v>
      </c>
      <c r="D2547" s="18" t="s">
        <v>4094</v>
      </c>
    </row>
    <row r="2548" spans="1:4" ht="13.5">
      <c r="A2548" s="18" t="s">
        <v>9031</v>
      </c>
      <c r="B2548" s="18" t="s">
        <v>776</v>
      </c>
      <c r="C2548" s="18">
        <v>4</v>
      </c>
      <c r="D2548" s="18" t="s">
        <v>4094</v>
      </c>
    </row>
    <row r="2549" spans="1:4" ht="13.5">
      <c r="A2549" s="18" t="s">
        <v>9032</v>
      </c>
      <c r="B2549" s="18" t="s">
        <v>9033</v>
      </c>
      <c r="C2549" s="18">
        <v>4</v>
      </c>
      <c r="D2549" s="18" t="s">
        <v>4094</v>
      </c>
    </row>
    <row r="2550" spans="1:4" ht="13.5">
      <c r="A2550" s="18" t="s">
        <v>9034</v>
      </c>
      <c r="B2550" s="18" t="s">
        <v>9035</v>
      </c>
      <c r="C2550" s="18">
        <v>4</v>
      </c>
      <c r="D2550" s="18" t="s">
        <v>4094</v>
      </c>
    </row>
    <row r="2551" spans="1:4" ht="13.5">
      <c r="A2551" s="18" t="s">
        <v>9036</v>
      </c>
      <c r="B2551" s="18" t="s">
        <v>9037</v>
      </c>
      <c r="C2551" s="18">
        <v>4</v>
      </c>
      <c r="D2551" s="18" t="s">
        <v>4094</v>
      </c>
    </row>
    <row r="2552" spans="1:4" ht="13.5">
      <c r="A2552" s="18" t="s">
        <v>9038</v>
      </c>
      <c r="B2552" s="18" t="s">
        <v>9039</v>
      </c>
      <c r="C2552" s="18">
        <v>4</v>
      </c>
      <c r="D2552" s="18" t="s">
        <v>4094</v>
      </c>
    </row>
    <row r="2553" spans="1:4" ht="13.5">
      <c r="A2553" s="18" t="s">
        <v>9040</v>
      </c>
      <c r="B2553" s="18" t="s">
        <v>9041</v>
      </c>
      <c r="C2553" s="18">
        <v>4</v>
      </c>
      <c r="D2553" s="18" t="s">
        <v>4094</v>
      </c>
    </row>
    <row r="2554" spans="1:4" ht="13.5">
      <c r="A2554" s="18" t="s">
        <v>9042</v>
      </c>
      <c r="B2554" s="18" t="s">
        <v>9043</v>
      </c>
      <c r="C2554" s="18">
        <v>4</v>
      </c>
      <c r="D2554" s="18" t="s">
        <v>4094</v>
      </c>
    </row>
    <row r="2555" spans="1:4" ht="13.5">
      <c r="A2555" s="18" t="s">
        <v>9044</v>
      </c>
      <c r="B2555" s="18" t="s">
        <v>9045</v>
      </c>
      <c r="C2555" s="18">
        <v>4</v>
      </c>
      <c r="D2555" s="18" t="s">
        <v>4094</v>
      </c>
    </row>
    <row r="2556" spans="1:4" ht="13.5">
      <c r="A2556" s="18" t="s">
        <v>9046</v>
      </c>
      <c r="B2556" s="18" t="s">
        <v>9047</v>
      </c>
      <c r="C2556" s="18">
        <v>4</v>
      </c>
      <c r="D2556" s="18" t="s">
        <v>4094</v>
      </c>
    </row>
    <row r="2557" spans="1:4" ht="13.5">
      <c r="A2557" s="18" t="s">
        <v>9048</v>
      </c>
      <c r="B2557" s="18" t="s">
        <v>9049</v>
      </c>
      <c r="C2557" s="18">
        <v>4</v>
      </c>
      <c r="D2557" s="18" t="s">
        <v>4094</v>
      </c>
    </row>
    <row r="2558" spans="1:4" ht="13.5">
      <c r="A2558" s="18" t="s">
        <v>9050</v>
      </c>
      <c r="B2558" s="18" t="s">
        <v>9051</v>
      </c>
      <c r="C2558" s="18">
        <v>4</v>
      </c>
      <c r="D2558" s="18" t="s">
        <v>4094</v>
      </c>
    </row>
    <row r="2559" spans="1:4" ht="13.5">
      <c r="A2559" s="18" t="s">
        <v>9052</v>
      </c>
      <c r="B2559" s="18" t="s">
        <v>9053</v>
      </c>
      <c r="C2559" s="18">
        <v>4</v>
      </c>
      <c r="D2559" s="18" t="s">
        <v>4094</v>
      </c>
    </row>
    <row r="2560" spans="1:4" ht="13.5">
      <c r="A2560" s="18" t="s">
        <v>9054</v>
      </c>
      <c r="B2560" s="18" t="s">
        <v>9055</v>
      </c>
      <c r="C2560" s="18">
        <v>4</v>
      </c>
      <c r="D2560" s="18" t="s">
        <v>4094</v>
      </c>
    </row>
    <row r="2561" spans="1:4" ht="13.5">
      <c r="A2561" s="18" t="s">
        <v>9056</v>
      </c>
      <c r="B2561" s="18" t="s">
        <v>9057</v>
      </c>
      <c r="C2561" s="18">
        <v>4</v>
      </c>
      <c r="D2561" s="18" t="s">
        <v>4094</v>
      </c>
    </row>
    <row r="2562" spans="1:4" ht="13.5">
      <c r="A2562" s="18" t="s">
        <v>9058</v>
      </c>
      <c r="B2562" s="18" t="s">
        <v>9059</v>
      </c>
      <c r="C2562" s="18">
        <v>4</v>
      </c>
      <c r="D2562" s="18" t="s">
        <v>4094</v>
      </c>
    </row>
    <row r="2563" spans="1:4" ht="13.5">
      <c r="A2563" s="18" t="s">
        <v>9060</v>
      </c>
      <c r="B2563" s="18" t="s">
        <v>9061</v>
      </c>
      <c r="C2563" s="18">
        <v>4</v>
      </c>
      <c r="D2563" s="18" t="s">
        <v>4094</v>
      </c>
    </row>
    <row r="2564" spans="1:4" ht="13.5">
      <c r="A2564" s="18" t="s">
        <v>9062</v>
      </c>
      <c r="B2564" s="18" t="s">
        <v>9063</v>
      </c>
      <c r="C2564" s="18">
        <v>4</v>
      </c>
      <c r="D2564" s="18" t="s">
        <v>4094</v>
      </c>
    </row>
    <row r="2565" spans="1:4" ht="13.5">
      <c r="A2565" s="18" t="s">
        <v>9064</v>
      </c>
      <c r="B2565" s="18" t="s">
        <v>9065</v>
      </c>
      <c r="C2565" s="18">
        <v>4</v>
      </c>
      <c r="D2565" s="18" t="s">
        <v>4094</v>
      </c>
    </row>
    <row r="2566" spans="1:4" ht="13.5">
      <c r="A2566" s="18" t="s">
        <v>9066</v>
      </c>
      <c r="B2566" s="18" t="s">
        <v>9067</v>
      </c>
      <c r="C2566" s="18">
        <v>4</v>
      </c>
      <c r="D2566" s="18" t="s">
        <v>4094</v>
      </c>
    </row>
    <row r="2567" spans="1:4" ht="13.5">
      <c r="A2567" s="18" t="s">
        <v>9068</v>
      </c>
      <c r="B2567" s="18" t="s">
        <v>9069</v>
      </c>
      <c r="C2567" s="18">
        <v>4</v>
      </c>
      <c r="D2567" s="18" t="s">
        <v>4094</v>
      </c>
    </row>
    <row r="2568" spans="1:4" ht="13.5">
      <c r="A2568" s="18" t="s">
        <v>9070</v>
      </c>
      <c r="B2568" s="18" t="s">
        <v>9071</v>
      </c>
      <c r="C2568" s="18">
        <v>4</v>
      </c>
      <c r="D2568" s="18" t="s">
        <v>4094</v>
      </c>
    </row>
    <row r="2569" spans="1:4" ht="13.5">
      <c r="A2569" s="18" t="s">
        <v>9072</v>
      </c>
      <c r="B2569" s="18" t="s">
        <v>9073</v>
      </c>
      <c r="C2569" s="18">
        <v>4</v>
      </c>
      <c r="D2569" s="18" t="s">
        <v>4094</v>
      </c>
    </row>
    <row r="2570" spans="1:4" ht="13.5">
      <c r="A2570" s="18" t="s">
        <v>9074</v>
      </c>
      <c r="B2570" s="18" t="s">
        <v>9075</v>
      </c>
      <c r="C2570" s="18">
        <v>4</v>
      </c>
      <c r="D2570" s="18" t="s">
        <v>4094</v>
      </c>
    </row>
    <row r="2571" spans="1:4" ht="13.5">
      <c r="A2571" s="18" t="s">
        <v>9076</v>
      </c>
      <c r="B2571" s="18" t="s">
        <v>9077</v>
      </c>
      <c r="C2571" s="18">
        <v>4</v>
      </c>
      <c r="D2571" s="18" t="s">
        <v>4094</v>
      </c>
    </row>
    <row r="2572" spans="1:4" ht="13.5">
      <c r="A2572" s="18" t="s">
        <v>9078</v>
      </c>
      <c r="B2572" s="18" t="s">
        <v>9079</v>
      </c>
      <c r="C2572" s="18">
        <v>4</v>
      </c>
      <c r="D2572" s="18" t="s">
        <v>4094</v>
      </c>
    </row>
    <row r="2573" spans="1:4" ht="13.5">
      <c r="A2573" s="18" t="s">
        <v>9080</v>
      </c>
      <c r="B2573" s="18" t="s">
        <v>9081</v>
      </c>
      <c r="C2573" s="18">
        <v>4</v>
      </c>
      <c r="D2573" s="18" t="s">
        <v>4094</v>
      </c>
    </row>
    <row r="2574" spans="1:4" ht="13.5">
      <c r="A2574" s="18" t="s">
        <v>9082</v>
      </c>
      <c r="B2574" s="18" t="s">
        <v>9083</v>
      </c>
      <c r="C2574" s="18">
        <v>4</v>
      </c>
      <c r="D2574" s="18" t="s">
        <v>4094</v>
      </c>
    </row>
    <row r="2575" spans="1:4" ht="13.5">
      <c r="A2575" s="18" t="s">
        <v>9084</v>
      </c>
      <c r="B2575" s="18" t="s">
        <v>9085</v>
      </c>
      <c r="C2575" s="18">
        <v>4</v>
      </c>
      <c r="D2575" s="18" t="s">
        <v>4094</v>
      </c>
    </row>
    <row r="2576" spans="1:4" ht="13.5">
      <c r="A2576" s="18" t="s">
        <v>9086</v>
      </c>
      <c r="B2576" s="18" t="s">
        <v>9087</v>
      </c>
      <c r="C2576" s="18">
        <v>4</v>
      </c>
      <c r="D2576" s="18" t="s">
        <v>4094</v>
      </c>
    </row>
    <row r="2577" spans="1:4" ht="13.5">
      <c r="A2577" s="18" t="s">
        <v>9088</v>
      </c>
      <c r="B2577" s="18" t="s">
        <v>9089</v>
      </c>
      <c r="C2577" s="18">
        <v>4</v>
      </c>
      <c r="D2577" s="18" t="s">
        <v>4094</v>
      </c>
    </row>
    <row r="2578" spans="1:4" ht="13.5">
      <c r="A2578" s="18" t="s">
        <v>9090</v>
      </c>
      <c r="B2578" s="18" t="s">
        <v>9091</v>
      </c>
      <c r="C2578" s="18">
        <v>4</v>
      </c>
      <c r="D2578" s="18" t="s">
        <v>4094</v>
      </c>
    </row>
    <row r="2579" spans="1:4" ht="13.5">
      <c r="A2579" s="18" t="s">
        <v>9092</v>
      </c>
      <c r="B2579" s="18" t="s">
        <v>9093</v>
      </c>
      <c r="C2579" s="18">
        <v>4</v>
      </c>
      <c r="D2579" s="18" t="s">
        <v>4094</v>
      </c>
    </row>
    <row r="2580" spans="1:4" ht="13.5">
      <c r="A2580" s="18" t="s">
        <v>9094</v>
      </c>
      <c r="B2580" s="18" t="s">
        <v>9095</v>
      </c>
      <c r="C2580" s="18">
        <v>4</v>
      </c>
      <c r="D2580" s="18" t="s">
        <v>4094</v>
      </c>
    </row>
    <row r="2581" spans="1:4" ht="13.5">
      <c r="A2581" s="18" t="s">
        <v>9096</v>
      </c>
      <c r="B2581" s="18" t="s">
        <v>9097</v>
      </c>
      <c r="C2581" s="18">
        <v>4</v>
      </c>
      <c r="D2581" s="18" t="s">
        <v>4094</v>
      </c>
    </row>
    <row r="2582" spans="1:4" ht="13.5">
      <c r="A2582" s="18" t="s">
        <v>9098</v>
      </c>
      <c r="B2582" s="18" t="s">
        <v>9099</v>
      </c>
      <c r="C2582" s="18">
        <v>4</v>
      </c>
      <c r="D2582" s="18" t="s">
        <v>4094</v>
      </c>
    </row>
    <row r="2583" spans="1:4" ht="13.5">
      <c r="A2583" s="18" t="s">
        <v>9100</v>
      </c>
      <c r="B2583" s="18" t="s">
        <v>9101</v>
      </c>
      <c r="C2583" s="18">
        <v>4</v>
      </c>
      <c r="D2583" s="18" t="s">
        <v>4094</v>
      </c>
    </row>
    <row r="2584" spans="1:4" ht="13.5">
      <c r="A2584" s="18" t="s">
        <v>9102</v>
      </c>
      <c r="B2584" s="18" t="s">
        <v>9103</v>
      </c>
      <c r="C2584" s="18">
        <v>4</v>
      </c>
      <c r="D2584" s="18" t="s">
        <v>4094</v>
      </c>
    </row>
    <row r="2585" spans="1:4" ht="13.5">
      <c r="A2585" s="18" t="s">
        <v>9104</v>
      </c>
      <c r="B2585" s="18" t="s">
        <v>9105</v>
      </c>
      <c r="C2585" s="18">
        <v>4</v>
      </c>
      <c r="D2585" s="18" t="s">
        <v>4094</v>
      </c>
    </row>
    <row r="2586" spans="1:4" ht="13.5">
      <c r="A2586" s="18" t="s">
        <v>9106</v>
      </c>
      <c r="B2586" s="18" t="s">
        <v>9107</v>
      </c>
      <c r="C2586" s="18">
        <v>4</v>
      </c>
      <c r="D2586" s="18" t="s">
        <v>4094</v>
      </c>
    </row>
    <row r="2587" spans="1:4" ht="13.5">
      <c r="A2587" s="18" t="s">
        <v>9108</v>
      </c>
      <c r="B2587" s="18" t="s">
        <v>9109</v>
      </c>
      <c r="C2587" s="18">
        <v>4</v>
      </c>
      <c r="D2587" s="18" t="s">
        <v>4094</v>
      </c>
    </row>
    <row r="2588" spans="1:4" ht="13.5">
      <c r="A2588" s="18" t="s">
        <v>9110</v>
      </c>
      <c r="B2588" s="18" t="s">
        <v>9111</v>
      </c>
      <c r="C2588" s="18">
        <v>4</v>
      </c>
      <c r="D2588" s="18" t="s">
        <v>4094</v>
      </c>
    </row>
    <row r="2589" spans="1:4" ht="13.5">
      <c r="A2589" s="18" t="s">
        <v>9112</v>
      </c>
      <c r="B2589" s="18" t="s">
        <v>9113</v>
      </c>
      <c r="C2589" s="18">
        <v>4</v>
      </c>
      <c r="D2589" s="18" t="s">
        <v>4094</v>
      </c>
    </row>
    <row r="2590" spans="1:4" ht="13.5">
      <c r="A2590" s="18" t="s">
        <v>9114</v>
      </c>
      <c r="B2590" s="18" t="s">
        <v>9115</v>
      </c>
      <c r="C2590" s="18">
        <v>4</v>
      </c>
      <c r="D2590" s="18" t="s">
        <v>4094</v>
      </c>
    </row>
    <row r="2591" spans="1:4" ht="13.5">
      <c r="A2591" s="18" t="s">
        <v>9116</v>
      </c>
      <c r="B2591" s="18" t="s">
        <v>9117</v>
      </c>
      <c r="C2591" s="18">
        <v>4</v>
      </c>
      <c r="D2591" s="18" t="s">
        <v>4094</v>
      </c>
    </row>
    <row r="2592" spans="1:4" ht="13.5">
      <c r="A2592" s="18" t="s">
        <v>9118</v>
      </c>
      <c r="B2592" s="18" t="s">
        <v>9119</v>
      </c>
      <c r="C2592" s="18">
        <v>4</v>
      </c>
      <c r="D2592" s="18" t="s">
        <v>4094</v>
      </c>
    </row>
    <row r="2593" spans="1:4" ht="13.5">
      <c r="A2593" s="18" t="s">
        <v>9120</v>
      </c>
      <c r="B2593" s="18" t="s">
        <v>9121</v>
      </c>
      <c r="C2593" s="18">
        <v>4</v>
      </c>
      <c r="D2593" s="18" t="s">
        <v>4094</v>
      </c>
    </row>
    <row r="2594" spans="1:4" ht="13.5">
      <c r="A2594" s="18" t="s">
        <v>9122</v>
      </c>
      <c r="B2594" s="18" t="s">
        <v>9123</v>
      </c>
      <c r="C2594" s="18">
        <v>4</v>
      </c>
      <c r="D2594" s="18" t="s">
        <v>4094</v>
      </c>
    </row>
    <row r="2595" spans="1:4" ht="13.5">
      <c r="A2595" s="18" t="s">
        <v>9124</v>
      </c>
      <c r="B2595" s="18" t="s">
        <v>9125</v>
      </c>
      <c r="C2595" s="18">
        <v>4</v>
      </c>
      <c r="D2595" s="18" t="s">
        <v>4094</v>
      </c>
    </row>
    <row r="2596" spans="1:4" ht="13.5">
      <c r="A2596" s="18" t="s">
        <v>9126</v>
      </c>
      <c r="B2596" s="18" t="s">
        <v>9127</v>
      </c>
      <c r="C2596" s="18">
        <v>4</v>
      </c>
      <c r="D2596" s="18" t="s">
        <v>4094</v>
      </c>
    </row>
    <row r="2597" spans="1:4" ht="13.5">
      <c r="A2597" s="18" t="s">
        <v>9128</v>
      </c>
      <c r="B2597" s="18" t="s">
        <v>9129</v>
      </c>
      <c r="C2597" s="18">
        <v>4</v>
      </c>
      <c r="D2597" s="18" t="s">
        <v>4094</v>
      </c>
    </row>
    <row r="2598" spans="1:4" ht="13.5">
      <c r="A2598" s="18" t="s">
        <v>9130</v>
      </c>
      <c r="B2598" s="18" t="s">
        <v>9131</v>
      </c>
      <c r="C2598" s="18">
        <v>4</v>
      </c>
      <c r="D2598" s="18" t="s">
        <v>4094</v>
      </c>
    </row>
    <row r="2599" spans="1:4" ht="13.5">
      <c r="A2599" s="18" t="s">
        <v>9132</v>
      </c>
      <c r="B2599" s="18" t="s">
        <v>9133</v>
      </c>
      <c r="C2599" s="18">
        <v>4</v>
      </c>
      <c r="D2599" s="18" t="s">
        <v>4094</v>
      </c>
    </row>
    <row r="2600" spans="1:4" ht="13.5">
      <c r="A2600" s="18" t="s">
        <v>9134</v>
      </c>
      <c r="B2600" s="18" t="s">
        <v>9135</v>
      </c>
      <c r="C2600" s="18">
        <v>4</v>
      </c>
      <c r="D2600" s="18" t="s">
        <v>4094</v>
      </c>
    </row>
    <row r="2601" spans="1:4" ht="13.5">
      <c r="A2601" s="18" t="s">
        <v>9136</v>
      </c>
      <c r="B2601" s="18" t="s">
        <v>9137</v>
      </c>
      <c r="C2601" s="18">
        <v>4</v>
      </c>
      <c r="D2601" s="18" t="s">
        <v>4094</v>
      </c>
    </row>
    <row r="2602" spans="1:4" ht="13.5">
      <c r="A2602" s="18" t="s">
        <v>9138</v>
      </c>
      <c r="B2602" s="18" t="s">
        <v>9139</v>
      </c>
      <c r="C2602" s="18">
        <v>4</v>
      </c>
      <c r="D2602" s="18" t="s">
        <v>4094</v>
      </c>
    </row>
    <row r="2603" spans="1:4" ht="13.5">
      <c r="A2603" s="18" t="s">
        <v>9140</v>
      </c>
      <c r="B2603" s="18" t="s">
        <v>9141</v>
      </c>
      <c r="C2603" s="18">
        <v>4</v>
      </c>
      <c r="D2603" s="18" t="s">
        <v>4094</v>
      </c>
    </row>
    <row r="2604" spans="1:4" ht="13.5">
      <c r="A2604" s="18" t="s">
        <v>9142</v>
      </c>
      <c r="B2604" s="18" t="s">
        <v>9143</v>
      </c>
      <c r="C2604" s="18">
        <v>4</v>
      </c>
      <c r="D2604" s="18" t="s">
        <v>4094</v>
      </c>
    </row>
    <row r="2605" spans="1:4" ht="13.5">
      <c r="A2605" s="18" t="s">
        <v>9144</v>
      </c>
      <c r="B2605" s="18" t="s">
        <v>9145</v>
      </c>
      <c r="C2605" s="18">
        <v>4</v>
      </c>
      <c r="D2605" s="18" t="s">
        <v>4094</v>
      </c>
    </row>
    <row r="2606" spans="1:4" ht="13.5">
      <c r="A2606" s="18" t="s">
        <v>9146</v>
      </c>
      <c r="B2606" s="18" t="s">
        <v>9147</v>
      </c>
      <c r="C2606" s="18">
        <v>4</v>
      </c>
      <c r="D2606" s="18" t="s">
        <v>4094</v>
      </c>
    </row>
    <row r="2607" spans="1:4" ht="13.5">
      <c r="A2607" s="18" t="s">
        <v>9148</v>
      </c>
      <c r="B2607" s="18" t="s">
        <v>9149</v>
      </c>
      <c r="C2607" s="18">
        <v>4</v>
      </c>
      <c r="D2607" s="18" t="s">
        <v>4094</v>
      </c>
    </row>
    <row r="2608" spans="1:4" ht="13.5">
      <c r="A2608" s="18" t="s">
        <v>9150</v>
      </c>
      <c r="B2608" s="18" t="s">
        <v>9151</v>
      </c>
      <c r="C2608" s="18">
        <v>4</v>
      </c>
      <c r="D2608" s="18" t="s">
        <v>4094</v>
      </c>
    </row>
    <row r="2609" spans="1:4" ht="13.5">
      <c r="A2609" s="18" t="s">
        <v>9152</v>
      </c>
      <c r="B2609" s="18" t="s">
        <v>9153</v>
      </c>
      <c r="C2609" s="18">
        <v>4</v>
      </c>
      <c r="D2609" s="18" t="s">
        <v>4094</v>
      </c>
    </row>
    <row r="2610" spans="1:4" ht="13.5">
      <c r="A2610" s="18" t="s">
        <v>9154</v>
      </c>
      <c r="B2610" s="18" t="s">
        <v>9155</v>
      </c>
      <c r="C2610" s="18">
        <v>4</v>
      </c>
      <c r="D2610" s="18" t="s">
        <v>4094</v>
      </c>
    </row>
    <row r="2611" spans="1:4" ht="13.5">
      <c r="A2611" s="18" t="s">
        <v>9156</v>
      </c>
      <c r="B2611" s="18" t="s">
        <v>9157</v>
      </c>
      <c r="C2611" s="18">
        <v>4</v>
      </c>
      <c r="D2611" s="18" t="s">
        <v>4094</v>
      </c>
    </row>
    <row r="2612" spans="1:4" ht="13.5">
      <c r="A2612" s="18" t="s">
        <v>9158</v>
      </c>
      <c r="B2612" s="18" t="s">
        <v>9159</v>
      </c>
      <c r="C2612" s="18">
        <v>4</v>
      </c>
      <c r="D2612" s="18" t="s">
        <v>4094</v>
      </c>
    </row>
    <row r="2613" spans="1:4" ht="13.5">
      <c r="A2613" s="18" t="s">
        <v>9160</v>
      </c>
      <c r="B2613" s="18" t="s">
        <v>9161</v>
      </c>
      <c r="C2613" s="18">
        <v>4</v>
      </c>
      <c r="D2613" s="18" t="s">
        <v>4094</v>
      </c>
    </row>
    <row r="2614" spans="1:4" ht="13.5">
      <c r="A2614" s="18" t="s">
        <v>9162</v>
      </c>
      <c r="B2614" s="18" t="s">
        <v>9163</v>
      </c>
      <c r="C2614" s="18">
        <v>4</v>
      </c>
      <c r="D2614" s="18" t="s">
        <v>4094</v>
      </c>
    </row>
    <row r="2615" spans="1:4" ht="13.5">
      <c r="A2615" s="18" t="s">
        <v>9164</v>
      </c>
      <c r="B2615" s="18" t="s">
        <v>9165</v>
      </c>
      <c r="C2615" s="18">
        <v>4</v>
      </c>
      <c r="D2615" s="18" t="s">
        <v>4094</v>
      </c>
    </row>
    <row r="2616" spans="1:4" ht="13.5">
      <c r="A2616" s="18" t="s">
        <v>9166</v>
      </c>
      <c r="B2616" s="18" t="s">
        <v>9167</v>
      </c>
      <c r="C2616" s="18">
        <v>4</v>
      </c>
      <c r="D2616" s="18" t="s">
        <v>4094</v>
      </c>
    </row>
    <row r="2617" spans="1:4" ht="13.5">
      <c r="A2617" s="18" t="s">
        <v>9168</v>
      </c>
      <c r="B2617" s="18" t="s">
        <v>9169</v>
      </c>
      <c r="C2617" s="18">
        <v>4</v>
      </c>
      <c r="D2617" s="18" t="s">
        <v>4094</v>
      </c>
    </row>
    <row r="2618" spans="1:4" ht="13.5">
      <c r="A2618" s="18" t="s">
        <v>9170</v>
      </c>
      <c r="B2618" s="18" t="s">
        <v>9171</v>
      </c>
      <c r="C2618" s="18">
        <v>4</v>
      </c>
      <c r="D2618" s="18" t="s">
        <v>4094</v>
      </c>
    </row>
    <row r="2619" spans="1:4" ht="13.5">
      <c r="A2619" s="18" t="s">
        <v>9172</v>
      </c>
      <c r="B2619" s="18" t="s">
        <v>9173</v>
      </c>
      <c r="C2619" s="18">
        <v>4</v>
      </c>
      <c r="D2619" s="18" t="s">
        <v>4094</v>
      </c>
    </row>
    <row r="2620" spans="1:4" ht="13.5">
      <c r="A2620" s="18" t="s">
        <v>9174</v>
      </c>
      <c r="B2620" s="18" t="s">
        <v>2797</v>
      </c>
      <c r="C2620" s="18">
        <v>4</v>
      </c>
      <c r="D2620" s="18" t="s">
        <v>4094</v>
      </c>
    </row>
    <row r="2621" spans="1:4" ht="13.5">
      <c r="A2621" s="18" t="s">
        <v>9175</v>
      </c>
      <c r="B2621" s="18" t="s">
        <v>9176</v>
      </c>
      <c r="C2621" s="18">
        <v>4</v>
      </c>
      <c r="D2621" s="18" t="s">
        <v>4094</v>
      </c>
    </row>
    <row r="2622" spans="1:4" ht="13.5">
      <c r="A2622" s="18" t="s">
        <v>9177</v>
      </c>
      <c r="B2622" s="18" t="s">
        <v>9178</v>
      </c>
      <c r="C2622" s="18">
        <v>4</v>
      </c>
      <c r="D2622" s="18" t="s">
        <v>4094</v>
      </c>
    </row>
    <row r="2623" spans="1:4" ht="13.5">
      <c r="A2623" s="18" t="s">
        <v>9179</v>
      </c>
      <c r="B2623" s="18" t="s">
        <v>9180</v>
      </c>
      <c r="C2623" s="18">
        <v>4</v>
      </c>
      <c r="D2623" s="18" t="s">
        <v>4094</v>
      </c>
    </row>
    <row r="2624" spans="1:4" ht="13.5">
      <c r="A2624" s="18" t="s">
        <v>9181</v>
      </c>
      <c r="B2624" s="18" t="s">
        <v>9182</v>
      </c>
      <c r="C2624" s="18">
        <v>4</v>
      </c>
      <c r="D2624" s="18" t="s">
        <v>4094</v>
      </c>
    </row>
    <row r="2625" spans="1:4" ht="13.5">
      <c r="A2625" s="18" t="s">
        <v>9183</v>
      </c>
      <c r="B2625" s="18" t="s">
        <v>9184</v>
      </c>
      <c r="C2625" s="18">
        <v>4</v>
      </c>
      <c r="D2625" s="18" t="s">
        <v>4094</v>
      </c>
    </row>
    <row r="2626" spans="1:4" ht="13.5">
      <c r="A2626" s="18" t="s">
        <v>9185</v>
      </c>
      <c r="B2626" s="18" t="s">
        <v>9186</v>
      </c>
      <c r="C2626" s="18">
        <v>4</v>
      </c>
      <c r="D2626" s="18" t="s">
        <v>4094</v>
      </c>
    </row>
    <row r="2627" spans="1:4" ht="13.5">
      <c r="A2627" s="18" t="s">
        <v>9187</v>
      </c>
      <c r="B2627" s="18" t="s">
        <v>9188</v>
      </c>
      <c r="C2627" s="18">
        <v>4</v>
      </c>
      <c r="D2627" s="18" t="s">
        <v>4094</v>
      </c>
    </row>
    <row r="2628" spans="1:4" ht="13.5">
      <c r="A2628" s="18" t="s">
        <v>9189</v>
      </c>
      <c r="B2628" s="18" t="s">
        <v>9190</v>
      </c>
      <c r="C2628" s="18">
        <v>4</v>
      </c>
      <c r="D2628" s="18" t="s">
        <v>4094</v>
      </c>
    </row>
    <row r="2629" spans="1:4" ht="13.5">
      <c r="A2629" s="18" t="s">
        <v>9191</v>
      </c>
      <c r="B2629" s="18" t="s">
        <v>9192</v>
      </c>
      <c r="C2629" s="18">
        <v>4</v>
      </c>
      <c r="D2629" s="18" t="s">
        <v>4094</v>
      </c>
    </row>
    <row r="2630" spans="1:4" ht="13.5">
      <c r="A2630" s="18" t="s">
        <v>9193</v>
      </c>
      <c r="B2630" s="18" t="s">
        <v>9194</v>
      </c>
      <c r="C2630" s="18">
        <v>4</v>
      </c>
      <c r="D2630" s="18" t="s">
        <v>4094</v>
      </c>
    </row>
    <row r="2631" spans="1:4" ht="13.5">
      <c r="A2631" s="18" t="s">
        <v>9195</v>
      </c>
      <c r="B2631" s="18" t="s">
        <v>9196</v>
      </c>
      <c r="C2631" s="18">
        <v>4</v>
      </c>
      <c r="D2631" s="18" t="s">
        <v>4094</v>
      </c>
    </row>
    <row r="2632" spans="1:4" ht="13.5">
      <c r="A2632" s="18" t="s">
        <v>9197</v>
      </c>
      <c r="B2632" s="18" t="s">
        <v>9198</v>
      </c>
      <c r="C2632" s="18">
        <v>4</v>
      </c>
      <c r="D2632" s="18" t="s">
        <v>4094</v>
      </c>
    </row>
    <row r="2633" spans="1:4" ht="13.5">
      <c r="A2633" s="18" t="s">
        <v>9199</v>
      </c>
      <c r="B2633" s="18" t="s">
        <v>9200</v>
      </c>
      <c r="C2633" s="18">
        <v>4</v>
      </c>
      <c r="D2633" s="18" t="s">
        <v>4094</v>
      </c>
    </row>
    <row r="2634" spans="1:4" ht="13.5">
      <c r="A2634" s="18" t="s">
        <v>9201</v>
      </c>
      <c r="B2634" s="18" t="s">
        <v>9202</v>
      </c>
      <c r="C2634" s="18">
        <v>4</v>
      </c>
      <c r="D2634" s="18" t="s">
        <v>4094</v>
      </c>
    </row>
    <row r="2635" spans="1:4" ht="13.5">
      <c r="A2635" s="18" t="s">
        <v>9203</v>
      </c>
      <c r="B2635" s="18" t="s">
        <v>9204</v>
      </c>
      <c r="C2635" s="18">
        <v>4</v>
      </c>
      <c r="D2635" s="18" t="s">
        <v>4094</v>
      </c>
    </row>
    <row r="2636" spans="1:4" ht="13.5">
      <c r="A2636" s="18" t="s">
        <v>9205</v>
      </c>
      <c r="B2636" s="18" t="s">
        <v>9206</v>
      </c>
      <c r="C2636" s="18">
        <v>4</v>
      </c>
      <c r="D2636" s="18" t="s">
        <v>4094</v>
      </c>
    </row>
    <row r="2637" spans="1:4" ht="13.5">
      <c r="A2637" s="18" t="s">
        <v>9207</v>
      </c>
      <c r="B2637" s="18" t="s">
        <v>9208</v>
      </c>
      <c r="C2637" s="18">
        <v>4</v>
      </c>
      <c r="D2637" s="18" t="s">
        <v>4094</v>
      </c>
    </row>
    <row r="2638" spans="1:4" ht="13.5">
      <c r="A2638" s="18" t="s">
        <v>9209</v>
      </c>
      <c r="B2638" s="18" t="s">
        <v>9210</v>
      </c>
      <c r="C2638" s="18">
        <v>4</v>
      </c>
      <c r="D2638" s="18" t="s">
        <v>4094</v>
      </c>
    </row>
    <row r="2639" spans="1:4" ht="13.5">
      <c r="A2639" s="18" t="s">
        <v>9211</v>
      </c>
      <c r="B2639" s="18" t="s">
        <v>9212</v>
      </c>
      <c r="C2639" s="18">
        <v>4</v>
      </c>
      <c r="D2639" s="18" t="s">
        <v>4094</v>
      </c>
    </row>
    <row r="2640" spans="1:4" ht="13.5">
      <c r="A2640" s="18" t="s">
        <v>9213</v>
      </c>
      <c r="B2640" s="18" t="s">
        <v>9214</v>
      </c>
      <c r="C2640" s="18">
        <v>4</v>
      </c>
      <c r="D2640" s="18" t="s">
        <v>4094</v>
      </c>
    </row>
    <row r="2641" spans="1:4" ht="13.5">
      <c r="A2641" s="18" t="s">
        <v>9215</v>
      </c>
      <c r="B2641" s="18" t="s">
        <v>9216</v>
      </c>
      <c r="C2641" s="18">
        <v>4</v>
      </c>
      <c r="D2641" s="18" t="s">
        <v>4094</v>
      </c>
    </row>
    <row r="2642" spans="1:4" ht="13.5">
      <c r="A2642" s="18" t="s">
        <v>9217</v>
      </c>
      <c r="B2642" s="18" t="s">
        <v>9218</v>
      </c>
      <c r="C2642" s="18">
        <v>4</v>
      </c>
      <c r="D2642" s="18" t="s">
        <v>4094</v>
      </c>
    </row>
    <row r="2643" spans="1:4" ht="13.5">
      <c r="A2643" s="18" t="s">
        <v>9219</v>
      </c>
      <c r="B2643" s="18" t="s">
        <v>9220</v>
      </c>
      <c r="C2643" s="18">
        <v>4</v>
      </c>
      <c r="D2643" s="18" t="s">
        <v>4094</v>
      </c>
    </row>
    <row r="2644" spans="1:4" ht="13.5">
      <c r="A2644" s="18" t="s">
        <v>9221</v>
      </c>
      <c r="B2644" s="18" t="s">
        <v>9222</v>
      </c>
      <c r="C2644" s="18">
        <v>4</v>
      </c>
      <c r="D2644" s="18" t="s">
        <v>4094</v>
      </c>
    </row>
    <row r="2645" spans="1:4" ht="13.5">
      <c r="A2645" s="18" t="s">
        <v>9223</v>
      </c>
      <c r="B2645" s="18" t="s">
        <v>9224</v>
      </c>
      <c r="C2645" s="18">
        <v>4</v>
      </c>
      <c r="D2645" s="18" t="s">
        <v>4094</v>
      </c>
    </row>
    <row r="2646" spans="1:4" ht="13.5">
      <c r="A2646" s="18" t="s">
        <v>9225</v>
      </c>
      <c r="B2646" s="18" t="s">
        <v>9226</v>
      </c>
      <c r="C2646" s="18">
        <v>4</v>
      </c>
      <c r="D2646" s="18" t="s">
        <v>4094</v>
      </c>
    </row>
    <row r="2647" spans="1:4" ht="13.5">
      <c r="A2647" s="18" t="s">
        <v>9227</v>
      </c>
      <c r="B2647" s="18" t="s">
        <v>9228</v>
      </c>
      <c r="C2647" s="18">
        <v>4</v>
      </c>
      <c r="D2647" s="18" t="s">
        <v>4094</v>
      </c>
    </row>
    <row r="2648" spans="1:4" ht="13.5">
      <c r="A2648" s="18" t="s">
        <v>9229</v>
      </c>
      <c r="B2648" s="18" t="s">
        <v>9230</v>
      </c>
      <c r="C2648" s="18">
        <v>4</v>
      </c>
      <c r="D2648" s="18" t="s">
        <v>4094</v>
      </c>
    </row>
    <row r="2649" spans="1:4" ht="13.5">
      <c r="A2649" s="18" t="s">
        <v>9231</v>
      </c>
      <c r="B2649" s="18" t="s">
        <v>9232</v>
      </c>
      <c r="C2649" s="18">
        <v>4</v>
      </c>
      <c r="D2649" s="18" t="s">
        <v>4094</v>
      </c>
    </row>
    <row r="2650" spans="1:4" ht="13.5">
      <c r="A2650" s="18" t="s">
        <v>9233</v>
      </c>
      <c r="B2650" s="18" t="s">
        <v>9234</v>
      </c>
      <c r="C2650" s="18">
        <v>4</v>
      </c>
      <c r="D2650" s="18" t="s">
        <v>4094</v>
      </c>
    </row>
    <row r="2651" spans="1:4" ht="13.5">
      <c r="A2651" s="18" t="s">
        <v>9235</v>
      </c>
      <c r="B2651" s="18" t="s">
        <v>9236</v>
      </c>
      <c r="C2651" s="18">
        <v>4</v>
      </c>
      <c r="D2651" s="18" t="s">
        <v>4094</v>
      </c>
    </row>
    <row r="2652" spans="1:4" ht="13.5">
      <c r="A2652" s="18" t="s">
        <v>9237</v>
      </c>
      <c r="B2652" s="18" t="s">
        <v>9238</v>
      </c>
      <c r="C2652" s="18">
        <v>4</v>
      </c>
      <c r="D2652" s="18" t="s">
        <v>4094</v>
      </c>
    </row>
    <row r="2653" spans="1:4" ht="13.5">
      <c r="A2653" s="18" t="s">
        <v>9239</v>
      </c>
      <c r="B2653" s="18" t="s">
        <v>9240</v>
      </c>
      <c r="C2653" s="18">
        <v>4</v>
      </c>
      <c r="D2653" s="18" t="s">
        <v>4094</v>
      </c>
    </row>
    <row r="2654" spans="1:4" ht="13.5">
      <c r="A2654" s="18" t="s">
        <v>9241</v>
      </c>
      <c r="B2654" s="18" t="s">
        <v>9242</v>
      </c>
      <c r="C2654" s="18">
        <v>4</v>
      </c>
      <c r="D2654" s="18" t="s">
        <v>4094</v>
      </c>
    </row>
    <row r="2655" spans="1:4" ht="13.5">
      <c r="A2655" s="18" t="s">
        <v>9243</v>
      </c>
      <c r="B2655" s="18" t="s">
        <v>9244</v>
      </c>
      <c r="C2655" s="18">
        <v>4</v>
      </c>
      <c r="D2655" s="18" t="s">
        <v>4094</v>
      </c>
    </row>
    <row r="2656" spans="1:4" ht="13.5">
      <c r="A2656" s="18" t="s">
        <v>9245</v>
      </c>
      <c r="B2656" s="18" t="s">
        <v>9246</v>
      </c>
      <c r="C2656" s="18">
        <v>4</v>
      </c>
      <c r="D2656" s="18" t="s">
        <v>4094</v>
      </c>
    </row>
    <row r="2657" spans="1:4" ht="13.5">
      <c r="A2657" s="18" t="s">
        <v>9247</v>
      </c>
      <c r="B2657" s="18" t="s">
        <v>9248</v>
      </c>
      <c r="C2657" s="18">
        <v>4</v>
      </c>
      <c r="D2657" s="18" t="s">
        <v>4094</v>
      </c>
    </row>
    <row r="2658" spans="1:4" ht="13.5">
      <c r="A2658" s="18" t="s">
        <v>9249</v>
      </c>
      <c r="B2658" s="18" t="s">
        <v>9250</v>
      </c>
      <c r="C2658" s="18">
        <v>4</v>
      </c>
      <c r="D2658" s="18" t="s">
        <v>4094</v>
      </c>
    </row>
    <row r="2659" spans="1:4" ht="13.5">
      <c r="A2659" s="18" t="s">
        <v>9251</v>
      </c>
      <c r="B2659" s="18" t="s">
        <v>9252</v>
      </c>
      <c r="C2659" s="18">
        <v>4</v>
      </c>
      <c r="D2659" s="18" t="s">
        <v>4094</v>
      </c>
    </row>
    <row r="2660" spans="1:4" ht="13.5">
      <c r="A2660" s="18" t="s">
        <v>9253</v>
      </c>
      <c r="B2660" s="18" t="s">
        <v>9254</v>
      </c>
      <c r="C2660" s="18">
        <v>4</v>
      </c>
      <c r="D2660" s="18" t="s">
        <v>4094</v>
      </c>
    </row>
    <row r="2661" spans="1:4" ht="13.5">
      <c r="A2661" s="18" t="s">
        <v>9255</v>
      </c>
      <c r="B2661" s="18" t="s">
        <v>9256</v>
      </c>
      <c r="C2661" s="18">
        <v>4</v>
      </c>
      <c r="D2661" s="18" t="s">
        <v>4094</v>
      </c>
    </row>
    <row r="2662" spans="1:4" ht="13.5">
      <c r="A2662" s="18" t="s">
        <v>9257</v>
      </c>
      <c r="B2662" s="18" t="s">
        <v>9258</v>
      </c>
      <c r="C2662" s="18">
        <v>4</v>
      </c>
      <c r="D2662" s="18" t="s">
        <v>4094</v>
      </c>
    </row>
    <row r="2663" spans="1:4" ht="13.5">
      <c r="A2663" s="18" t="s">
        <v>9259</v>
      </c>
      <c r="B2663" s="18" t="s">
        <v>9260</v>
      </c>
      <c r="C2663" s="18">
        <v>4</v>
      </c>
      <c r="D2663" s="18" t="s">
        <v>4094</v>
      </c>
    </row>
    <row r="2664" spans="1:4" ht="13.5">
      <c r="A2664" s="18" t="s">
        <v>9261</v>
      </c>
      <c r="B2664" s="18" t="s">
        <v>9262</v>
      </c>
      <c r="C2664" s="18">
        <v>4</v>
      </c>
      <c r="D2664" s="18" t="s">
        <v>4094</v>
      </c>
    </row>
    <row r="2665" spans="1:4" ht="13.5">
      <c r="A2665" s="18" t="s">
        <v>9263</v>
      </c>
      <c r="B2665" s="18" t="s">
        <v>9264</v>
      </c>
      <c r="C2665" s="18">
        <v>4</v>
      </c>
      <c r="D2665" s="18" t="s">
        <v>4094</v>
      </c>
    </row>
    <row r="2666" spans="1:4" ht="13.5">
      <c r="A2666" s="18" t="s">
        <v>9265</v>
      </c>
      <c r="B2666" s="18" t="s">
        <v>9266</v>
      </c>
      <c r="C2666" s="18">
        <v>4</v>
      </c>
      <c r="D2666" s="18" t="s">
        <v>4094</v>
      </c>
    </row>
    <row r="2667" spans="1:4" ht="13.5">
      <c r="A2667" s="18" t="s">
        <v>9267</v>
      </c>
      <c r="B2667" s="18" t="s">
        <v>9268</v>
      </c>
      <c r="C2667" s="18">
        <v>4</v>
      </c>
      <c r="D2667" s="18" t="s">
        <v>4094</v>
      </c>
    </row>
    <row r="2668" spans="1:4" ht="13.5">
      <c r="A2668" s="18" t="s">
        <v>9269</v>
      </c>
      <c r="B2668" s="18" t="s">
        <v>9270</v>
      </c>
      <c r="C2668" s="18">
        <v>4</v>
      </c>
      <c r="D2668" s="18" t="s">
        <v>4094</v>
      </c>
    </row>
    <row r="2669" spans="1:4" ht="13.5">
      <c r="A2669" s="18" t="s">
        <v>9271</v>
      </c>
      <c r="B2669" s="18" t="s">
        <v>9272</v>
      </c>
      <c r="C2669" s="18">
        <v>4</v>
      </c>
      <c r="D2669" s="18" t="s">
        <v>4094</v>
      </c>
    </row>
    <row r="2670" spans="1:4" ht="13.5">
      <c r="A2670" s="18" t="s">
        <v>9273</v>
      </c>
      <c r="B2670" s="18" t="s">
        <v>9274</v>
      </c>
      <c r="C2670" s="18">
        <v>4</v>
      </c>
      <c r="D2670" s="18" t="s">
        <v>4094</v>
      </c>
    </row>
    <row r="2671" spans="1:4" ht="13.5">
      <c r="A2671" s="18" t="s">
        <v>9275</v>
      </c>
      <c r="B2671" s="18" t="s">
        <v>9276</v>
      </c>
      <c r="C2671" s="18">
        <v>4</v>
      </c>
      <c r="D2671" s="18" t="s">
        <v>4094</v>
      </c>
    </row>
    <row r="2672" spans="1:4" ht="13.5">
      <c r="A2672" s="18" t="s">
        <v>9277</v>
      </c>
      <c r="B2672" s="18" t="s">
        <v>9278</v>
      </c>
      <c r="C2672" s="18">
        <v>4</v>
      </c>
      <c r="D2672" s="18" t="s">
        <v>4094</v>
      </c>
    </row>
    <row r="2673" spans="1:4" ht="13.5">
      <c r="A2673" s="18" t="s">
        <v>9279</v>
      </c>
      <c r="B2673" s="18" t="s">
        <v>9280</v>
      </c>
      <c r="C2673" s="18">
        <v>4</v>
      </c>
      <c r="D2673" s="18" t="s">
        <v>4094</v>
      </c>
    </row>
    <row r="2674" spans="1:4" ht="13.5">
      <c r="A2674" s="18" t="s">
        <v>9281</v>
      </c>
      <c r="B2674" s="18" t="s">
        <v>9282</v>
      </c>
      <c r="C2674" s="18">
        <v>4</v>
      </c>
      <c r="D2674" s="18" t="s">
        <v>4094</v>
      </c>
    </row>
    <row r="2675" spans="1:4" ht="13.5">
      <c r="A2675" s="18" t="s">
        <v>9283</v>
      </c>
      <c r="B2675" s="18" t="s">
        <v>9284</v>
      </c>
      <c r="C2675" s="18">
        <v>4</v>
      </c>
      <c r="D2675" s="18" t="s">
        <v>4094</v>
      </c>
    </row>
    <row r="2676" spans="1:4" ht="13.5">
      <c r="A2676" s="18" t="s">
        <v>9285</v>
      </c>
      <c r="B2676" s="18" t="s">
        <v>9286</v>
      </c>
      <c r="C2676" s="18">
        <v>4</v>
      </c>
      <c r="D2676" s="18" t="s">
        <v>4094</v>
      </c>
    </row>
    <row r="2677" spans="1:4" ht="13.5">
      <c r="A2677" s="18" t="s">
        <v>9287</v>
      </c>
      <c r="B2677" s="18" t="s">
        <v>9288</v>
      </c>
      <c r="C2677" s="18">
        <v>4</v>
      </c>
      <c r="D2677" s="18" t="s">
        <v>4094</v>
      </c>
    </row>
    <row r="2678" spans="1:4" ht="13.5">
      <c r="A2678" s="18" t="s">
        <v>9289</v>
      </c>
      <c r="B2678" s="18" t="s">
        <v>9290</v>
      </c>
      <c r="C2678" s="18">
        <v>4</v>
      </c>
      <c r="D2678" s="18" t="s">
        <v>4094</v>
      </c>
    </row>
    <row r="2679" spans="1:4" ht="13.5">
      <c r="A2679" s="18" t="s">
        <v>9291</v>
      </c>
      <c r="B2679" s="18" t="s">
        <v>9292</v>
      </c>
      <c r="C2679" s="18">
        <v>4</v>
      </c>
      <c r="D2679" s="18" t="s">
        <v>4094</v>
      </c>
    </row>
    <row r="2680" spans="1:4" ht="13.5">
      <c r="A2680" s="18" t="s">
        <v>9293</v>
      </c>
      <c r="B2680" s="18" t="s">
        <v>9294</v>
      </c>
      <c r="C2680" s="18">
        <v>4</v>
      </c>
      <c r="D2680" s="18" t="s">
        <v>4094</v>
      </c>
    </row>
    <row r="2681" spans="1:4" ht="13.5">
      <c r="A2681" s="18" t="s">
        <v>9295</v>
      </c>
      <c r="B2681" s="18" t="s">
        <v>3515</v>
      </c>
      <c r="C2681" s="18">
        <v>4</v>
      </c>
      <c r="D2681" s="18" t="s">
        <v>4094</v>
      </c>
    </row>
    <row r="2682" spans="1:4" ht="13.5">
      <c r="A2682" s="18" t="s">
        <v>9296</v>
      </c>
      <c r="B2682" s="18" t="s">
        <v>9297</v>
      </c>
      <c r="C2682" s="18">
        <v>4</v>
      </c>
      <c r="D2682" s="18" t="s">
        <v>4094</v>
      </c>
    </row>
    <row r="2683" spans="1:4" ht="13.5">
      <c r="A2683" s="18" t="s">
        <v>9298</v>
      </c>
      <c r="B2683" s="18" t="s">
        <v>9299</v>
      </c>
      <c r="C2683" s="18">
        <v>4</v>
      </c>
      <c r="D2683" s="18" t="s">
        <v>4094</v>
      </c>
    </row>
    <row r="2684" spans="1:4" ht="13.5">
      <c r="A2684" s="18" t="s">
        <v>9300</v>
      </c>
      <c r="B2684" s="18" t="s">
        <v>9301</v>
      </c>
      <c r="C2684" s="18">
        <v>4</v>
      </c>
      <c r="D2684" s="18" t="s">
        <v>4094</v>
      </c>
    </row>
    <row r="2685" spans="1:4" ht="13.5">
      <c r="A2685" s="18" t="s">
        <v>9302</v>
      </c>
      <c r="B2685" s="18" t="s">
        <v>9303</v>
      </c>
      <c r="C2685" s="18">
        <v>4</v>
      </c>
      <c r="D2685" s="18" t="s">
        <v>4094</v>
      </c>
    </row>
    <row r="2686" spans="1:4" ht="13.5">
      <c r="A2686" s="18" t="s">
        <v>9304</v>
      </c>
      <c r="B2686" s="18" t="s">
        <v>9305</v>
      </c>
      <c r="C2686" s="18">
        <v>4</v>
      </c>
      <c r="D2686" s="18" t="s">
        <v>4094</v>
      </c>
    </row>
    <row r="2687" spans="1:4" ht="13.5">
      <c r="A2687" s="18" t="s">
        <v>9306</v>
      </c>
      <c r="B2687" s="18" t="s">
        <v>9307</v>
      </c>
      <c r="C2687" s="18">
        <v>4</v>
      </c>
      <c r="D2687" s="18" t="s">
        <v>4094</v>
      </c>
    </row>
    <row r="2688" spans="1:4" ht="13.5">
      <c r="A2688" s="18" t="s">
        <v>9308</v>
      </c>
      <c r="B2688" s="18" t="s">
        <v>9309</v>
      </c>
      <c r="C2688" s="18">
        <v>4</v>
      </c>
      <c r="D2688" s="18" t="s">
        <v>4094</v>
      </c>
    </row>
    <row r="2689" spans="1:4" ht="13.5">
      <c r="A2689" s="18" t="s">
        <v>9310</v>
      </c>
      <c r="B2689" s="18" t="s">
        <v>9311</v>
      </c>
      <c r="C2689" s="18">
        <v>4</v>
      </c>
      <c r="D2689" s="18" t="s">
        <v>4094</v>
      </c>
    </row>
    <row r="2690" spans="1:4" ht="13.5">
      <c r="A2690" s="18" t="s">
        <v>9312</v>
      </c>
      <c r="B2690" s="18" t="s">
        <v>9313</v>
      </c>
      <c r="C2690" s="18">
        <v>4</v>
      </c>
      <c r="D2690" s="18" t="s">
        <v>4094</v>
      </c>
    </row>
    <row r="2691" spans="1:4" ht="13.5">
      <c r="A2691" s="18" t="s">
        <v>9314</v>
      </c>
      <c r="B2691" s="18" t="s">
        <v>9315</v>
      </c>
      <c r="C2691" s="18">
        <v>4</v>
      </c>
      <c r="D2691" s="18" t="s">
        <v>4094</v>
      </c>
    </row>
    <row r="2692" spans="1:4" ht="13.5">
      <c r="A2692" s="18" t="s">
        <v>9316</v>
      </c>
      <c r="B2692" s="18" t="s">
        <v>9317</v>
      </c>
      <c r="C2692" s="18">
        <v>4</v>
      </c>
      <c r="D2692" s="18" t="s">
        <v>4094</v>
      </c>
    </row>
    <row r="2693" spans="1:4" ht="13.5">
      <c r="A2693" s="18" t="s">
        <v>9318</v>
      </c>
      <c r="B2693" s="18" t="s">
        <v>9319</v>
      </c>
      <c r="C2693" s="18">
        <v>4</v>
      </c>
      <c r="D2693" s="18" t="s">
        <v>4094</v>
      </c>
    </row>
    <row r="2694" spans="1:4" ht="13.5">
      <c r="A2694" s="18" t="s">
        <v>9320</v>
      </c>
      <c r="B2694" s="18" t="s">
        <v>9321</v>
      </c>
      <c r="C2694" s="18">
        <v>4</v>
      </c>
      <c r="D2694" s="18" t="s">
        <v>4094</v>
      </c>
    </row>
    <row r="2695" spans="1:4" ht="13.5">
      <c r="A2695" s="18" t="s">
        <v>9322</v>
      </c>
      <c r="B2695" s="18" t="s">
        <v>9323</v>
      </c>
      <c r="C2695" s="18">
        <v>4</v>
      </c>
      <c r="D2695" s="18" t="s">
        <v>4094</v>
      </c>
    </row>
    <row r="2696" spans="1:4" ht="13.5">
      <c r="A2696" s="18" t="s">
        <v>9324</v>
      </c>
      <c r="B2696" s="18" t="s">
        <v>9325</v>
      </c>
      <c r="C2696" s="18">
        <v>4</v>
      </c>
      <c r="D2696" s="18" t="s">
        <v>4094</v>
      </c>
    </row>
    <row r="2697" spans="1:4" ht="13.5">
      <c r="A2697" s="18" t="s">
        <v>9326</v>
      </c>
      <c r="B2697" s="18" t="s">
        <v>9327</v>
      </c>
      <c r="C2697" s="18">
        <v>4</v>
      </c>
      <c r="D2697" s="18" t="s">
        <v>4094</v>
      </c>
    </row>
    <row r="2698" spans="1:4" ht="13.5">
      <c r="A2698" s="18" t="s">
        <v>9328</v>
      </c>
      <c r="B2698" s="18" t="s">
        <v>9329</v>
      </c>
      <c r="C2698" s="18">
        <v>4</v>
      </c>
      <c r="D2698" s="18" t="s">
        <v>4094</v>
      </c>
    </row>
    <row r="2699" spans="1:4" ht="13.5">
      <c r="A2699" s="18" t="s">
        <v>9330</v>
      </c>
      <c r="B2699" s="18" t="s">
        <v>9331</v>
      </c>
      <c r="C2699" s="18">
        <v>4</v>
      </c>
      <c r="D2699" s="18" t="s">
        <v>4094</v>
      </c>
    </row>
    <row r="2700" spans="1:4" ht="13.5">
      <c r="A2700" s="18" t="s">
        <v>9332</v>
      </c>
      <c r="B2700" s="18" t="s">
        <v>9333</v>
      </c>
      <c r="C2700" s="18">
        <v>4</v>
      </c>
      <c r="D2700" s="18" t="s">
        <v>4094</v>
      </c>
    </row>
    <row r="2701" spans="1:4" ht="13.5">
      <c r="A2701" s="18" t="s">
        <v>9334</v>
      </c>
      <c r="B2701" s="18" t="s">
        <v>9335</v>
      </c>
      <c r="C2701" s="18">
        <v>4</v>
      </c>
      <c r="D2701" s="18" t="s">
        <v>4094</v>
      </c>
    </row>
    <row r="2702" spans="1:4" ht="13.5">
      <c r="A2702" s="18" t="s">
        <v>9336</v>
      </c>
      <c r="B2702" s="18" t="s">
        <v>9337</v>
      </c>
      <c r="C2702" s="18">
        <v>4</v>
      </c>
      <c r="D2702" s="18" t="s">
        <v>4094</v>
      </c>
    </row>
    <row r="2703" spans="1:4" ht="13.5">
      <c r="A2703" s="18" t="s">
        <v>9338</v>
      </c>
      <c r="B2703" s="18" t="s">
        <v>9339</v>
      </c>
      <c r="C2703" s="18">
        <v>4</v>
      </c>
      <c r="D2703" s="18" t="s">
        <v>4094</v>
      </c>
    </row>
    <row r="2704" spans="1:4" ht="13.5">
      <c r="A2704" s="18" t="s">
        <v>9340</v>
      </c>
      <c r="B2704" s="18" t="s">
        <v>9341</v>
      </c>
      <c r="C2704" s="18">
        <v>4</v>
      </c>
      <c r="D2704" s="18" t="s">
        <v>4094</v>
      </c>
    </row>
    <row r="2705" spans="1:4" ht="13.5">
      <c r="A2705" s="18" t="s">
        <v>9342</v>
      </c>
      <c r="B2705" s="18" t="s">
        <v>9343</v>
      </c>
      <c r="C2705" s="18">
        <v>4</v>
      </c>
      <c r="D2705" s="18" t="s">
        <v>4094</v>
      </c>
    </row>
    <row r="2706" spans="1:4" ht="13.5">
      <c r="A2706" s="18" t="s">
        <v>9344</v>
      </c>
      <c r="B2706" s="18" t="s">
        <v>9345</v>
      </c>
      <c r="C2706" s="18">
        <v>4</v>
      </c>
      <c r="D2706" s="18" t="s">
        <v>4094</v>
      </c>
    </row>
    <row r="2707" spans="1:4" ht="13.5">
      <c r="A2707" s="18" t="s">
        <v>9346</v>
      </c>
      <c r="B2707" s="18" t="s">
        <v>9347</v>
      </c>
      <c r="C2707" s="18">
        <v>4</v>
      </c>
      <c r="D2707" s="18" t="s">
        <v>4094</v>
      </c>
    </row>
    <row r="2708" spans="1:4" ht="13.5">
      <c r="A2708" s="18" t="s">
        <v>9348</v>
      </c>
      <c r="B2708" s="18" t="s">
        <v>9349</v>
      </c>
      <c r="C2708" s="18">
        <v>4</v>
      </c>
      <c r="D2708" s="18" t="s">
        <v>4094</v>
      </c>
    </row>
    <row r="2709" spans="1:4" ht="13.5">
      <c r="A2709" s="18" t="s">
        <v>9350</v>
      </c>
      <c r="B2709" s="18" t="s">
        <v>9351</v>
      </c>
      <c r="C2709" s="18">
        <v>4</v>
      </c>
      <c r="D2709" s="18" t="s">
        <v>4094</v>
      </c>
    </row>
    <row r="2710" spans="1:4" ht="13.5">
      <c r="A2710" s="18" t="s">
        <v>9352</v>
      </c>
      <c r="B2710" s="18" t="s">
        <v>9353</v>
      </c>
      <c r="C2710" s="18">
        <v>4</v>
      </c>
      <c r="D2710" s="18" t="s">
        <v>4094</v>
      </c>
    </row>
    <row r="2711" spans="1:4" ht="13.5">
      <c r="A2711" s="18" t="s">
        <v>9354</v>
      </c>
      <c r="B2711" s="18" t="s">
        <v>9355</v>
      </c>
      <c r="C2711" s="18">
        <v>4</v>
      </c>
      <c r="D2711" s="18" t="s">
        <v>4094</v>
      </c>
    </row>
    <row r="2712" spans="1:4" ht="13.5">
      <c r="A2712" s="18" t="s">
        <v>9356</v>
      </c>
      <c r="B2712" s="18" t="s">
        <v>9357</v>
      </c>
      <c r="C2712" s="18">
        <v>4</v>
      </c>
      <c r="D2712" s="18" t="s">
        <v>4094</v>
      </c>
    </row>
    <row r="2713" spans="1:4" ht="13.5">
      <c r="A2713" s="18" t="s">
        <v>9358</v>
      </c>
      <c r="B2713" s="18" t="s">
        <v>9359</v>
      </c>
      <c r="C2713" s="18">
        <v>4</v>
      </c>
      <c r="D2713" s="18" t="s">
        <v>4094</v>
      </c>
    </row>
    <row r="2714" spans="1:4" ht="13.5">
      <c r="A2714" s="18" t="s">
        <v>9360</v>
      </c>
      <c r="B2714" s="18" t="s">
        <v>9361</v>
      </c>
      <c r="C2714" s="18">
        <v>4</v>
      </c>
      <c r="D2714" s="18" t="s">
        <v>4094</v>
      </c>
    </row>
    <row r="2715" spans="1:4" ht="13.5">
      <c r="A2715" s="18" t="s">
        <v>9362</v>
      </c>
      <c r="B2715" s="18" t="s">
        <v>9363</v>
      </c>
      <c r="C2715" s="18">
        <v>4</v>
      </c>
      <c r="D2715" s="18" t="s">
        <v>4094</v>
      </c>
    </row>
    <row r="2716" spans="1:4" ht="13.5">
      <c r="A2716" s="18" t="s">
        <v>9364</v>
      </c>
      <c r="B2716" s="18" t="s">
        <v>9365</v>
      </c>
      <c r="C2716" s="18">
        <v>4</v>
      </c>
      <c r="D2716" s="18" t="s">
        <v>4094</v>
      </c>
    </row>
    <row r="2717" spans="1:4" ht="13.5">
      <c r="A2717" s="18" t="s">
        <v>9366</v>
      </c>
      <c r="B2717" s="18" t="s">
        <v>9367</v>
      </c>
      <c r="C2717" s="18">
        <v>4</v>
      </c>
      <c r="D2717" s="18" t="s">
        <v>4094</v>
      </c>
    </row>
    <row r="2718" spans="1:4" ht="13.5">
      <c r="A2718" s="18" t="s">
        <v>9368</v>
      </c>
      <c r="B2718" s="18" t="s">
        <v>9369</v>
      </c>
      <c r="C2718" s="18">
        <v>4</v>
      </c>
      <c r="D2718" s="18" t="s">
        <v>4094</v>
      </c>
    </row>
    <row r="2719" spans="1:4" ht="13.5">
      <c r="A2719" s="18" t="s">
        <v>9370</v>
      </c>
      <c r="B2719" s="18" t="s">
        <v>9371</v>
      </c>
      <c r="C2719" s="18">
        <v>4</v>
      </c>
      <c r="D2719" s="18" t="s">
        <v>4094</v>
      </c>
    </row>
    <row r="2720" spans="1:4" ht="13.5">
      <c r="A2720" s="18" t="s">
        <v>9372</v>
      </c>
      <c r="B2720" s="18" t="s">
        <v>9373</v>
      </c>
      <c r="C2720" s="18">
        <v>4</v>
      </c>
      <c r="D2720" s="18" t="s">
        <v>4094</v>
      </c>
    </row>
    <row r="2721" spans="1:4" ht="13.5">
      <c r="A2721" s="18" t="s">
        <v>9374</v>
      </c>
      <c r="B2721" s="18" t="s">
        <v>9375</v>
      </c>
      <c r="C2721" s="18">
        <v>4</v>
      </c>
      <c r="D2721" s="18" t="s">
        <v>4094</v>
      </c>
    </row>
    <row r="2722" spans="1:4" ht="13.5">
      <c r="A2722" s="18" t="s">
        <v>9376</v>
      </c>
      <c r="B2722" s="18" t="s">
        <v>9377</v>
      </c>
      <c r="C2722" s="18">
        <v>4</v>
      </c>
      <c r="D2722" s="18" t="s">
        <v>4094</v>
      </c>
    </row>
    <row r="2723" spans="1:4" ht="13.5">
      <c r="A2723" s="18" t="s">
        <v>9378</v>
      </c>
      <c r="B2723" s="18" t="s">
        <v>9379</v>
      </c>
      <c r="C2723" s="18">
        <v>4</v>
      </c>
      <c r="D2723" s="18" t="s">
        <v>4094</v>
      </c>
    </row>
    <row r="2724" spans="1:4" ht="13.5">
      <c r="A2724" s="18" t="s">
        <v>9380</v>
      </c>
      <c r="B2724" s="18" t="s">
        <v>9381</v>
      </c>
      <c r="C2724" s="18">
        <v>4</v>
      </c>
      <c r="D2724" s="18" t="s">
        <v>4094</v>
      </c>
    </row>
    <row r="2725" spans="1:4" ht="13.5">
      <c r="A2725" s="18" t="s">
        <v>9382</v>
      </c>
      <c r="B2725" s="18" t="s">
        <v>9383</v>
      </c>
      <c r="C2725" s="18">
        <v>4</v>
      </c>
      <c r="D2725" s="18" t="s">
        <v>4094</v>
      </c>
    </row>
    <row r="2726" spans="1:4" ht="13.5">
      <c r="A2726" s="18" t="s">
        <v>9384</v>
      </c>
      <c r="B2726" s="18" t="s">
        <v>9385</v>
      </c>
      <c r="C2726" s="18">
        <v>4</v>
      </c>
      <c r="D2726" s="18" t="s">
        <v>4094</v>
      </c>
    </row>
    <row r="2727" spans="1:4" ht="13.5">
      <c r="A2727" s="18" t="s">
        <v>9386</v>
      </c>
      <c r="B2727" s="18" t="s">
        <v>9387</v>
      </c>
      <c r="C2727" s="18">
        <v>4</v>
      </c>
      <c r="D2727" s="18" t="s">
        <v>4094</v>
      </c>
    </row>
    <row r="2728" spans="1:4" ht="13.5">
      <c r="A2728" s="18" t="s">
        <v>9388</v>
      </c>
      <c r="B2728" s="18" t="s">
        <v>9389</v>
      </c>
      <c r="C2728" s="18">
        <v>4</v>
      </c>
      <c r="D2728" s="18" t="s">
        <v>4094</v>
      </c>
    </row>
    <row r="2729" spans="1:4" ht="13.5">
      <c r="A2729" s="18" t="s">
        <v>9390</v>
      </c>
      <c r="B2729" s="18" t="s">
        <v>9391</v>
      </c>
      <c r="C2729" s="18">
        <v>4</v>
      </c>
      <c r="D2729" s="18" t="s">
        <v>4094</v>
      </c>
    </row>
    <row r="2730" spans="1:4" ht="13.5">
      <c r="A2730" s="18" t="s">
        <v>9392</v>
      </c>
      <c r="B2730" s="18" t="s">
        <v>9393</v>
      </c>
      <c r="C2730" s="18">
        <v>4</v>
      </c>
      <c r="D2730" s="18" t="s">
        <v>4094</v>
      </c>
    </row>
    <row r="2731" spans="1:4" ht="13.5">
      <c r="A2731" s="18" t="s">
        <v>9394</v>
      </c>
      <c r="B2731" s="18" t="s">
        <v>9395</v>
      </c>
      <c r="C2731" s="18">
        <v>4</v>
      </c>
      <c r="D2731" s="18" t="s">
        <v>4094</v>
      </c>
    </row>
    <row r="2732" spans="1:4" ht="13.5">
      <c r="A2732" s="18" t="s">
        <v>9396</v>
      </c>
      <c r="B2732" s="18" t="s">
        <v>9397</v>
      </c>
      <c r="C2732" s="18">
        <v>4</v>
      </c>
      <c r="D2732" s="18" t="s">
        <v>4094</v>
      </c>
    </row>
    <row r="2733" spans="1:4" ht="13.5">
      <c r="A2733" s="18" t="s">
        <v>9398</v>
      </c>
      <c r="B2733" s="18" t="s">
        <v>9399</v>
      </c>
      <c r="C2733" s="18">
        <v>4</v>
      </c>
      <c r="D2733" s="18" t="s">
        <v>4094</v>
      </c>
    </row>
    <row r="2734" spans="1:4" ht="13.5">
      <c r="A2734" s="18" t="s">
        <v>9400</v>
      </c>
      <c r="B2734" s="18" t="s">
        <v>9401</v>
      </c>
      <c r="C2734" s="18">
        <v>4</v>
      </c>
      <c r="D2734" s="18" t="s">
        <v>4094</v>
      </c>
    </row>
    <row r="2735" spans="1:4" ht="13.5">
      <c r="A2735" s="18" t="s">
        <v>9402</v>
      </c>
      <c r="B2735" s="18" t="s">
        <v>9403</v>
      </c>
      <c r="C2735" s="18">
        <v>4</v>
      </c>
      <c r="D2735" s="18" t="s">
        <v>4094</v>
      </c>
    </row>
    <row r="2736" spans="1:4" ht="13.5">
      <c r="A2736" s="18" t="s">
        <v>9404</v>
      </c>
      <c r="B2736" s="18" t="s">
        <v>9405</v>
      </c>
      <c r="C2736" s="18">
        <v>4</v>
      </c>
      <c r="D2736" s="18" t="s">
        <v>4094</v>
      </c>
    </row>
    <row r="2737" spans="1:4" ht="13.5">
      <c r="A2737" s="18" t="s">
        <v>9406</v>
      </c>
      <c r="B2737" s="18" t="s">
        <v>9407</v>
      </c>
      <c r="C2737" s="18">
        <v>4</v>
      </c>
      <c r="D2737" s="18" t="s">
        <v>4094</v>
      </c>
    </row>
    <row r="2738" spans="1:4" ht="13.5">
      <c r="A2738" s="18" t="s">
        <v>9408</v>
      </c>
      <c r="B2738" s="18" t="s">
        <v>9409</v>
      </c>
      <c r="C2738" s="18">
        <v>4</v>
      </c>
      <c r="D2738" s="18" t="s">
        <v>4094</v>
      </c>
    </row>
    <row r="2739" spans="1:4" ht="13.5">
      <c r="A2739" s="18" t="s">
        <v>9410</v>
      </c>
      <c r="B2739" s="18" t="s">
        <v>9411</v>
      </c>
      <c r="C2739" s="18">
        <v>4</v>
      </c>
      <c r="D2739" s="18" t="s">
        <v>4094</v>
      </c>
    </row>
    <row r="2740" spans="1:4" ht="13.5">
      <c r="A2740" s="18" t="s">
        <v>9412</v>
      </c>
      <c r="B2740" s="18" t="s">
        <v>9413</v>
      </c>
      <c r="C2740" s="18">
        <v>4</v>
      </c>
      <c r="D2740" s="18" t="s">
        <v>4094</v>
      </c>
    </row>
    <row r="2741" spans="1:4" ht="13.5">
      <c r="A2741" s="18" t="s">
        <v>9414</v>
      </c>
      <c r="B2741" s="18" t="s">
        <v>9415</v>
      </c>
      <c r="C2741" s="18">
        <v>4</v>
      </c>
      <c r="D2741" s="18" t="s">
        <v>4094</v>
      </c>
    </row>
    <row r="2742" spans="1:4" ht="13.5">
      <c r="A2742" s="18" t="s">
        <v>9416</v>
      </c>
      <c r="B2742" s="18" t="s">
        <v>9417</v>
      </c>
      <c r="C2742" s="18">
        <v>4</v>
      </c>
      <c r="D2742" s="18" t="s">
        <v>4094</v>
      </c>
    </row>
    <row r="2743" spans="1:4" ht="13.5">
      <c r="A2743" s="18" t="s">
        <v>9418</v>
      </c>
      <c r="B2743" s="18" t="s">
        <v>9419</v>
      </c>
      <c r="C2743" s="18">
        <v>4</v>
      </c>
      <c r="D2743" s="18" t="s">
        <v>4094</v>
      </c>
    </row>
    <row r="2744" spans="1:4" ht="13.5">
      <c r="A2744" s="18" t="s">
        <v>9420</v>
      </c>
      <c r="B2744" s="18" t="s">
        <v>9421</v>
      </c>
      <c r="C2744" s="18">
        <v>4</v>
      </c>
      <c r="D2744" s="18" t="s">
        <v>4094</v>
      </c>
    </row>
    <row r="2745" spans="1:4" ht="13.5">
      <c r="A2745" s="18" t="s">
        <v>9422</v>
      </c>
      <c r="B2745" s="18" t="s">
        <v>9423</v>
      </c>
      <c r="C2745" s="18">
        <v>4</v>
      </c>
      <c r="D2745" s="18" t="s">
        <v>4094</v>
      </c>
    </row>
    <row r="2746" spans="1:4" ht="13.5">
      <c r="A2746" s="18" t="s">
        <v>9424</v>
      </c>
      <c r="B2746" s="18" t="s">
        <v>9425</v>
      </c>
      <c r="C2746" s="18">
        <v>4</v>
      </c>
      <c r="D2746" s="18" t="s">
        <v>4094</v>
      </c>
    </row>
    <row r="2747" spans="1:4" ht="13.5">
      <c r="A2747" s="18" t="s">
        <v>9426</v>
      </c>
      <c r="B2747" s="18" t="s">
        <v>9427</v>
      </c>
      <c r="C2747" s="18">
        <v>4</v>
      </c>
      <c r="D2747" s="18" t="s">
        <v>4094</v>
      </c>
    </row>
    <row r="2748" spans="1:4" ht="13.5">
      <c r="A2748" s="18" t="s">
        <v>9428</v>
      </c>
      <c r="B2748" s="18" t="s">
        <v>9429</v>
      </c>
      <c r="C2748" s="18">
        <v>4</v>
      </c>
      <c r="D2748" s="18" t="s">
        <v>4094</v>
      </c>
    </row>
    <row r="2749" spans="1:4" ht="13.5">
      <c r="A2749" s="18" t="s">
        <v>9430</v>
      </c>
      <c r="B2749" s="18" t="s">
        <v>9431</v>
      </c>
      <c r="C2749" s="18">
        <v>4</v>
      </c>
      <c r="D2749" s="18" t="s">
        <v>4094</v>
      </c>
    </row>
    <row r="2750" spans="1:4" ht="13.5">
      <c r="A2750" s="18" t="s">
        <v>9432</v>
      </c>
      <c r="B2750" s="18" t="s">
        <v>9433</v>
      </c>
      <c r="C2750" s="18">
        <v>4</v>
      </c>
      <c r="D2750" s="18" t="s">
        <v>4094</v>
      </c>
    </row>
    <row r="2751" spans="1:4" ht="13.5">
      <c r="A2751" s="18" t="s">
        <v>9434</v>
      </c>
      <c r="B2751" s="18" t="s">
        <v>9435</v>
      </c>
      <c r="C2751" s="18">
        <v>4</v>
      </c>
      <c r="D2751" s="18" t="s">
        <v>4094</v>
      </c>
    </row>
    <row r="2752" spans="1:4" ht="13.5">
      <c r="A2752" s="18" t="s">
        <v>9436</v>
      </c>
      <c r="B2752" s="18" t="s">
        <v>9437</v>
      </c>
      <c r="C2752" s="18">
        <v>4</v>
      </c>
      <c r="D2752" s="18" t="s">
        <v>4094</v>
      </c>
    </row>
    <row r="2753" spans="1:4" ht="13.5">
      <c r="A2753" s="18" t="s">
        <v>9438</v>
      </c>
      <c r="B2753" s="18" t="s">
        <v>9439</v>
      </c>
      <c r="C2753" s="18">
        <v>4</v>
      </c>
      <c r="D2753" s="18" t="s">
        <v>4094</v>
      </c>
    </row>
    <row r="2754" spans="1:4" ht="13.5">
      <c r="A2754" s="18" t="s">
        <v>9440</v>
      </c>
      <c r="B2754" s="18" t="s">
        <v>9441</v>
      </c>
      <c r="C2754" s="18">
        <v>4</v>
      </c>
      <c r="D2754" s="18" t="s">
        <v>4094</v>
      </c>
    </row>
    <row r="2755" spans="1:4" ht="13.5">
      <c r="A2755" s="18" t="s">
        <v>9442</v>
      </c>
      <c r="B2755" s="18" t="s">
        <v>9443</v>
      </c>
      <c r="C2755" s="18">
        <v>4</v>
      </c>
      <c r="D2755" s="18" t="s">
        <v>4094</v>
      </c>
    </row>
    <row r="2756" spans="1:4" ht="13.5">
      <c r="A2756" s="18" t="s">
        <v>9444</v>
      </c>
      <c r="B2756" s="18" t="s">
        <v>9445</v>
      </c>
      <c r="C2756" s="18">
        <v>4</v>
      </c>
      <c r="D2756" s="18" t="s">
        <v>4094</v>
      </c>
    </row>
    <row r="2757" spans="1:4" ht="13.5">
      <c r="A2757" s="18" t="s">
        <v>9446</v>
      </c>
      <c r="B2757" s="18" t="s">
        <v>9447</v>
      </c>
      <c r="C2757" s="18">
        <v>4</v>
      </c>
      <c r="D2757" s="18" t="s">
        <v>4094</v>
      </c>
    </row>
    <row r="2758" spans="1:4" ht="13.5">
      <c r="A2758" s="18" t="s">
        <v>9448</v>
      </c>
      <c r="B2758" s="18" t="s">
        <v>9449</v>
      </c>
      <c r="C2758" s="18">
        <v>4</v>
      </c>
      <c r="D2758" s="18" t="s">
        <v>4094</v>
      </c>
    </row>
    <row r="2759" spans="1:4" ht="13.5">
      <c r="A2759" s="18" t="s">
        <v>9450</v>
      </c>
      <c r="B2759" s="18" t="s">
        <v>9451</v>
      </c>
      <c r="C2759" s="18">
        <v>4</v>
      </c>
      <c r="D2759" s="18" t="s">
        <v>4094</v>
      </c>
    </row>
    <row r="2760" spans="1:4" ht="13.5">
      <c r="A2760" s="18" t="s">
        <v>9452</v>
      </c>
      <c r="B2760" s="18" t="s">
        <v>9453</v>
      </c>
      <c r="C2760" s="18">
        <v>4</v>
      </c>
      <c r="D2760" s="18" t="s">
        <v>4094</v>
      </c>
    </row>
    <row r="2761" spans="1:4" ht="13.5">
      <c r="A2761" s="18" t="s">
        <v>9454</v>
      </c>
      <c r="B2761" s="18" t="s">
        <v>9455</v>
      </c>
      <c r="C2761" s="18">
        <v>4</v>
      </c>
      <c r="D2761" s="18" t="s">
        <v>4094</v>
      </c>
    </row>
    <row r="2762" spans="1:4" ht="13.5">
      <c r="A2762" s="18" t="s">
        <v>9456</v>
      </c>
      <c r="B2762" s="18" t="s">
        <v>9457</v>
      </c>
      <c r="C2762" s="18">
        <v>4</v>
      </c>
      <c r="D2762" s="18" t="s">
        <v>4094</v>
      </c>
    </row>
    <row r="2763" spans="1:4" ht="13.5">
      <c r="A2763" s="18" t="s">
        <v>9458</v>
      </c>
      <c r="B2763" s="18" t="s">
        <v>9459</v>
      </c>
      <c r="C2763" s="18">
        <v>4</v>
      </c>
      <c r="D2763" s="18" t="s">
        <v>4094</v>
      </c>
    </row>
    <row r="2764" spans="1:4" ht="13.5">
      <c r="A2764" s="18" t="s">
        <v>9460</v>
      </c>
      <c r="B2764" s="18" t="s">
        <v>9461</v>
      </c>
      <c r="C2764" s="18">
        <v>4</v>
      </c>
      <c r="D2764" s="18" t="s">
        <v>4094</v>
      </c>
    </row>
    <row r="2765" spans="1:4" ht="13.5">
      <c r="A2765" s="18" t="s">
        <v>9462</v>
      </c>
      <c r="B2765" s="18" t="s">
        <v>9463</v>
      </c>
      <c r="C2765" s="18">
        <v>4</v>
      </c>
      <c r="D2765" s="18" t="s">
        <v>4094</v>
      </c>
    </row>
    <row r="2766" spans="1:4" ht="13.5">
      <c r="A2766" s="18" t="s">
        <v>9464</v>
      </c>
      <c r="B2766" s="18" t="s">
        <v>9465</v>
      </c>
      <c r="C2766" s="18">
        <v>4</v>
      </c>
      <c r="D2766" s="18" t="s">
        <v>4094</v>
      </c>
    </row>
    <row r="2767" spans="1:4" ht="13.5">
      <c r="A2767" s="18" t="s">
        <v>9466</v>
      </c>
      <c r="B2767" s="18" t="s">
        <v>9467</v>
      </c>
      <c r="C2767" s="18">
        <v>4</v>
      </c>
      <c r="D2767" s="18" t="s">
        <v>4094</v>
      </c>
    </row>
    <row r="2768" spans="1:4" ht="13.5">
      <c r="A2768" s="18" t="s">
        <v>9468</v>
      </c>
      <c r="B2768" s="18" t="s">
        <v>9469</v>
      </c>
      <c r="C2768" s="18">
        <v>4</v>
      </c>
      <c r="D2768" s="18" t="s">
        <v>4094</v>
      </c>
    </row>
    <row r="2769" spans="1:4" ht="13.5">
      <c r="A2769" s="18" t="s">
        <v>9470</v>
      </c>
      <c r="B2769" s="18" t="s">
        <v>9471</v>
      </c>
      <c r="C2769" s="18">
        <v>4</v>
      </c>
      <c r="D2769" s="18" t="s">
        <v>4094</v>
      </c>
    </row>
    <row r="2770" spans="1:4" ht="13.5">
      <c r="A2770" s="18" t="s">
        <v>9472</v>
      </c>
      <c r="B2770" s="18" t="s">
        <v>9473</v>
      </c>
      <c r="C2770" s="18">
        <v>4</v>
      </c>
      <c r="D2770" s="18" t="s">
        <v>4094</v>
      </c>
    </row>
    <row r="2771" spans="1:4" ht="13.5">
      <c r="A2771" s="18" t="s">
        <v>9474</v>
      </c>
      <c r="B2771" s="18" t="s">
        <v>9475</v>
      </c>
      <c r="C2771" s="18">
        <v>4</v>
      </c>
      <c r="D2771" s="18" t="s">
        <v>4094</v>
      </c>
    </row>
    <row r="2772" spans="1:4" ht="13.5">
      <c r="A2772" s="18" t="s">
        <v>9476</v>
      </c>
      <c r="B2772" s="18" t="s">
        <v>9477</v>
      </c>
      <c r="C2772" s="18">
        <v>4</v>
      </c>
      <c r="D2772" s="18" t="s">
        <v>4094</v>
      </c>
    </row>
    <row r="2773" spans="1:4" ht="13.5">
      <c r="A2773" s="18" t="s">
        <v>9478</v>
      </c>
      <c r="B2773" s="18" t="s">
        <v>9479</v>
      </c>
      <c r="C2773" s="18">
        <v>4</v>
      </c>
      <c r="D2773" s="18" t="s">
        <v>4094</v>
      </c>
    </row>
    <row r="2774" spans="1:4" ht="13.5">
      <c r="A2774" s="18" t="s">
        <v>9480</v>
      </c>
      <c r="B2774" s="18" t="s">
        <v>9481</v>
      </c>
      <c r="C2774" s="18">
        <v>4</v>
      </c>
      <c r="D2774" s="18" t="s">
        <v>4094</v>
      </c>
    </row>
    <row r="2775" spans="1:4" ht="13.5">
      <c r="A2775" s="18" t="s">
        <v>9482</v>
      </c>
      <c r="B2775" s="18" t="s">
        <v>9483</v>
      </c>
      <c r="C2775" s="18">
        <v>4</v>
      </c>
      <c r="D2775" s="18" t="s">
        <v>4094</v>
      </c>
    </row>
    <row r="2776" spans="1:4" ht="13.5">
      <c r="A2776" s="18" t="s">
        <v>9484</v>
      </c>
      <c r="B2776" s="18" t="s">
        <v>9485</v>
      </c>
      <c r="C2776" s="18">
        <v>4</v>
      </c>
      <c r="D2776" s="18" t="s">
        <v>4094</v>
      </c>
    </row>
    <row r="2777" spans="1:4" ht="13.5">
      <c r="A2777" s="18" t="s">
        <v>9486</v>
      </c>
      <c r="B2777" s="18" t="s">
        <v>9487</v>
      </c>
      <c r="C2777" s="18">
        <v>4</v>
      </c>
      <c r="D2777" s="18" t="s">
        <v>4094</v>
      </c>
    </row>
    <row r="2778" spans="1:4" ht="13.5">
      <c r="A2778" s="18" t="s">
        <v>9488</v>
      </c>
      <c r="B2778" s="18" t="s">
        <v>9489</v>
      </c>
      <c r="C2778" s="18">
        <v>4</v>
      </c>
      <c r="D2778" s="18" t="s">
        <v>4094</v>
      </c>
    </row>
    <row r="2779" spans="1:4" ht="13.5">
      <c r="A2779" s="18" t="s">
        <v>9490</v>
      </c>
      <c r="B2779" s="18" t="s">
        <v>9491</v>
      </c>
      <c r="C2779" s="18">
        <v>4</v>
      </c>
      <c r="D2779" s="18" t="s">
        <v>4094</v>
      </c>
    </row>
    <row r="2780" spans="1:4" ht="13.5">
      <c r="A2780" s="18" t="s">
        <v>9492</v>
      </c>
      <c r="B2780" s="18" t="s">
        <v>9493</v>
      </c>
      <c r="C2780" s="18">
        <v>4</v>
      </c>
      <c r="D2780" s="18" t="s">
        <v>4094</v>
      </c>
    </row>
    <row r="2781" spans="1:4" ht="13.5">
      <c r="A2781" s="18" t="s">
        <v>9494</v>
      </c>
      <c r="B2781" s="18" t="s">
        <v>9495</v>
      </c>
      <c r="C2781" s="18">
        <v>4</v>
      </c>
      <c r="D2781" s="18" t="s">
        <v>4094</v>
      </c>
    </row>
    <row r="2782" spans="1:4" ht="13.5">
      <c r="A2782" s="18" t="s">
        <v>9496</v>
      </c>
      <c r="B2782" s="18" t="s">
        <v>9497</v>
      </c>
      <c r="C2782" s="18">
        <v>4</v>
      </c>
      <c r="D2782" s="18" t="s">
        <v>4094</v>
      </c>
    </row>
    <row r="2783" spans="1:4" ht="13.5">
      <c r="A2783" s="18" t="s">
        <v>9498</v>
      </c>
      <c r="B2783" s="18" t="s">
        <v>9499</v>
      </c>
      <c r="C2783" s="18">
        <v>4</v>
      </c>
      <c r="D2783" s="18" t="s">
        <v>4094</v>
      </c>
    </row>
    <row r="2784" spans="1:4" ht="13.5">
      <c r="A2784" s="18" t="s">
        <v>9500</v>
      </c>
      <c r="B2784" s="18" t="s">
        <v>9501</v>
      </c>
      <c r="C2784" s="18">
        <v>4</v>
      </c>
      <c r="D2784" s="18" t="s">
        <v>4094</v>
      </c>
    </row>
    <row r="2785" spans="1:4" ht="13.5">
      <c r="A2785" s="18" t="s">
        <v>9502</v>
      </c>
      <c r="B2785" s="18" t="s">
        <v>9503</v>
      </c>
      <c r="C2785" s="18">
        <v>4</v>
      </c>
      <c r="D2785" s="18" t="s">
        <v>4094</v>
      </c>
    </row>
    <row r="2786" spans="1:4" ht="13.5">
      <c r="A2786" s="18" t="s">
        <v>9504</v>
      </c>
      <c r="B2786" s="18" t="s">
        <v>9505</v>
      </c>
      <c r="C2786" s="18">
        <v>4</v>
      </c>
      <c r="D2786" s="18" t="s">
        <v>4094</v>
      </c>
    </row>
    <row r="2787" spans="1:4" ht="13.5">
      <c r="A2787" s="18" t="s">
        <v>9506</v>
      </c>
      <c r="B2787" s="18" t="s">
        <v>9507</v>
      </c>
      <c r="C2787" s="18">
        <v>4</v>
      </c>
      <c r="D2787" s="18" t="s">
        <v>4094</v>
      </c>
    </row>
    <row r="2788" spans="1:4" ht="13.5">
      <c r="A2788" s="18" t="s">
        <v>9508</v>
      </c>
      <c r="B2788" s="18" t="s">
        <v>9509</v>
      </c>
      <c r="C2788" s="18">
        <v>4</v>
      </c>
      <c r="D2788" s="18" t="s">
        <v>4094</v>
      </c>
    </row>
    <row r="2789" spans="1:4" ht="13.5">
      <c r="A2789" s="18" t="s">
        <v>9510</v>
      </c>
      <c r="B2789" s="18" t="s">
        <v>9511</v>
      </c>
      <c r="C2789" s="18">
        <v>4</v>
      </c>
      <c r="D2789" s="18" t="s">
        <v>4094</v>
      </c>
    </row>
    <row r="2790" spans="1:4" ht="13.5">
      <c r="A2790" s="18" t="s">
        <v>9512</v>
      </c>
      <c r="B2790" s="18" t="s">
        <v>9513</v>
      </c>
      <c r="C2790" s="18">
        <v>4</v>
      </c>
      <c r="D2790" s="18" t="s">
        <v>4094</v>
      </c>
    </row>
    <row r="2791" spans="1:4" ht="13.5">
      <c r="A2791" s="18" t="s">
        <v>9514</v>
      </c>
      <c r="B2791" s="18" t="s">
        <v>9515</v>
      </c>
      <c r="C2791" s="18">
        <v>4</v>
      </c>
      <c r="D2791" s="18" t="s">
        <v>4094</v>
      </c>
    </row>
    <row r="2792" spans="1:4" ht="13.5">
      <c r="A2792" s="18" t="s">
        <v>9516</v>
      </c>
      <c r="B2792" s="18" t="s">
        <v>9517</v>
      </c>
      <c r="C2792" s="18">
        <v>4</v>
      </c>
      <c r="D2792" s="18" t="s">
        <v>4094</v>
      </c>
    </row>
    <row r="2793" spans="1:4" ht="13.5">
      <c r="A2793" s="18" t="s">
        <v>9518</v>
      </c>
      <c r="B2793" s="18" t="s">
        <v>9519</v>
      </c>
      <c r="C2793" s="18">
        <v>4</v>
      </c>
      <c r="D2793" s="18" t="s">
        <v>4094</v>
      </c>
    </row>
    <row r="2794" spans="1:4" ht="13.5">
      <c r="A2794" s="18" t="s">
        <v>9520</v>
      </c>
      <c r="B2794" s="18" t="s">
        <v>9521</v>
      </c>
      <c r="C2794" s="18">
        <v>4</v>
      </c>
      <c r="D2794" s="18" t="s">
        <v>4094</v>
      </c>
    </row>
    <row r="2795" spans="1:4" ht="13.5">
      <c r="A2795" s="18" t="s">
        <v>9522</v>
      </c>
      <c r="B2795" s="18" t="s">
        <v>9523</v>
      </c>
      <c r="C2795" s="18">
        <v>4</v>
      </c>
      <c r="D2795" s="18" t="s">
        <v>4094</v>
      </c>
    </row>
    <row r="2796" spans="1:4" ht="13.5">
      <c r="A2796" s="18" t="s">
        <v>9524</v>
      </c>
      <c r="B2796" s="18" t="s">
        <v>9525</v>
      </c>
      <c r="C2796" s="18">
        <v>4</v>
      </c>
      <c r="D2796" s="18" t="s">
        <v>4094</v>
      </c>
    </row>
    <row r="2797" spans="1:4" ht="13.5">
      <c r="A2797" s="18" t="s">
        <v>9526</v>
      </c>
      <c r="B2797" s="18" t="s">
        <v>9527</v>
      </c>
      <c r="C2797" s="18">
        <v>4</v>
      </c>
      <c r="D2797" s="18" t="s">
        <v>4094</v>
      </c>
    </row>
    <row r="2798" spans="1:4" ht="13.5">
      <c r="A2798" s="18" t="s">
        <v>9528</v>
      </c>
      <c r="B2798" s="18" t="s">
        <v>9529</v>
      </c>
      <c r="C2798" s="18">
        <v>4</v>
      </c>
      <c r="D2798" s="18" t="s">
        <v>4094</v>
      </c>
    </row>
    <row r="2799" spans="1:4" ht="13.5">
      <c r="A2799" s="18" t="s">
        <v>9530</v>
      </c>
      <c r="B2799" s="18" t="s">
        <v>9531</v>
      </c>
      <c r="C2799" s="18">
        <v>4</v>
      </c>
      <c r="D2799" s="18" t="s">
        <v>4094</v>
      </c>
    </row>
    <row r="2800" spans="1:4" ht="13.5">
      <c r="A2800" s="18" t="s">
        <v>9532</v>
      </c>
      <c r="B2800" s="18" t="s">
        <v>9533</v>
      </c>
      <c r="C2800" s="18">
        <v>4</v>
      </c>
      <c r="D2800" s="18" t="s">
        <v>4094</v>
      </c>
    </row>
    <row r="2801" spans="1:4" ht="13.5">
      <c r="A2801" s="18" t="s">
        <v>9534</v>
      </c>
      <c r="B2801" s="18" t="s">
        <v>9535</v>
      </c>
      <c r="C2801" s="18">
        <v>4</v>
      </c>
      <c r="D2801" s="18" t="s">
        <v>4094</v>
      </c>
    </row>
    <row r="2802" spans="1:4" ht="13.5">
      <c r="A2802" s="18" t="s">
        <v>9536</v>
      </c>
      <c r="B2802" s="18" t="s">
        <v>9537</v>
      </c>
      <c r="C2802" s="18">
        <v>4</v>
      </c>
      <c r="D2802" s="18" t="s">
        <v>4094</v>
      </c>
    </row>
    <row r="2803" spans="1:4" ht="13.5">
      <c r="A2803" s="18" t="s">
        <v>9538</v>
      </c>
      <c r="B2803" s="18" t="s">
        <v>9539</v>
      </c>
      <c r="C2803" s="18">
        <v>4</v>
      </c>
      <c r="D2803" s="18" t="s">
        <v>4094</v>
      </c>
    </row>
    <row r="2804" spans="1:4" ht="13.5">
      <c r="A2804" s="18" t="s">
        <v>9540</v>
      </c>
      <c r="B2804" s="18" t="s">
        <v>9541</v>
      </c>
      <c r="C2804" s="18">
        <v>4</v>
      </c>
      <c r="D2804" s="18" t="s">
        <v>4094</v>
      </c>
    </row>
    <row r="2805" spans="1:4" ht="13.5">
      <c r="A2805" s="18" t="s">
        <v>9542</v>
      </c>
      <c r="B2805" s="18" t="s">
        <v>9543</v>
      </c>
      <c r="C2805" s="18">
        <v>4</v>
      </c>
      <c r="D2805" s="18" t="s">
        <v>4094</v>
      </c>
    </row>
    <row r="2806" spans="1:4" ht="13.5">
      <c r="A2806" s="18" t="s">
        <v>9544</v>
      </c>
      <c r="B2806" s="18" t="s">
        <v>9545</v>
      </c>
      <c r="C2806" s="18">
        <v>4</v>
      </c>
      <c r="D2806" s="18" t="s">
        <v>4094</v>
      </c>
    </row>
    <row r="2807" spans="1:4" ht="13.5">
      <c r="A2807" s="18" t="s">
        <v>9546</v>
      </c>
      <c r="B2807" s="18" t="s">
        <v>9547</v>
      </c>
      <c r="C2807" s="18">
        <v>4</v>
      </c>
      <c r="D2807" s="18" t="s">
        <v>4094</v>
      </c>
    </row>
    <row r="2808" spans="1:4" ht="13.5">
      <c r="A2808" s="18" t="s">
        <v>9548</v>
      </c>
      <c r="B2808" s="18" t="s">
        <v>9549</v>
      </c>
      <c r="C2808" s="18">
        <v>4</v>
      </c>
      <c r="D2808" s="18" t="s">
        <v>4094</v>
      </c>
    </row>
    <row r="2809" spans="1:4" ht="13.5">
      <c r="A2809" s="18" t="s">
        <v>9550</v>
      </c>
      <c r="B2809" s="18" t="s">
        <v>9551</v>
      </c>
      <c r="C2809" s="18">
        <v>4</v>
      </c>
      <c r="D2809" s="18" t="s">
        <v>4094</v>
      </c>
    </row>
    <row r="2810" spans="1:4" ht="13.5">
      <c r="A2810" s="18" t="s">
        <v>9552</v>
      </c>
      <c r="B2810" s="18" t="s">
        <v>9553</v>
      </c>
      <c r="C2810" s="18">
        <v>4</v>
      </c>
      <c r="D2810" s="18" t="s">
        <v>4094</v>
      </c>
    </row>
    <row r="2811" spans="1:4" ht="13.5">
      <c r="A2811" s="18" t="s">
        <v>9554</v>
      </c>
      <c r="B2811" s="18" t="s">
        <v>9555</v>
      </c>
      <c r="C2811" s="18">
        <v>4</v>
      </c>
      <c r="D2811" s="18" t="s">
        <v>4094</v>
      </c>
    </row>
    <row r="2812" spans="1:4" ht="13.5">
      <c r="A2812" s="18" t="s">
        <v>9556</v>
      </c>
      <c r="B2812" s="18" t="s">
        <v>9557</v>
      </c>
      <c r="C2812" s="18">
        <v>4</v>
      </c>
      <c r="D2812" s="18" t="s">
        <v>4094</v>
      </c>
    </row>
    <row r="2813" spans="1:4" ht="13.5">
      <c r="A2813" s="18" t="s">
        <v>9558</v>
      </c>
      <c r="B2813" s="18" t="s">
        <v>9559</v>
      </c>
      <c r="C2813" s="18">
        <v>4</v>
      </c>
      <c r="D2813" s="18" t="s">
        <v>4094</v>
      </c>
    </row>
    <row r="2814" spans="1:4" ht="13.5">
      <c r="A2814" s="18" t="s">
        <v>9560</v>
      </c>
      <c r="B2814" s="18" t="s">
        <v>9561</v>
      </c>
      <c r="C2814" s="18">
        <v>4</v>
      </c>
      <c r="D2814" s="18" t="s">
        <v>4094</v>
      </c>
    </row>
    <row r="2815" spans="1:4" ht="13.5">
      <c r="A2815" s="18" t="s">
        <v>9562</v>
      </c>
      <c r="B2815" s="18" t="s">
        <v>9563</v>
      </c>
      <c r="C2815" s="18">
        <v>4</v>
      </c>
      <c r="D2815" s="18" t="s">
        <v>4094</v>
      </c>
    </row>
    <row r="2816" spans="1:4" ht="13.5">
      <c r="A2816" s="18" t="s">
        <v>9564</v>
      </c>
      <c r="B2816" s="18" t="s">
        <v>9565</v>
      </c>
      <c r="C2816" s="18">
        <v>4</v>
      </c>
      <c r="D2816" s="18" t="s">
        <v>4094</v>
      </c>
    </row>
    <row r="2817" spans="1:4" ht="13.5">
      <c r="A2817" s="18" t="s">
        <v>9566</v>
      </c>
      <c r="B2817" s="18" t="s">
        <v>9567</v>
      </c>
      <c r="C2817" s="18">
        <v>4</v>
      </c>
      <c r="D2817" s="18" t="s">
        <v>4094</v>
      </c>
    </row>
    <row r="2818" spans="1:4" ht="13.5">
      <c r="A2818" s="18" t="s">
        <v>9568</v>
      </c>
      <c r="B2818" s="18" t="s">
        <v>9569</v>
      </c>
      <c r="C2818" s="18">
        <v>4</v>
      </c>
      <c r="D2818" s="18" t="s">
        <v>4094</v>
      </c>
    </row>
    <row r="2819" spans="1:4" ht="13.5">
      <c r="A2819" s="18" t="s">
        <v>9570</v>
      </c>
      <c r="B2819" s="18" t="s">
        <v>9571</v>
      </c>
      <c r="C2819" s="18">
        <v>4</v>
      </c>
      <c r="D2819" s="18" t="s">
        <v>4094</v>
      </c>
    </row>
    <row r="2820" spans="1:4" ht="13.5">
      <c r="A2820" s="18" t="s">
        <v>9572</v>
      </c>
      <c r="B2820" s="18" t="s">
        <v>9573</v>
      </c>
      <c r="C2820" s="18">
        <v>4</v>
      </c>
      <c r="D2820" s="18" t="s">
        <v>4094</v>
      </c>
    </row>
    <row r="2821" spans="1:4" ht="13.5">
      <c r="A2821" s="18" t="s">
        <v>9574</v>
      </c>
      <c r="B2821" s="18" t="s">
        <v>9575</v>
      </c>
      <c r="C2821" s="18">
        <v>4</v>
      </c>
      <c r="D2821" s="18" t="s">
        <v>4094</v>
      </c>
    </row>
    <row r="2822" spans="1:4" ht="13.5">
      <c r="A2822" s="18" t="s">
        <v>9576</v>
      </c>
      <c r="B2822" s="18" t="s">
        <v>9577</v>
      </c>
      <c r="C2822" s="18">
        <v>4</v>
      </c>
      <c r="D2822" s="18" t="s">
        <v>4094</v>
      </c>
    </row>
    <row r="2823" spans="1:4" ht="13.5">
      <c r="A2823" s="18" t="s">
        <v>9578</v>
      </c>
      <c r="B2823" s="18" t="s">
        <v>9579</v>
      </c>
      <c r="C2823" s="18">
        <v>4</v>
      </c>
      <c r="D2823" s="18" t="s">
        <v>4094</v>
      </c>
    </row>
    <row r="2824" spans="1:4" ht="13.5">
      <c r="A2824" s="18" t="s">
        <v>9580</v>
      </c>
      <c r="B2824" s="18" t="s">
        <v>9581</v>
      </c>
      <c r="C2824" s="18">
        <v>4</v>
      </c>
      <c r="D2824" s="18" t="s">
        <v>4094</v>
      </c>
    </row>
    <row r="2825" spans="1:4" ht="13.5">
      <c r="A2825" s="18" t="s">
        <v>9582</v>
      </c>
      <c r="B2825" s="18" t="s">
        <v>9583</v>
      </c>
      <c r="C2825" s="18">
        <v>4</v>
      </c>
      <c r="D2825" s="18" t="s">
        <v>4094</v>
      </c>
    </row>
    <row r="2826" spans="1:4" ht="13.5">
      <c r="A2826" s="18" t="s">
        <v>9584</v>
      </c>
      <c r="B2826" s="18" t="s">
        <v>9585</v>
      </c>
      <c r="C2826" s="18">
        <v>4</v>
      </c>
      <c r="D2826" s="18" t="s">
        <v>4094</v>
      </c>
    </row>
    <row r="2827" spans="1:4" ht="13.5">
      <c r="A2827" s="18" t="s">
        <v>9586</v>
      </c>
      <c r="B2827" s="18" t="s">
        <v>9587</v>
      </c>
      <c r="C2827" s="18">
        <v>4</v>
      </c>
      <c r="D2827" s="18" t="s">
        <v>4094</v>
      </c>
    </row>
    <row r="2828" spans="1:4" ht="13.5">
      <c r="A2828" s="18" t="s">
        <v>9588</v>
      </c>
      <c r="B2828" s="18" t="s">
        <v>9589</v>
      </c>
      <c r="C2828" s="18">
        <v>4</v>
      </c>
      <c r="D2828" s="18" t="s">
        <v>4094</v>
      </c>
    </row>
    <row r="2829" spans="1:4" ht="13.5">
      <c r="A2829" s="18" t="s">
        <v>9590</v>
      </c>
      <c r="B2829" s="18" t="s">
        <v>9591</v>
      </c>
      <c r="C2829" s="18">
        <v>4</v>
      </c>
      <c r="D2829" s="18" t="s">
        <v>4094</v>
      </c>
    </row>
    <row r="2830" spans="1:4" ht="13.5">
      <c r="A2830" s="18" t="s">
        <v>9592</v>
      </c>
      <c r="B2830" s="18" t="s">
        <v>9593</v>
      </c>
      <c r="C2830" s="18">
        <v>4</v>
      </c>
      <c r="D2830" s="18" t="s">
        <v>4094</v>
      </c>
    </row>
    <row r="2831" spans="1:4" ht="13.5">
      <c r="A2831" s="18" t="s">
        <v>9594</v>
      </c>
      <c r="B2831" s="18" t="s">
        <v>9595</v>
      </c>
      <c r="C2831" s="18">
        <v>4</v>
      </c>
      <c r="D2831" s="18" t="s">
        <v>4094</v>
      </c>
    </row>
    <row r="2832" spans="1:4" ht="13.5">
      <c r="A2832" s="18" t="s">
        <v>9596</v>
      </c>
      <c r="B2832" s="18" t="s">
        <v>9597</v>
      </c>
      <c r="C2832" s="18">
        <v>4</v>
      </c>
      <c r="D2832" s="18" t="s">
        <v>4094</v>
      </c>
    </row>
    <row r="2833" spans="1:4" ht="13.5">
      <c r="A2833" s="18" t="s">
        <v>9598</v>
      </c>
      <c r="B2833" s="18" t="s">
        <v>9599</v>
      </c>
      <c r="C2833" s="18">
        <v>4</v>
      </c>
      <c r="D2833" s="18" t="s">
        <v>4094</v>
      </c>
    </row>
    <row r="2834" spans="1:4" ht="13.5">
      <c r="A2834" s="18" t="s">
        <v>9600</v>
      </c>
      <c r="B2834" s="18" t="s">
        <v>9601</v>
      </c>
      <c r="C2834" s="18">
        <v>4</v>
      </c>
      <c r="D2834" s="18" t="s">
        <v>4094</v>
      </c>
    </row>
    <row r="2835" spans="1:4" ht="13.5">
      <c r="A2835" s="18" t="s">
        <v>9602</v>
      </c>
      <c r="B2835" s="18" t="s">
        <v>9603</v>
      </c>
      <c r="C2835" s="18">
        <v>4</v>
      </c>
      <c r="D2835" s="18" t="s">
        <v>4094</v>
      </c>
    </row>
    <row r="2836" spans="1:4" ht="13.5">
      <c r="A2836" s="18" t="s">
        <v>9604</v>
      </c>
      <c r="B2836" s="18" t="s">
        <v>9605</v>
      </c>
      <c r="C2836" s="18">
        <v>4</v>
      </c>
      <c r="D2836" s="18" t="s">
        <v>4094</v>
      </c>
    </row>
    <row r="2837" spans="1:4" ht="13.5">
      <c r="A2837" s="18" t="s">
        <v>9606</v>
      </c>
      <c r="B2837" s="18" t="s">
        <v>9607</v>
      </c>
      <c r="C2837" s="18">
        <v>4</v>
      </c>
      <c r="D2837" s="18" t="s">
        <v>4094</v>
      </c>
    </row>
    <row r="2838" spans="1:4" ht="13.5">
      <c r="A2838" s="18" t="s">
        <v>9608</v>
      </c>
      <c r="B2838" s="18" t="s">
        <v>9609</v>
      </c>
      <c r="C2838" s="18">
        <v>4</v>
      </c>
      <c r="D2838" s="18" t="s">
        <v>4094</v>
      </c>
    </row>
    <row r="2839" spans="1:4" ht="13.5">
      <c r="A2839" s="18" t="s">
        <v>9610</v>
      </c>
      <c r="B2839" s="18" t="s">
        <v>9611</v>
      </c>
      <c r="C2839" s="18">
        <v>4</v>
      </c>
      <c r="D2839" s="18" t="s">
        <v>4094</v>
      </c>
    </row>
    <row r="2840" spans="1:4" ht="13.5">
      <c r="A2840" s="18" t="s">
        <v>9612</v>
      </c>
      <c r="B2840" s="18" t="s">
        <v>9613</v>
      </c>
      <c r="C2840" s="18">
        <v>4</v>
      </c>
      <c r="D2840" s="18" t="s">
        <v>4094</v>
      </c>
    </row>
    <row r="2841" spans="1:4" ht="13.5">
      <c r="A2841" s="18" t="s">
        <v>9614</v>
      </c>
      <c r="B2841" s="18" t="s">
        <v>9615</v>
      </c>
      <c r="C2841" s="18">
        <v>4</v>
      </c>
      <c r="D2841" s="18" t="s">
        <v>4094</v>
      </c>
    </row>
    <row r="2842" spans="1:4" ht="13.5">
      <c r="A2842" s="18" t="s">
        <v>9616</v>
      </c>
      <c r="B2842" s="18" t="s">
        <v>9617</v>
      </c>
      <c r="C2842" s="18">
        <v>4</v>
      </c>
      <c r="D2842" s="18" t="s">
        <v>4094</v>
      </c>
    </row>
    <row r="2843" spans="1:4" ht="13.5">
      <c r="A2843" s="18" t="s">
        <v>9618</v>
      </c>
      <c r="B2843" s="18" t="s">
        <v>9619</v>
      </c>
      <c r="C2843" s="18">
        <v>4</v>
      </c>
      <c r="D2843" s="18" t="s">
        <v>4094</v>
      </c>
    </row>
    <row r="2844" spans="1:4" ht="13.5">
      <c r="A2844" s="18" t="s">
        <v>9620</v>
      </c>
      <c r="B2844" s="18" t="s">
        <v>9621</v>
      </c>
      <c r="C2844" s="18">
        <v>4</v>
      </c>
      <c r="D2844" s="18" t="s">
        <v>4094</v>
      </c>
    </row>
    <row r="2845" spans="1:4" ht="13.5">
      <c r="A2845" s="18" t="s">
        <v>9622</v>
      </c>
      <c r="B2845" s="18" t="s">
        <v>9623</v>
      </c>
      <c r="C2845" s="18">
        <v>4</v>
      </c>
      <c r="D2845" s="18" t="s">
        <v>4094</v>
      </c>
    </row>
    <row r="2846" spans="1:4" ht="13.5">
      <c r="A2846" s="18" t="s">
        <v>9624</v>
      </c>
      <c r="B2846" s="18" t="s">
        <v>9625</v>
      </c>
      <c r="C2846" s="18">
        <v>4</v>
      </c>
      <c r="D2846" s="18" t="s">
        <v>4094</v>
      </c>
    </row>
    <row r="2847" spans="1:4" ht="13.5">
      <c r="A2847" s="18" t="s">
        <v>9626</v>
      </c>
      <c r="B2847" s="18" t="s">
        <v>9627</v>
      </c>
      <c r="C2847" s="18">
        <v>4</v>
      </c>
      <c r="D2847" s="18" t="s">
        <v>4094</v>
      </c>
    </row>
    <row r="2848" spans="1:4" ht="13.5">
      <c r="A2848" s="18" t="s">
        <v>9628</v>
      </c>
      <c r="B2848" s="18" t="s">
        <v>9629</v>
      </c>
      <c r="C2848" s="18">
        <v>4</v>
      </c>
      <c r="D2848" s="18" t="s">
        <v>4094</v>
      </c>
    </row>
    <row r="2849" spans="1:4" ht="13.5">
      <c r="A2849" s="18" t="s">
        <v>9630</v>
      </c>
      <c r="B2849" s="18" t="s">
        <v>9631</v>
      </c>
      <c r="C2849" s="18">
        <v>4</v>
      </c>
      <c r="D2849" s="18" t="s">
        <v>4094</v>
      </c>
    </row>
    <row r="2850" spans="1:4" ht="13.5">
      <c r="A2850" s="18" t="s">
        <v>9632</v>
      </c>
      <c r="B2850" s="18" t="s">
        <v>9633</v>
      </c>
      <c r="C2850" s="18">
        <v>4</v>
      </c>
      <c r="D2850" s="18" t="s">
        <v>4094</v>
      </c>
    </row>
    <row r="2851" spans="1:4" ht="13.5">
      <c r="A2851" s="18" t="s">
        <v>9634</v>
      </c>
      <c r="B2851" s="18" t="s">
        <v>9635</v>
      </c>
      <c r="C2851" s="18">
        <v>4</v>
      </c>
      <c r="D2851" s="18" t="s">
        <v>4094</v>
      </c>
    </row>
    <row r="2852" spans="1:4" ht="13.5">
      <c r="A2852" s="18" t="s">
        <v>9636</v>
      </c>
      <c r="B2852" s="18" t="s">
        <v>9637</v>
      </c>
      <c r="C2852" s="18">
        <v>4</v>
      </c>
      <c r="D2852" s="18" t="s">
        <v>4094</v>
      </c>
    </row>
    <row r="2853" spans="1:4" ht="13.5">
      <c r="A2853" s="18" t="s">
        <v>9638</v>
      </c>
      <c r="B2853" s="18" t="s">
        <v>9639</v>
      </c>
      <c r="C2853" s="18">
        <v>4</v>
      </c>
      <c r="D2853" s="18" t="s">
        <v>4094</v>
      </c>
    </row>
    <row r="2854" spans="1:4" ht="13.5">
      <c r="A2854" s="18" t="s">
        <v>9640</v>
      </c>
      <c r="B2854" s="18" t="s">
        <v>9641</v>
      </c>
      <c r="C2854" s="18">
        <v>4</v>
      </c>
      <c r="D2854" s="18" t="s">
        <v>4094</v>
      </c>
    </row>
    <row r="2855" spans="1:4" ht="13.5">
      <c r="A2855" s="18" t="s">
        <v>9642</v>
      </c>
      <c r="B2855" s="18" t="s">
        <v>9643</v>
      </c>
      <c r="C2855" s="18">
        <v>4</v>
      </c>
      <c r="D2855" s="18" t="s">
        <v>4094</v>
      </c>
    </row>
    <row r="2856" spans="1:4" ht="13.5">
      <c r="A2856" s="18" t="s">
        <v>9644</v>
      </c>
      <c r="B2856" s="18" t="s">
        <v>9645</v>
      </c>
      <c r="C2856" s="18">
        <v>4</v>
      </c>
      <c r="D2856" s="18" t="s">
        <v>4094</v>
      </c>
    </row>
    <row r="2857" spans="1:4" ht="13.5">
      <c r="A2857" s="18" t="s">
        <v>9646</v>
      </c>
      <c r="B2857" s="18" t="s">
        <v>9647</v>
      </c>
      <c r="C2857" s="18">
        <v>4</v>
      </c>
      <c r="D2857" s="18" t="s">
        <v>4094</v>
      </c>
    </row>
    <row r="2858" spans="1:4" ht="13.5">
      <c r="A2858" s="18" t="s">
        <v>9648</v>
      </c>
      <c r="B2858" s="18" t="s">
        <v>9649</v>
      </c>
      <c r="C2858" s="18">
        <v>4</v>
      </c>
      <c r="D2858" s="18" t="s">
        <v>4094</v>
      </c>
    </row>
    <row r="2859" spans="1:4" ht="13.5">
      <c r="A2859" s="18" t="s">
        <v>9650</v>
      </c>
      <c r="B2859" s="18" t="s">
        <v>9651</v>
      </c>
      <c r="C2859" s="18">
        <v>4</v>
      </c>
      <c r="D2859" s="18" t="s">
        <v>4094</v>
      </c>
    </row>
    <row r="2860" spans="1:4" ht="13.5">
      <c r="A2860" s="18" t="s">
        <v>9652</v>
      </c>
      <c r="B2860" s="18" t="s">
        <v>9653</v>
      </c>
      <c r="C2860" s="18">
        <v>4</v>
      </c>
      <c r="D2860" s="18" t="s">
        <v>4094</v>
      </c>
    </row>
    <row r="2861" spans="1:4" ht="13.5">
      <c r="A2861" s="18" t="s">
        <v>9654</v>
      </c>
      <c r="B2861" s="18" t="s">
        <v>9655</v>
      </c>
      <c r="C2861" s="18">
        <v>4</v>
      </c>
      <c r="D2861" s="18" t="s">
        <v>4094</v>
      </c>
    </row>
    <row r="2862" spans="1:4" ht="13.5">
      <c r="A2862" s="18" t="s">
        <v>9656</v>
      </c>
      <c r="B2862" s="18" t="s">
        <v>9657</v>
      </c>
      <c r="C2862" s="18">
        <v>4</v>
      </c>
      <c r="D2862" s="18" t="s">
        <v>4094</v>
      </c>
    </row>
    <row r="2863" spans="1:4" ht="13.5">
      <c r="A2863" s="18" t="s">
        <v>9658</v>
      </c>
      <c r="B2863" s="18" t="s">
        <v>9659</v>
      </c>
      <c r="C2863" s="18">
        <v>4</v>
      </c>
      <c r="D2863" s="18" t="s">
        <v>4094</v>
      </c>
    </row>
    <row r="2864" spans="1:4" ht="13.5">
      <c r="A2864" s="18" t="s">
        <v>9660</v>
      </c>
      <c r="B2864" s="18" t="s">
        <v>9661</v>
      </c>
      <c r="C2864" s="18">
        <v>4</v>
      </c>
      <c r="D2864" s="18" t="s">
        <v>4094</v>
      </c>
    </row>
    <row r="2865" spans="1:4" ht="13.5">
      <c r="A2865" s="18" t="s">
        <v>9662</v>
      </c>
      <c r="B2865" s="18" t="s">
        <v>9663</v>
      </c>
      <c r="C2865" s="18">
        <v>4</v>
      </c>
      <c r="D2865" s="18" t="s">
        <v>4094</v>
      </c>
    </row>
    <row r="2866" spans="1:4" ht="13.5">
      <c r="A2866" s="18" t="s">
        <v>9664</v>
      </c>
      <c r="B2866" s="18" t="s">
        <v>9665</v>
      </c>
      <c r="C2866" s="18">
        <v>4</v>
      </c>
      <c r="D2866" s="18" t="s">
        <v>4094</v>
      </c>
    </row>
    <row r="2867" spans="1:4" ht="13.5">
      <c r="A2867" s="18" t="s">
        <v>9666</v>
      </c>
      <c r="B2867" s="18" t="s">
        <v>9667</v>
      </c>
      <c r="C2867" s="18">
        <v>4</v>
      </c>
      <c r="D2867" s="18" t="s">
        <v>4094</v>
      </c>
    </row>
    <row r="2868" spans="1:4" ht="13.5">
      <c r="A2868" s="18" t="s">
        <v>9668</v>
      </c>
      <c r="B2868" s="18" t="s">
        <v>9669</v>
      </c>
      <c r="C2868" s="18">
        <v>4</v>
      </c>
      <c r="D2868" s="18" t="s">
        <v>4094</v>
      </c>
    </row>
    <row r="2869" spans="1:4" ht="13.5">
      <c r="A2869" s="18" t="s">
        <v>9670</v>
      </c>
      <c r="B2869" s="18" t="s">
        <v>9671</v>
      </c>
      <c r="C2869" s="18">
        <v>4</v>
      </c>
      <c r="D2869" s="18" t="s">
        <v>4094</v>
      </c>
    </row>
    <row r="2870" spans="1:4" ht="13.5">
      <c r="A2870" s="18" t="s">
        <v>9672</v>
      </c>
      <c r="B2870" s="18" t="s">
        <v>9673</v>
      </c>
      <c r="C2870" s="18">
        <v>4</v>
      </c>
      <c r="D2870" s="18" t="s">
        <v>4094</v>
      </c>
    </row>
    <row r="2871" spans="1:4" ht="13.5">
      <c r="A2871" s="18" t="s">
        <v>9674</v>
      </c>
      <c r="B2871" s="18" t="s">
        <v>9675</v>
      </c>
      <c r="C2871" s="18">
        <v>4</v>
      </c>
      <c r="D2871" s="18" t="s">
        <v>4094</v>
      </c>
    </row>
    <row r="2872" spans="1:4" ht="13.5">
      <c r="A2872" s="18" t="s">
        <v>9676</v>
      </c>
      <c r="B2872" s="18" t="s">
        <v>829</v>
      </c>
      <c r="C2872" s="18">
        <v>4</v>
      </c>
      <c r="D2872" s="18" t="s">
        <v>4094</v>
      </c>
    </row>
    <row r="2873" spans="1:4" ht="13.5">
      <c r="A2873" s="18" t="s">
        <v>9677</v>
      </c>
      <c r="B2873" s="18" t="s">
        <v>9678</v>
      </c>
      <c r="C2873" s="18">
        <v>4</v>
      </c>
      <c r="D2873" s="18" t="s">
        <v>4094</v>
      </c>
    </row>
    <row r="2874" spans="1:4" ht="13.5">
      <c r="A2874" s="18" t="s">
        <v>9679</v>
      </c>
      <c r="B2874" s="18" t="s">
        <v>9680</v>
      </c>
      <c r="C2874" s="18">
        <v>4</v>
      </c>
      <c r="D2874" s="18" t="s">
        <v>4094</v>
      </c>
    </row>
    <row r="2875" spans="1:4" ht="13.5">
      <c r="A2875" s="18" t="s">
        <v>9681</v>
      </c>
      <c r="B2875" s="18" t="s">
        <v>9682</v>
      </c>
      <c r="C2875" s="18">
        <v>4</v>
      </c>
      <c r="D2875" s="18" t="s">
        <v>4094</v>
      </c>
    </row>
    <row r="2876" spans="1:4" ht="13.5">
      <c r="A2876" s="18" t="s">
        <v>9683</v>
      </c>
      <c r="B2876" s="18" t="s">
        <v>9684</v>
      </c>
      <c r="C2876" s="18">
        <v>4</v>
      </c>
      <c r="D2876" s="18" t="s">
        <v>4094</v>
      </c>
    </row>
    <row r="2877" spans="1:4" ht="13.5">
      <c r="A2877" s="18" t="s">
        <v>9685</v>
      </c>
      <c r="B2877" s="18" t="s">
        <v>9686</v>
      </c>
      <c r="C2877" s="18">
        <v>4</v>
      </c>
      <c r="D2877" s="18" t="s">
        <v>4094</v>
      </c>
    </row>
    <row r="2878" spans="1:4" ht="13.5">
      <c r="A2878" s="18" t="s">
        <v>9687</v>
      </c>
      <c r="B2878" s="18" t="s">
        <v>9688</v>
      </c>
      <c r="C2878" s="18">
        <v>4</v>
      </c>
      <c r="D2878" s="18" t="s">
        <v>4094</v>
      </c>
    </row>
    <row r="2879" spans="1:4" ht="13.5">
      <c r="A2879" s="18" t="s">
        <v>9689</v>
      </c>
      <c r="B2879" s="18" t="s">
        <v>9690</v>
      </c>
      <c r="C2879" s="18">
        <v>4</v>
      </c>
      <c r="D2879" s="18" t="s">
        <v>4094</v>
      </c>
    </row>
    <row r="2880" spans="1:4" ht="13.5">
      <c r="A2880" s="18" t="s">
        <v>9691</v>
      </c>
      <c r="B2880" s="18" t="s">
        <v>9692</v>
      </c>
      <c r="C2880" s="18">
        <v>4</v>
      </c>
      <c r="D2880" s="18" t="s">
        <v>4094</v>
      </c>
    </row>
    <row r="2881" spans="1:4" ht="13.5">
      <c r="A2881" s="18" t="s">
        <v>9693</v>
      </c>
      <c r="B2881" s="18" t="s">
        <v>9694</v>
      </c>
      <c r="C2881" s="18">
        <v>4</v>
      </c>
      <c r="D2881" s="18" t="s">
        <v>4094</v>
      </c>
    </row>
    <row r="2882" spans="1:4" ht="13.5">
      <c r="A2882" s="18" t="s">
        <v>9695</v>
      </c>
      <c r="B2882" s="18" t="s">
        <v>9696</v>
      </c>
      <c r="C2882" s="18">
        <v>4</v>
      </c>
      <c r="D2882" s="18" t="s">
        <v>4094</v>
      </c>
    </row>
    <row r="2883" spans="1:4" ht="13.5">
      <c r="A2883" s="18" t="s">
        <v>9697</v>
      </c>
      <c r="B2883" s="18" t="s">
        <v>9698</v>
      </c>
      <c r="C2883" s="18">
        <v>4</v>
      </c>
      <c r="D2883" s="18" t="s">
        <v>4094</v>
      </c>
    </row>
    <row r="2884" spans="1:4" ht="13.5">
      <c r="A2884" s="18" t="s">
        <v>9699</v>
      </c>
      <c r="B2884" s="18" t="s">
        <v>9700</v>
      </c>
      <c r="C2884" s="18">
        <v>4</v>
      </c>
      <c r="D2884" s="18" t="s">
        <v>4094</v>
      </c>
    </row>
    <row r="2885" spans="1:4" ht="13.5">
      <c r="A2885" s="18" t="s">
        <v>9701</v>
      </c>
      <c r="B2885" s="18" t="s">
        <v>9702</v>
      </c>
      <c r="C2885" s="18">
        <v>4</v>
      </c>
      <c r="D2885" s="18" t="s">
        <v>4094</v>
      </c>
    </row>
    <row r="2886" spans="1:4" ht="13.5">
      <c r="A2886" s="18" t="s">
        <v>9703</v>
      </c>
      <c r="B2886" s="18" t="s">
        <v>9704</v>
      </c>
      <c r="C2886" s="18">
        <v>4</v>
      </c>
      <c r="D2886" s="18" t="s">
        <v>4094</v>
      </c>
    </row>
    <row r="2887" spans="1:4" ht="13.5">
      <c r="A2887" s="18" t="s">
        <v>9705</v>
      </c>
      <c r="B2887" s="18" t="s">
        <v>9706</v>
      </c>
      <c r="C2887" s="18">
        <v>4</v>
      </c>
      <c r="D2887" s="18" t="s">
        <v>4094</v>
      </c>
    </row>
    <row r="2888" spans="1:4" ht="13.5">
      <c r="A2888" s="18" t="s">
        <v>9707</v>
      </c>
      <c r="B2888" s="18" t="s">
        <v>9708</v>
      </c>
      <c r="C2888" s="18">
        <v>4</v>
      </c>
      <c r="D2888" s="18" t="s">
        <v>4094</v>
      </c>
    </row>
    <row r="2889" spans="1:4" ht="13.5">
      <c r="A2889" s="18" t="s">
        <v>9709</v>
      </c>
      <c r="B2889" s="18" t="s">
        <v>9710</v>
      </c>
      <c r="C2889" s="18">
        <v>4</v>
      </c>
      <c r="D2889" s="18" t="s">
        <v>4094</v>
      </c>
    </row>
    <row r="2890" spans="1:4" ht="13.5">
      <c r="A2890" s="18" t="s">
        <v>9711</v>
      </c>
      <c r="B2890" s="18" t="s">
        <v>9712</v>
      </c>
      <c r="C2890" s="18">
        <v>4</v>
      </c>
      <c r="D2890" s="18" t="s">
        <v>4094</v>
      </c>
    </row>
    <row r="2891" spans="1:4" ht="13.5">
      <c r="A2891" s="18" t="s">
        <v>9713</v>
      </c>
      <c r="B2891" s="18" t="s">
        <v>9714</v>
      </c>
      <c r="C2891" s="18">
        <v>4</v>
      </c>
      <c r="D2891" s="18" t="s">
        <v>4094</v>
      </c>
    </row>
    <row r="2892" spans="1:4" ht="13.5">
      <c r="A2892" s="18" t="s">
        <v>9715</v>
      </c>
      <c r="B2892" s="18" t="s">
        <v>9716</v>
      </c>
      <c r="C2892" s="18">
        <v>4</v>
      </c>
      <c r="D2892" s="18" t="s">
        <v>4094</v>
      </c>
    </row>
    <row r="2893" spans="1:4" ht="13.5">
      <c r="A2893" s="18" t="s">
        <v>9717</v>
      </c>
      <c r="B2893" s="18" t="s">
        <v>9718</v>
      </c>
      <c r="C2893" s="18">
        <v>4</v>
      </c>
      <c r="D2893" s="18" t="s">
        <v>4094</v>
      </c>
    </row>
    <row r="2894" spans="1:4" ht="13.5">
      <c r="A2894" s="18" t="s">
        <v>9719</v>
      </c>
      <c r="B2894" s="18" t="s">
        <v>9720</v>
      </c>
      <c r="C2894" s="18">
        <v>4</v>
      </c>
      <c r="D2894" s="18" t="s">
        <v>4094</v>
      </c>
    </row>
    <row r="2895" spans="1:4" ht="13.5">
      <c r="A2895" s="18" t="s">
        <v>9721</v>
      </c>
      <c r="B2895" s="18" t="s">
        <v>9722</v>
      </c>
      <c r="C2895" s="18">
        <v>4</v>
      </c>
      <c r="D2895" s="18" t="s">
        <v>4094</v>
      </c>
    </row>
    <row r="2896" spans="1:4" ht="13.5">
      <c r="A2896" s="18" t="s">
        <v>9723</v>
      </c>
      <c r="B2896" s="18" t="s">
        <v>9724</v>
      </c>
      <c r="C2896" s="18">
        <v>4</v>
      </c>
      <c r="D2896" s="18" t="s">
        <v>4094</v>
      </c>
    </row>
    <row r="2897" spans="1:4" ht="13.5">
      <c r="A2897" s="18" t="s">
        <v>9725</v>
      </c>
      <c r="B2897" s="18" t="s">
        <v>9726</v>
      </c>
      <c r="C2897" s="18">
        <v>4</v>
      </c>
      <c r="D2897" s="18" t="s">
        <v>4094</v>
      </c>
    </row>
    <row r="2898" spans="1:4" ht="13.5">
      <c r="A2898" s="18" t="s">
        <v>9727</v>
      </c>
      <c r="B2898" s="18" t="s">
        <v>9728</v>
      </c>
      <c r="C2898" s="18">
        <v>4</v>
      </c>
      <c r="D2898" s="18" t="s">
        <v>4094</v>
      </c>
    </row>
    <row r="2899" spans="1:4" ht="13.5">
      <c r="A2899" s="18" t="s">
        <v>9729</v>
      </c>
      <c r="B2899" s="18" t="s">
        <v>9730</v>
      </c>
      <c r="C2899" s="18">
        <v>4</v>
      </c>
      <c r="D2899" s="18" t="s">
        <v>4094</v>
      </c>
    </row>
    <row r="2900" spans="1:4" ht="13.5">
      <c r="A2900" s="18" t="s">
        <v>9731</v>
      </c>
      <c r="B2900" s="18" t="s">
        <v>9732</v>
      </c>
      <c r="C2900" s="18">
        <v>4</v>
      </c>
      <c r="D2900" s="18" t="s">
        <v>4094</v>
      </c>
    </row>
    <row r="2901" spans="1:4" ht="13.5">
      <c r="A2901" s="18" t="s">
        <v>9733</v>
      </c>
      <c r="B2901" s="18" t="s">
        <v>9734</v>
      </c>
      <c r="C2901" s="18">
        <v>4</v>
      </c>
      <c r="D2901" s="18" t="s">
        <v>4094</v>
      </c>
    </row>
    <row r="2902" spans="1:4" ht="13.5">
      <c r="A2902" s="18" t="s">
        <v>9735</v>
      </c>
      <c r="B2902" s="18" t="s">
        <v>9736</v>
      </c>
      <c r="C2902" s="18">
        <v>4</v>
      </c>
      <c r="D2902" s="18" t="s">
        <v>4094</v>
      </c>
    </row>
    <row r="2903" spans="1:4" ht="13.5">
      <c r="A2903" s="18" t="s">
        <v>9737</v>
      </c>
      <c r="B2903" s="18" t="s">
        <v>9738</v>
      </c>
      <c r="C2903" s="18">
        <v>4</v>
      </c>
      <c r="D2903" s="18" t="s">
        <v>4094</v>
      </c>
    </row>
    <row r="2904" spans="1:4" ht="13.5">
      <c r="A2904" s="18" t="s">
        <v>9739</v>
      </c>
      <c r="B2904" s="18" t="s">
        <v>9740</v>
      </c>
      <c r="C2904" s="18">
        <v>4</v>
      </c>
      <c r="D2904" s="18" t="s">
        <v>4094</v>
      </c>
    </row>
    <row r="2905" spans="1:4" ht="13.5">
      <c r="A2905" s="18" t="s">
        <v>9741</v>
      </c>
      <c r="B2905" s="18" t="s">
        <v>9742</v>
      </c>
      <c r="C2905" s="18">
        <v>4</v>
      </c>
      <c r="D2905" s="18" t="s">
        <v>4094</v>
      </c>
    </row>
    <row r="2906" spans="1:4" ht="13.5">
      <c r="A2906" s="18" t="s">
        <v>9743</v>
      </c>
      <c r="B2906" s="18" t="s">
        <v>9744</v>
      </c>
      <c r="C2906" s="18">
        <v>4</v>
      </c>
      <c r="D2906" s="18" t="s">
        <v>4094</v>
      </c>
    </row>
    <row r="2907" spans="1:4" ht="13.5">
      <c r="A2907" s="18" t="s">
        <v>9745</v>
      </c>
      <c r="B2907" s="18" t="s">
        <v>9746</v>
      </c>
      <c r="C2907" s="18">
        <v>4</v>
      </c>
      <c r="D2907" s="18" t="s">
        <v>4094</v>
      </c>
    </row>
    <row r="2908" spans="1:4" ht="13.5">
      <c r="A2908" s="18" t="s">
        <v>9747</v>
      </c>
      <c r="B2908" s="18" t="s">
        <v>9748</v>
      </c>
      <c r="C2908" s="18">
        <v>4</v>
      </c>
      <c r="D2908" s="18" t="s">
        <v>4094</v>
      </c>
    </row>
    <row r="2909" spans="1:4" ht="13.5">
      <c r="A2909" s="18" t="s">
        <v>9749</v>
      </c>
      <c r="B2909" s="18" t="s">
        <v>9750</v>
      </c>
      <c r="C2909" s="18">
        <v>4</v>
      </c>
      <c r="D2909" s="18" t="s">
        <v>4094</v>
      </c>
    </row>
    <row r="2910" spans="1:4" ht="13.5">
      <c r="A2910" s="18" t="s">
        <v>9751</v>
      </c>
      <c r="B2910" s="18" t="s">
        <v>9752</v>
      </c>
      <c r="C2910" s="18">
        <v>4</v>
      </c>
      <c r="D2910" s="18" t="s">
        <v>4094</v>
      </c>
    </row>
    <row r="2911" spans="1:4" ht="13.5">
      <c r="A2911" s="18" t="s">
        <v>9753</v>
      </c>
      <c r="B2911" s="18" t="s">
        <v>9754</v>
      </c>
      <c r="C2911" s="18">
        <v>4</v>
      </c>
      <c r="D2911" s="18" t="s">
        <v>4094</v>
      </c>
    </row>
    <row r="2912" spans="1:4" ht="13.5">
      <c r="A2912" s="18" t="s">
        <v>9755</v>
      </c>
      <c r="B2912" s="18" t="s">
        <v>9756</v>
      </c>
      <c r="C2912" s="18">
        <v>4</v>
      </c>
      <c r="D2912" s="18" t="s">
        <v>4094</v>
      </c>
    </row>
    <row r="2913" spans="1:4" ht="13.5">
      <c r="A2913" s="18" t="s">
        <v>9757</v>
      </c>
      <c r="B2913" s="18" t="s">
        <v>9758</v>
      </c>
      <c r="C2913" s="18">
        <v>4</v>
      </c>
      <c r="D2913" s="18" t="s">
        <v>4094</v>
      </c>
    </row>
    <row r="2914" spans="1:4" ht="13.5">
      <c r="A2914" s="18" t="s">
        <v>9759</v>
      </c>
      <c r="B2914" s="18" t="s">
        <v>9760</v>
      </c>
      <c r="C2914" s="18">
        <v>4</v>
      </c>
      <c r="D2914" s="18" t="s">
        <v>4094</v>
      </c>
    </row>
    <row r="2915" spans="1:4" ht="13.5">
      <c r="A2915" s="18" t="s">
        <v>9761</v>
      </c>
      <c r="B2915" s="18" t="s">
        <v>9762</v>
      </c>
      <c r="C2915" s="18">
        <v>4</v>
      </c>
      <c r="D2915" s="18" t="s">
        <v>4094</v>
      </c>
    </row>
    <row r="2916" spans="1:4" ht="13.5">
      <c r="A2916" s="18" t="s">
        <v>9763</v>
      </c>
      <c r="B2916" s="18" t="s">
        <v>9764</v>
      </c>
      <c r="C2916" s="18">
        <v>4</v>
      </c>
      <c r="D2916" s="18" t="s">
        <v>4094</v>
      </c>
    </row>
    <row r="2917" spans="1:4" ht="13.5">
      <c r="A2917" s="18" t="s">
        <v>9765</v>
      </c>
      <c r="B2917" s="18" t="s">
        <v>9766</v>
      </c>
      <c r="C2917" s="18">
        <v>4</v>
      </c>
      <c r="D2917" s="18" t="s">
        <v>4094</v>
      </c>
    </row>
    <row r="2918" spans="1:4" ht="13.5">
      <c r="A2918" s="18" t="s">
        <v>9767</v>
      </c>
      <c r="B2918" s="18" t="s">
        <v>9768</v>
      </c>
      <c r="C2918" s="18">
        <v>4</v>
      </c>
      <c r="D2918" s="18" t="s">
        <v>4094</v>
      </c>
    </row>
    <row r="2919" spans="1:4" ht="13.5">
      <c r="A2919" s="18" t="s">
        <v>9769</v>
      </c>
      <c r="B2919" s="18" t="s">
        <v>9770</v>
      </c>
      <c r="C2919" s="18">
        <v>4</v>
      </c>
      <c r="D2919" s="18" t="s">
        <v>4094</v>
      </c>
    </row>
    <row r="2920" spans="1:4" ht="13.5">
      <c r="A2920" s="18" t="s">
        <v>9771</v>
      </c>
      <c r="B2920" s="18" t="s">
        <v>773</v>
      </c>
      <c r="C2920" s="18">
        <v>4</v>
      </c>
      <c r="D2920" s="18" t="s">
        <v>4094</v>
      </c>
    </row>
    <row r="2921" spans="1:4" ht="13.5">
      <c r="A2921" s="18" t="s">
        <v>9772</v>
      </c>
      <c r="B2921" s="18" t="s">
        <v>9773</v>
      </c>
      <c r="C2921" s="18">
        <v>4</v>
      </c>
      <c r="D2921" s="18" t="s">
        <v>4094</v>
      </c>
    </row>
    <row r="2922" spans="1:4" ht="13.5">
      <c r="A2922" s="18" t="s">
        <v>9774</v>
      </c>
      <c r="B2922" s="18" t="s">
        <v>9775</v>
      </c>
      <c r="C2922" s="18">
        <v>4</v>
      </c>
      <c r="D2922" s="18" t="s">
        <v>4094</v>
      </c>
    </row>
    <row r="2923" spans="1:4" ht="13.5">
      <c r="A2923" s="18" t="s">
        <v>9776</v>
      </c>
      <c r="B2923" s="18" t="s">
        <v>9777</v>
      </c>
      <c r="C2923" s="18">
        <v>4</v>
      </c>
      <c r="D2923" s="18" t="s">
        <v>4094</v>
      </c>
    </row>
    <row r="2924" spans="1:4" ht="13.5">
      <c r="A2924" s="18" t="s">
        <v>9778</v>
      </c>
      <c r="B2924" s="18" t="s">
        <v>9779</v>
      </c>
      <c r="C2924" s="18">
        <v>4</v>
      </c>
      <c r="D2924" s="18" t="s">
        <v>4094</v>
      </c>
    </row>
    <row r="2925" spans="1:4" ht="13.5">
      <c r="A2925" s="18" t="s">
        <v>9780</v>
      </c>
      <c r="B2925" s="18" t="s">
        <v>9781</v>
      </c>
      <c r="C2925" s="18">
        <v>4</v>
      </c>
      <c r="D2925" s="18" t="s">
        <v>4094</v>
      </c>
    </row>
    <row r="2926" spans="1:4" ht="13.5">
      <c r="A2926" s="18" t="s">
        <v>9782</v>
      </c>
      <c r="B2926" s="18" t="s">
        <v>9783</v>
      </c>
      <c r="C2926" s="18">
        <v>4</v>
      </c>
      <c r="D2926" s="18" t="s">
        <v>4094</v>
      </c>
    </row>
    <row r="2927" spans="1:4" ht="13.5">
      <c r="A2927" s="18" t="s">
        <v>9784</v>
      </c>
      <c r="B2927" s="18" t="s">
        <v>736</v>
      </c>
      <c r="C2927" s="18">
        <v>4</v>
      </c>
      <c r="D2927" s="18" t="s">
        <v>4094</v>
      </c>
    </row>
    <row r="2928" spans="1:4" ht="13.5">
      <c r="A2928" s="18" t="s">
        <v>9785</v>
      </c>
      <c r="B2928" s="18" t="s">
        <v>9786</v>
      </c>
      <c r="C2928" s="18">
        <v>4</v>
      </c>
      <c r="D2928" s="18" t="s">
        <v>4094</v>
      </c>
    </row>
    <row r="2929" spans="1:4" ht="13.5">
      <c r="A2929" s="18" t="s">
        <v>9787</v>
      </c>
      <c r="B2929" s="18" t="s">
        <v>9788</v>
      </c>
      <c r="C2929" s="18">
        <v>4</v>
      </c>
      <c r="D2929" s="18" t="s">
        <v>4094</v>
      </c>
    </row>
    <row r="2930" spans="1:4" ht="13.5">
      <c r="A2930" s="18" t="s">
        <v>9789</v>
      </c>
      <c r="B2930" s="18" t="s">
        <v>9790</v>
      </c>
      <c r="C2930" s="18">
        <v>4</v>
      </c>
      <c r="D2930" s="18" t="s">
        <v>4094</v>
      </c>
    </row>
    <row r="2931" spans="1:4" ht="13.5">
      <c r="A2931" s="18" t="s">
        <v>9791</v>
      </c>
      <c r="B2931" s="18" t="s">
        <v>9792</v>
      </c>
      <c r="C2931" s="18">
        <v>4</v>
      </c>
      <c r="D2931" s="18" t="s">
        <v>4094</v>
      </c>
    </row>
    <row r="2932" spans="1:4" ht="13.5">
      <c r="A2932" s="18" t="s">
        <v>9793</v>
      </c>
      <c r="B2932" s="18" t="s">
        <v>9794</v>
      </c>
      <c r="C2932" s="18">
        <v>4</v>
      </c>
      <c r="D2932" s="18" t="s">
        <v>4094</v>
      </c>
    </row>
    <row r="2933" spans="1:4" ht="13.5">
      <c r="A2933" s="18" t="s">
        <v>9795</v>
      </c>
      <c r="B2933" s="18" t="s">
        <v>9796</v>
      </c>
      <c r="C2933" s="18">
        <v>4</v>
      </c>
      <c r="D2933" s="18" t="s">
        <v>4094</v>
      </c>
    </row>
    <row r="2934" spans="1:4" ht="13.5">
      <c r="A2934" s="18" t="s">
        <v>9797</v>
      </c>
      <c r="B2934" s="18" t="s">
        <v>9798</v>
      </c>
      <c r="C2934" s="18">
        <v>4</v>
      </c>
      <c r="D2934" s="18" t="s">
        <v>4094</v>
      </c>
    </row>
    <row r="2935" spans="1:4" ht="13.5">
      <c r="A2935" s="18" t="s">
        <v>9799</v>
      </c>
      <c r="B2935" s="18" t="s">
        <v>9800</v>
      </c>
      <c r="C2935" s="18">
        <v>4</v>
      </c>
      <c r="D2935" s="18" t="s">
        <v>4094</v>
      </c>
    </row>
    <row r="2936" spans="1:4" ht="13.5">
      <c r="A2936" s="18" t="s">
        <v>9801</v>
      </c>
      <c r="B2936" s="18" t="s">
        <v>9802</v>
      </c>
      <c r="C2936" s="18">
        <v>4</v>
      </c>
      <c r="D2936" s="18" t="s">
        <v>4094</v>
      </c>
    </row>
    <row r="2937" spans="1:4" ht="13.5">
      <c r="A2937" s="18" t="s">
        <v>9803</v>
      </c>
      <c r="B2937" s="18" t="s">
        <v>9804</v>
      </c>
      <c r="C2937" s="18">
        <v>4</v>
      </c>
      <c r="D2937" s="18" t="s">
        <v>4094</v>
      </c>
    </row>
    <row r="2938" spans="1:4" ht="13.5">
      <c r="A2938" s="18" t="s">
        <v>9805</v>
      </c>
      <c r="B2938" s="18" t="s">
        <v>9806</v>
      </c>
      <c r="C2938" s="18">
        <v>4</v>
      </c>
      <c r="D2938" s="18" t="s">
        <v>4094</v>
      </c>
    </row>
    <row r="2939" spans="1:4" ht="13.5">
      <c r="A2939" s="18" t="s">
        <v>9807</v>
      </c>
      <c r="B2939" s="18" t="s">
        <v>9808</v>
      </c>
      <c r="C2939" s="18">
        <v>4</v>
      </c>
      <c r="D2939" s="18" t="s">
        <v>4094</v>
      </c>
    </row>
    <row r="2940" spans="1:4" ht="13.5">
      <c r="A2940" s="18" t="s">
        <v>9809</v>
      </c>
      <c r="B2940" s="18" t="s">
        <v>9810</v>
      </c>
      <c r="C2940" s="18">
        <v>4</v>
      </c>
      <c r="D2940" s="18" t="s">
        <v>4094</v>
      </c>
    </row>
    <row r="2941" spans="1:4" ht="13.5">
      <c r="A2941" s="18" t="s">
        <v>9811</v>
      </c>
      <c r="B2941" s="18" t="s">
        <v>9812</v>
      </c>
      <c r="C2941" s="18">
        <v>4</v>
      </c>
      <c r="D2941" s="18" t="s">
        <v>4094</v>
      </c>
    </row>
    <row r="2942" spans="1:4" ht="13.5">
      <c r="A2942" s="18" t="s">
        <v>9813</v>
      </c>
      <c r="B2942" s="18" t="s">
        <v>9814</v>
      </c>
      <c r="C2942" s="18">
        <v>4</v>
      </c>
      <c r="D2942" s="18" t="s">
        <v>4094</v>
      </c>
    </row>
    <row r="2943" spans="1:4" ht="13.5">
      <c r="A2943" s="18" t="s">
        <v>9815</v>
      </c>
      <c r="B2943" s="18" t="s">
        <v>9816</v>
      </c>
      <c r="C2943" s="18">
        <v>4</v>
      </c>
      <c r="D2943" s="18" t="s">
        <v>4094</v>
      </c>
    </row>
    <row r="2944" spans="1:4" ht="13.5">
      <c r="A2944" s="18" t="s">
        <v>9817</v>
      </c>
      <c r="B2944" s="18" t="s">
        <v>9818</v>
      </c>
      <c r="C2944" s="18">
        <v>4</v>
      </c>
      <c r="D2944" s="18" t="s">
        <v>4094</v>
      </c>
    </row>
    <row r="2945" spans="1:4" ht="13.5">
      <c r="A2945" s="18" t="s">
        <v>9819</v>
      </c>
      <c r="B2945" s="18" t="s">
        <v>9820</v>
      </c>
      <c r="C2945" s="18">
        <v>4</v>
      </c>
      <c r="D2945" s="18" t="s">
        <v>4094</v>
      </c>
    </row>
    <row r="2946" spans="1:4" ht="13.5">
      <c r="A2946" s="18" t="s">
        <v>9821</v>
      </c>
      <c r="B2946" s="18" t="s">
        <v>9822</v>
      </c>
      <c r="C2946" s="18">
        <v>4</v>
      </c>
      <c r="D2946" s="18" t="s">
        <v>4094</v>
      </c>
    </row>
    <row r="2947" spans="1:4" ht="13.5">
      <c r="A2947" s="18" t="s">
        <v>9823</v>
      </c>
      <c r="B2947" s="18" t="s">
        <v>9824</v>
      </c>
      <c r="C2947" s="18">
        <v>4</v>
      </c>
      <c r="D2947" s="18" t="s">
        <v>4094</v>
      </c>
    </row>
    <row r="2948" spans="1:4" ht="13.5">
      <c r="A2948" s="18" t="s">
        <v>9825</v>
      </c>
      <c r="B2948" s="18" t="s">
        <v>9826</v>
      </c>
      <c r="C2948" s="18">
        <v>4</v>
      </c>
      <c r="D2948" s="18" t="s">
        <v>4094</v>
      </c>
    </row>
    <row r="2949" spans="1:4" ht="13.5">
      <c r="A2949" s="18" t="s">
        <v>9827</v>
      </c>
      <c r="B2949" s="18" t="s">
        <v>9828</v>
      </c>
      <c r="C2949" s="18">
        <v>4</v>
      </c>
      <c r="D2949" s="18" t="s">
        <v>4094</v>
      </c>
    </row>
    <row r="2950" spans="1:4" ht="13.5">
      <c r="A2950" s="18" t="s">
        <v>9829</v>
      </c>
      <c r="B2950" s="18" t="s">
        <v>9830</v>
      </c>
      <c r="C2950" s="18">
        <v>4</v>
      </c>
      <c r="D2950" s="18" t="s">
        <v>4094</v>
      </c>
    </row>
    <row r="2951" spans="1:4" ht="13.5">
      <c r="A2951" s="18" t="s">
        <v>9831</v>
      </c>
      <c r="B2951" s="18" t="s">
        <v>9832</v>
      </c>
      <c r="C2951" s="18">
        <v>4</v>
      </c>
      <c r="D2951" s="18" t="s">
        <v>4094</v>
      </c>
    </row>
    <row r="2952" spans="1:4" ht="13.5">
      <c r="A2952" s="18" t="s">
        <v>9833</v>
      </c>
      <c r="B2952" s="18" t="s">
        <v>9834</v>
      </c>
      <c r="C2952" s="18">
        <v>4</v>
      </c>
      <c r="D2952" s="18" t="s">
        <v>4094</v>
      </c>
    </row>
    <row r="2953" spans="1:4" ht="13.5">
      <c r="A2953" s="18" t="s">
        <v>9835</v>
      </c>
      <c r="B2953" s="18" t="s">
        <v>9836</v>
      </c>
      <c r="C2953" s="18">
        <v>4</v>
      </c>
      <c r="D2953" s="18" t="s">
        <v>4094</v>
      </c>
    </row>
    <row r="2954" spans="1:4" ht="13.5">
      <c r="A2954" s="18" t="s">
        <v>9837</v>
      </c>
      <c r="B2954" s="18" t="s">
        <v>1423</v>
      </c>
      <c r="C2954" s="18">
        <v>4</v>
      </c>
      <c r="D2954" s="18" t="s">
        <v>4094</v>
      </c>
    </row>
    <row r="2955" spans="1:4" ht="13.5">
      <c r="A2955" s="18" t="s">
        <v>9838</v>
      </c>
      <c r="B2955" s="18" t="s">
        <v>9839</v>
      </c>
      <c r="C2955" s="18">
        <v>4</v>
      </c>
      <c r="D2955" s="18" t="s">
        <v>4094</v>
      </c>
    </row>
    <row r="2956" spans="1:4" ht="13.5">
      <c r="A2956" s="18" t="s">
        <v>9840</v>
      </c>
      <c r="B2956" s="18" t="s">
        <v>9841</v>
      </c>
      <c r="C2956" s="18">
        <v>4</v>
      </c>
      <c r="D2956" s="18" t="s">
        <v>4094</v>
      </c>
    </row>
    <row r="2957" spans="1:4" ht="13.5">
      <c r="A2957" s="18" t="s">
        <v>9842</v>
      </c>
      <c r="B2957" s="18" t="s">
        <v>9843</v>
      </c>
      <c r="C2957" s="18">
        <v>4</v>
      </c>
      <c r="D2957" s="18" t="s">
        <v>4094</v>
      </c>
    </row>
    <row r="2958" spans="1:4" ht="13.5">
      <c r="A2958" s="18" t="s">
        <v>9844</v>
      </c>
      <c r="B2958" s="18" t="s">
        <v>9845</v>
      </c>
      <c r="C2958" s="18">
        <v>4</v>
      </c>
      <c r="D2958" s="18" t="s">
        <v>4094</v>
      </c>
    </row>
    <row r="2959" spans="1:4" ht="13.5">
      <c r="A2959" s="18" t="s">
        <v>9846</v>
      </c>
      <c r="B2959" s="18" t="s">
        <v>9847</v>
      </c>
      <c r="C2959" s="18">
        <v>4</v>
      </c>
      <c r="D2959" s="18" t="s">
        <v>4094</v>
      </c>
    </row>
    <row r="2960" spans="1:4" ht="13.5">
      <c r="A2960" s="18" t="s">
        <v>9848</v>
      </c>
      <c r="B2960" s="18" t="s">
        <v>9849</v>
      </c>
      <c r="C2960" s="18">
        <v>4</v>
      </c>
      <c r="D2960" s="18" t="s">
        <v>4094</v>
      </c>
    </row>
    <row r="2961" spans="1:4" ht="13.5">
      <c r="A2961" s="18" t="s">
        <v>9850</v>
      </c>
      <c r="B2961" s="18" t="s">
        <v>9851</v>
      </c>
      <c r="C2961" s="18">
        <v>4</v>
      </c>
      <c r="D2961" s="18" t="s">
        <v>4094</v>
      </c>
    </row>
    <row r="2962" spans="1:4" ht="13.5">
      <c r="A2962" s="18" t="s">
        <v>9852</v>
      </c>
      <c r="B2962" s="18" t="s">
        <v>9853</v>
      </c>
      <c r="C2962" s="18">
        <v>4</v>
      </c>
      <c r="D2962" s="18" t="s">
        <v>4094</v>
      </c>
    </row>
    <row r="2963" spans="1:4" ht="13.5">
      <c r="A2963" s="18" t="s">
        <v>9854</v>
      </c>
      <c r="B2963" s="18" t="s">
        <v>9855</v>
      </c>
      <c r="C2963" s="18">
        <v>4</v>
      </c>
      <c r="D2963" s="18" t="s">
        <v>4094</v>
      </c>
    </row>
    <row r="2964" spans="1:4" ht="13.5">
      <c r="A2964" s="18" t="s">
        <v>9856</v>
      </c>
      <c r="B2964" s="18" t="s">
        <v>9857</v>
      </c>
      <c r="C2964" s="18">
        <v>4</v>
      </c>
      <c r="D2964" s="18" t="s">
        <v>4094</v>
      </c>
    </row>
    <row r="2965" spans="1:4" ht="13.5">
      <c r="A2965" s="18" t="s">
        <v>9858</v>
      </c>
      <c r="B2965" s="18" t="s">
        <v>9859</v>
      </c>
      <c r="C2965" s="18">
        <v>4</v>
      </c>
      <c r="D2965" s="18" t="s">
        <v>4094</v>
      </c>
    </row>
    <row r="2966" spans="1:4" ht="13.5">
      <c r="A2966" s="18" t="s">
        <v>9860</v>
      </c>
      <c r="B2966" s="18" t="s">
        <v>9861</v>
      </c>
      <c r="C2966" s="18">
        <v>4</v>
      </c>
      <c r="D2966" s="18" t="s">
        <v>4094</v>
      </c>
    </row>
    <row r="2967" spans="1:4" ht="13.5">
      <c r="A2967" s="18" t="s">
        <v>9862</v>
      </c>
      <c r="B2967" s="18" t="s">
        <v>9863</v>
      </c>
      <c r="C2967" s="18">
        <v>4</v>
      </c>
      <c r="D2967" s="18" t="s">
        <v>4094</v>
      </c>
    </row>
    <row r="2968" spans="1:4" ht="13.5">
      <c r="A2968" s="18" t="s">
        <v>9864</v>
      </c>
      <c r="B2968" s="18" t="s">
        <v>9865</v>
      </c>
      <c r="C2968" s="18">
        <v>4</v>
      </c>
      <c r="D2968" s="18" t="s">
        <v>4094</v>
      </c>
    </row>
    <row r="2969" spans="1:4" ht="13.5">
      <c r="A2969" s="18" t="s">
        <v>9866</v>
      </c>
      <c r="B2969" s="18" t="s">
        <v>9867</v>
      </c>
      <c r="C2969" s="18">
        <v>4</v>
      </c>
      <c r="D2969" s="18" t="s">
        <v>4094</v>
      </c>
    </row>
    <row r="2970" spans="1:4" ht="13.5">
      <c r="A2970" s="18" t="s">
        <v>9868</v>
      </c>
      <c r="B2970" s="18" t="s">
        <v>9869</v>
      </c>
      <c r="C2970" s="18">
        <v>4</v>
      </c>
      <c r="D2970" s="18" t="s">
        <v>4094</v>
      </c>
    </row>
    <row r="2971" spans="1:4" ht="13.5">
      <c r="A2971" s="18" t="s">
        <v>9870</v>
      </c>
      <c r="B2971" s="18" t="s">
        <v>9871</v>
      </c>
      <c r="C2971" s="18">
        <v>4</v>
      </c>
      <c r="D2971" s="18" t="s">
        <v>4094</v>
      </c>
    </row>
    <row r="2972" spans="1:4" ht="13.5">
      <c r="A2972" s="18" t="s">
        <v>9872</v>
      </c>
      <c r="B2972" s="18" t="s">
        <v>9873</v>
      </c>
      <c r="C2972" s="18">
        <v>4</v>
      </c>
      <c r="D2972" s="18" t="s">
        <v>4094</v>
      </c>
    </row>
    <row r="2973" spans="1:4" ht="13.5">
      <c r="A2973" s="18" t="s">
        <v>9874</v>
      </c>
      <c r="B2973" s="18" t="s">
        <v>9875</v>
      </c>
      <c r="C2973" s="18">
        <v>4</v>
      </c>
      <c r="D2973" s="18" t="s">
        <v>4094</v>
      </c>
    </row>
    <row r="2974" spans="1:4" ht="13.5">
      <c r="A2974" s="18" t="s">
        <v>9876</v>
      </c>
      <c r="B2974" s="18" t="s">
        <v>9877</v>
      </c>
      <c r="C2974" s="18">
        <v>4</v>
      </c>
      <c r="D2974" s="18" t="s">
        <v>4094</v>
      </c>
    </row>
    <row r="2975" spans="1:4" ht="13.5">
      <c r="A2975" s="18" t="s">
        <v>9878</v>
      </c>
      <c r="B2975" s="18" t="s">
        <v>9879</v>
      </c>
      <c r="C2975" s="18">
        <v>4</v>
      </c>
      <c r="D2975" s="18" t="s">
        <v>4094</v>
      </c>
    </row>
    <row r="2976" spans="1:4" ht="13.5">
      <c r="A2976" s="18" t="s">
        <v>9880</v>
      </c>
      <c r="B2976" s="18" t="s">
        <v>9881</v>
      </c>
      <c r="C2976" s="18">
        <v>4</v>
      </c>
      <c r="D2976" s="18" t="s">
        <v>4094</v>
      </c>
    </row>
    <row r="2977" spans="1:4" ht="13.5">
      <c r="A2977" s="18" t="s">
        <v>9882</v>
      </c>
      <c r="B2977" s="18" t="s">
        <v>9883</v>
      </c>
      <c r="C2977" s="18">
        <v>4</v>
      </c>
      <c r="D2977" s="18" t="s">
        <v>4094</v>
      </c>
    </row>
    <row r="2978" spans="1:4" ht="13.5">
      <c r="A2978" s="18" t="s">
        <v>9884</v>
      </c>
      <c r="B2978" s="18" t="s">
        <v>9885</v>
      </c>
      <c r="C2978" s="18">
        <v>4</v>
      </c>
      <c r="D2978" s="18" t="s">
        <v>4094</v>
      </c>
    </row>
    <row r="2979" spans="1:4" ht="13.5">
      <c r="A2979" s="18" t="s">
        <v>9886</v>
      </c>
      <c r="B2979" s="18" t="s">
        <v>9887</v>
      </c>
      <c r="C2979" s="18">
        <v>4</v>
      </c>
      <c r="D2979" s="18" t="s">
        <v>4094</v>
      </c>
    </row>
    <row r="2980" spans="1:4" ht="13.5">
      <c r="A2980" s="18" t="s">
        <v>9888</v>
      </c>
      <c r="B2980" s="18" t="s">
        <v>9889</v>
      </c>
      <c r="C2980" s="18">
        <v>4</v>
      </c>
      <c r="D2980" s="18" t="s">
        <v>4094</v>
      </c>
    </row>
    <row r="2981" spans="1:4" ht="13.5">
      <c r="A2981" s="18" t="s">
        <v>9890</v>
      </c>
      <c r="B2981" s="18" t="s">
        <v>9891</v>
      </c>
      <c r="C2981" s="18">
        <v>4</v>
      </c>
      <c r="D2981" s="18" t="s">
        <v>4094</v>
      </c>
    </row>
    <row r="2982" spans="1:4" ht="13.5">
      <c r="A2982" s="18" t="s">
        <v>9892</v>
      </c>
      <c r="B2982" s="18" t="s">
        <v>9893</v>
      </c>
      <c r="C2982" s="18">
        <v>4</v>
      </c>
      <c r="D2982" s="18" t="s">
        <v>4094</v>
      </c>
    </row>
    <row r="2983" spans="1:4" ht="13.5">
      <c r="A2983" s="18" t="s">
        <v>9894</v>
      </c>
      <c r="B2983" s="18" t="s">
        <v>9895</v>
      </c>
      <c r="C2983" s="18">
        <v>4</v>
      </c>
      <c r="D2983" s="18" t="s">
        <v>4094</v>
      </c>
    </row>
    <row r="2984" spans="1:4" ht="13.5">
      <c r="A2984" s="18" t="s">
        <v>9896</v>
      </c>
      <c r="B2984" s="18" t="s">
        <v>9897</v>
      </c>
      <c r="C2984" s="18">
        <v>4</v>
      </c>
      <c r="D2984" s="18" t="s">
        <v>4094</v>
      </c>
    </row>
    <row r="2985" spans="1:4" ht="13.5">
      <c r="A2985" s="18" t="s">
        <v>9898</v>
      </c>
      <c r="B2985" s="18" t="s">
        <v>9899</v>
      </c>
      <c r="C2985" s="18">
        <v>4</v>
      </c>
      <c r="D2985" s="18" t="s">
        <v>4094</v>
      </c>
    </row>
    <row r="2986" spans="1:4" ht="13.5">
      <c r="A2986" s="18" t="s">
        <v>9900</v>
      </c>
      <c r="B2986" s="18" t="s">
        <v>9901</v>
      </c>
      <c r="C2986" s="18">
        <v>4</v>
      </c>
      <c r="D2986" s="18" t="s">
        <v>4094</v>
      </c>
    </row>
    <row r="2987" spans="1:4" ht="13.5">
      <c r="A2987" s="18" t="s">
        <v>9902</v>
      </c>
      <c r="B2987" s="18" t="s">
        <v>9903</v>
      </c>
      <c r="C2987" s="18">
        <v>4</v>
      </c>
      <c r="D2987" s="18" t="s">
        <v>4094</v>
      </c>
    </row>
    <row r="2988" spans="1:4" ht="13.5">
      <c r="A2988" s="18" t="s">
        <v>9904</v>
      </c>
      <c r="B2988" s="18" t="s">
        <v>9905</v>
      </c>
      <c r="C2988" s="18">
        <v>4</v>
      </c>
      <c r="D2988" s="18" t="s">
        <v>4094</v>
      </c>
    </row>
    <row r="2989" spans="1:4" ht="13.5">
      <c r="A2989" s="18" t="s">
        <v>9906</v>
      </c>
      <c r="B2989" s="18" t="s">
        <v>9907</v>
      </c>
      <c r="C2989" s="18">
        <v>4</v>
      </c>
      <c r="D2989" s="18" t="s">
        <v>4094</v>
      </c>
    </row>
    <row r="2990" spans="1:4" ht="13.5">
      <c r="A2990" s="18" t="s">
        <v>9908</v>
      </c>
      <c r="B2990" s="18" t="s">
        <v>9909</v>
      </c>
      <c r="C2990" s="18">
        <v>4</v>
      </c>
      <c r="D2990" s="18" t="s">
        <v>4094</v>
      </c>
    </row>
    <row r="2991" spans="1:4" ht="13.5">
      <c r="A2991" s="18" t="s">
        <v>9910</v>
      </c>
      <c r="B2991" s="18" t="s">
        <v>9911</v>
      </c>
      <c r="C2991" s="18">
        <v>4</v>
      </c>
      <c r="D2991" s="18" t="s">
        <v>4094</v>
      </c>
    </row>
    <row r="2992" spans="1:4" ht="13.5">
      <c r="A2992" s="18" t="s">
        <v>9912</v>
      </c>
      <c r="B2992" s="18" t="s">
        <v>9913</v>
      </c>
      <c r="C2992" s="18">
        <v>4</v>
      </c>
      <c r="D2992" s="18" t="s">
        <v>4094</v>
      </c>
    </row>
    <row r="2993" spans="1:4" ht="13.5">
      <c r="A2993" s="18" t="s">
        <v>9914</v>
      </c>
      <c r="B2993" s="18" t="s">
        <v>9915</v>
      </c>
      <c r="C2993" s="18">
        <v>4</v>
      </c>
      <c r="D2993" s="18" t="s">
        <v>4094</v>
      </c>
    </row>
    <row r="2994" spans="1:4" ht="13.5">
      <c r="A2994" s="18" t="s">
        <v>9916</v>
      </c>
      <c r="B2994" s="18" t="s">
        <v>9917</v>
      </c>
      <c r="C2994" s="18">
        <v>4</v>
      </c>
      <c r="D2994" s="18" t="s">
        <v>4094</v>
      </c>
    </row>
    <row r="2995" spans="1:4" ht="13.5">
      <c r="A2995" s="18" t="s">
        <v>9918</v>
      </c>
      <c r="B2995" s="18" t="s">
        <v>9919</v>
      </c>
      <c r="C2995" s="18">
        <v>4</v>
      </c>
      <c r="D2995" s="18" t="s">
        <v>4094</v>
      </c>
    </row>
    <row r="2996" spans="1:4" ht="13.5">
      <c r="A2996" s="18" t="s">
        <v>9920</v>
      </c>
      <c r="B2996" s="18" t="s">
        <v>9921</v>
      </c>
      <c r="C2996" s="18">
        <v>4</v>
      </c>
      <c r="D2996" s="18" t="s">
        <v>4094</v>
      </c>
    </row>
    <row r="2997" spans="1:4" ht="13.5">
      <c r="A2997" s="18" t="s">
        <v>9922</v>
      </c>
      <c r="B2997" s="18" t="s">
        <v>9923</v>
      </c>
      <c r="C2997" s="18">
        <v>4</v>
      </c>
      <c r="D2997" s="18" t="s">
        <v>4094</v>
      </c>
    </row>
    <row r="2998" spans="1:4" ht="13.5">
      <c r="A2998" s="18" t="s">
        <v>9924</v>
      </c>
      <c r="B2998" s="18" t="s">
        <v>3038</v>
      </c>
      <c r="C2998" s="18">
        <v>4</v>
      </c>
      <c r="D2998" s="18" t="s">
        <v>4094</v>
      </c>
    </row>
    <row r="2999" spans="1:4" ht="13.5">
      <c r="A2999" s="18" t="s">
        <v>9925</v>
      </c>
      <c r="B2999" s="18" t="s">
        <v>9926</v>
      </c>
      <c r="C2999" s="18">
        <v>4</v>
      </c>
      <c r="D2999" s="18" t="s">
        <v>4094</v>
      </c>
    </row>
    <row r="3000" spans="1:4" ht="13.5">
      <c r="A3000" s="18" t="s">
        <v>9927</v>
      </c>
      <c r="B3000" s="18" t="s">
        <v>9928</v>
      </c>
      <c r="C3000" s="18">
        <v>4</v>
      </c>
      <c r="D3000" s="18" t="s">
        <v>4094</v>
      </c>
    </row>
    <row r="3001" spans="1:4" ht="13.5">
      <c r="A3001" s="18" t="s">
        <v>9929</v>
      </c>
      <c r="B3001" s="18" t="s">
        <v>9930</v>
      </c>
      <c r="C3001" s="18">
        <v>4</v>
      </c>
      <c r="D3001" s="18" t="s">
        <v>4094</v>
      </c>
    </row>
    <row r="3002" spans="1:4" ht="13.5">
      <c r="A3002" s="18" t="s">
        <v>9931</v>
      </c>
      <c r="B3002" s="18" t="s">
        <v>9932</v>
      </c>
      <c r="C3002" s="18">
        <v>4</v>
      </c>
      <c r="D3002" s="18" t="s">
        <v>4094</v>
      </c>
    </row>
    <row r="3003" spans="1:4" ht="13.5">
      <c r="A3003" s="18" t="s">
        <v>9933</v>
      </c>
      <c r="B3003" s="18" t="s">
        <v>9934</v>
      </c>
      <c r="C3003" s="18">
        <v>4</v>
      </c>
      <c r="D3003" s="18" t="s">
        <v>4094</v>
      </c>
    </row>
    <row r="3004" spans="1:4" ht="13.5">
      <c r="A3004" s="18" t="s">
        <v>9935</v>
      </c>
      <c r="B3004" s="18" t="s">
        <v>9936</v>
      </c>
      <c r="C3004" s="18">
        <v>4</v>
      </c>
      <c r="D3004" s="18" t="s">
        <v>4094</v>
      </c>
    </row>
    <row r="3005" spans="1:4" ht="13.5">
      <c r="A3005" s="18" t="s">
        <v>9937</v>
      </c>
      <c r="B3005" s="18" t="s">
        <v>9938</v>
      </c>
      <c r="C3005" s="18">
        <v>4</v>
      </c>
      <c r="D3005" s="18" t="s">
        <v>4094</v>
      </c>
    </row>
    <row r="3006" spans="1:4" ht="13.5">
      <c r="A3006" s="18" t="s">
        <v>9939</v>
      </c>
      <c r="B3006" s="18" t="s">
        <v>9940</v>
      </c>
      <c r="C3006" s="18">
        <v>4</v>
      </c>
      <c r="D3006" s="18" t="s">
        <v>4094</v>
      </c>
    </row>
    <row r="3007" spans="1:4" ht="13.5">
      <c r="A3007" s="18" t="s">
        <v>9941</v>
      </c>
      <c r="B3007" s="18" t="s">
        <v>9942</v>
      </c>
      <c r="C3007" s="18">
        <v>4</v>
      </c>
      <c r="D3007" s="18" t="s">
        <v>4094</v>
      </c>
    </row>
    <row r="3008" spans="1:4" ht="13.5">
      <c r="A3008" s="18" t="s">
        <v>9943</v>
      </c>
      <c r="B3008" s="18" t="s">
        <v>9944</v>
      </c>
      <c r="C3008" s="18">
        <v>4</v>
      </c>
      <c r="D3008" s="18" t="s">
        <v>4094</v>
      </c>
    </row>
    <row r="3009" spans="1:4" ht="13.5">
      <c r="A3009" s="18" t="s">
        <v>9945</v>
      </c>
      <c r="B3009" s="18" t="s">
        <v>9946</v>
      </c>
      <c r="C3009" s="18">
        <v>4</v>
      </c>
      <c r="D3009" s="18" t="s">
        <v>4094</v>
      </c>
    </row>
    <row r="3010" spans="1:4" ht="13.5">
      <c r="A3010" s="18" t="s">
        <v>9947</v>
      </c>
      <c r="B3010" s="18" t="s">
        <v>9948</v>
      </c>
      <c r="C3010" s="18">
        <v>4</v>
      </c>
      <c r="D3010" s="18" t="s">
        <v>4094</v>
      </c>
    </row>
    <row r="3011" spans="1:4" ht="13.5">
      <c r="A3011" s="18" t="s">
        <v>9949</v>
      </c>
      <c r="B3011" s="18" t="s">
        <v>9950</v>
      </c>
      <c r="C3011" s="18">
        <v>4</v>
      </c>
      <c r="D3011" s="18" t="s">
        <v>4094</v>
      </c>
    </row>
    <row r="3012" spans="1:4" ht="13.5">
      <c r="A3012" s="18" t="s">
        <v>9951</v>
      </c>
      <c r="B3012" s="18" t="s">
        <v>9952</v>
      </c>
      <c r="C3012" s="18">
        <v>4</v>
      </c>
      <c r="D3012" s="18" t="s">
        <v>4094</v>
      </c>
    </row>
    <row r="3013" spans="1:4" ht="13.5">
      <c r="A3013" s="18" t="s">
        <v>9953</v>
      </c>
      <c r="B3013" s="18" t="s">
        <v>9954</v>
      </c>
      <c r="C3013" s="18">
        <v>4</v>
      </c>
      <c r="D3013" s="18" t="s">
        <v>4094</v>
      </c>
    </row>
    <row r="3014" spans="1:4" ht="13.5">
      <c r="A3014" s="18" t="s">
        <v>9955</v>
      </c>
      <c r="B3014" s="18" t="s">
        <v>9956</v>
      </c>
      <c r="C3014" s="18">
        <v>4</v>
      </c>
      <c r="D3014" s="18" t="s">
        <v>4094</v>
      </c>
    </row>
    <row r="3015" spans="1:4" ht="13.5">
      <c r="A3015" s="18" t="s">
        <v>9957</v>
      </c>
      <c r="B3015" s="18" t="s">
        <v>9958</v>
      </c>
      <c r="C3015" s="18">
        <v>4</v>
      </c>
      <c r="D3015" s="18" t="s">
        <v>4094</v>
      </c>
    </row>
    <row r="3016" spans="1:4" ht="13.5">
      <c r="A3016" s="18" t="s">
        <v>9959</v>
      </c>
      <c r="B3016" s="18" t="s">
        <v>9960</v>
      </c>
      <c r="C3016" s="18">
        <v>4</v>
      </c>
      <c r="D3016" s="18" t="s">
        <v>4094</v>
      </c>
    </row>
    <row r="3017" spans="1:4" ht="13.5">
      <c r="A3017" s="18" t="s">
        <v>9961</v>
      </c>
      <c r="B3017" s="18" t="s">
        <v>9962</v>
      </c>
      <c r="C3017" s="18">
        <v>4</v>
      </c>
      <c r="D3017" s="18" t="s">
        <v>4094</v>
      </c>
    </row>
    <row r="3018" spans="1:4" ht="13.5">
      <c r="A3018" s="18" t="s">
        <v>9963</v>
      </c>
      <c r="B3018" s="18" t="s">
        <v>9964</v>
      </c>
      <c r="C3018" s="18">
        <v>4</v>
      </c>
      <c r="D3018" s="18" t="s">
        <v>4094</v>
      </c>
    </row>
    <row r="3019" spans="1:4" ht="13.5">
      <c r="A3019" s="18" t="s">
        <v>9965</v>
      </c>
      <c r="B3019" s="18" t="s">
        <v>9966</v>
      </c>
      <c r="C3019" s="18">
        <v>4</v>
      </c>
      <c r="D3019" s="18" t="s">
        <v>4094</v>
      </c>
    </row>
    <row r="3020" spans="1:4" ht="13.5">
      <c r="A3020" s="18" t="s">
        <v>9967</v>
      </c>
      <c r="B3020" s="18" t="s">
        <v>9968</v>
      </c>
      <c r="C3020" s="18">
        <v>4</v>
      </c>
      <c r="D3020" s="18" t="s">
        <v>4094</v>
      </c>
    </row>
    <row r="3021" spans="1:4" ht="13.5">
      <c r="A3021" s="18" t="s">
        <v>9969</v>
      </c>
      <c r="B3021" s="18" t="s">
        <v>9970</v>
      </c>
      <c r="C3021" s="18">
        <v>4</v>
      </c>
      <c r="D3021" s="18" t="s">
        <v>4094</v>
      </c>
    </row>
  </sheetData>
  <printOptions/>
  <pageMargins left="0.7" right="0.7" top="0.75" bottom="0.75" header="0.3" footer="0.3"/>
  <pageSetup horizontalDpi="65532" verticalDpi="65532"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J14"/>
  <sheetViews>
    <sheetView zoomScale="85" zoomScaleNormal="85" workbookViewId="0" topLeftCell="A1">
      <selection activeCell="D44" sqref="D44"/>
    </sheetView>
  </sheetViews>
  <sheetFormatPr defaultColWidth="8.75390625" defaultRowHeight="13.5"/>
  <cols>
    <col min="1" max="1" width="4.375" style="18" bestFit="1" customWidth="1"/>
    <col min="2" max="2" width="24.00390625" style="106" bestFit="1" customWidth="1"/>
    <col min="3" max="3" width="14.875" style="106" bestFit="1" customWidth="1"/>
    <col min="4" max="4" width="11.625" style="106" bestFit="1" customWidth="1"/>
    <col min="5" max="5" width="11.375" style="106" customWidth="1"/>
    <col min="6" max="6" width="13.875" style="18" bestFit="1" customWidth="1"/>
    <col min="7" max="8" width="10.625" style="18" customWidth="1"/>
    <col min="9" max="9" width="35.50390625" style="18" bestFit="1" customWidth="1"/>
    <col min="10" max="10" width="7.50390625" style="107" bestFit="1" customWidth="1"/>
    <col min="11" max="16384" width="8.75390625" style="18" customWidth="1"/>
  </cols>
  <sheetData>
    <row r="1" spans="1:10" ht="13.5">
      <c r="A1" s="18" t="s">
        <v>216</v>
      </c>
      <c r="J1" s="107" t="s">
        <v>8</v>
      </c>
    </row>
    <row r="2" spans="1:10" ht="13.5">
      <c r="A2" s="18">
        <v>1</v>
      </c>
      <c r="B2" s="106" t="s">
        <v>217</v>
      </c>
      <c r="C2" s="106" t="s">
        <v>218</v>
      </c>
      <c r="F2" s="18" t="s">
        <v>219</v>
      </c>
      <c r="G2" s="108"/>
      <c r="I2" s="18" t="s">
        <v>220</v>
      </c>
      <c r="J2" s="107">
        <v>1</v>
      </c>
    </row>
    <row r="3" spans="1:10" ht="13.5">
      <c r="A3" s="18">
        <v>2</v>
      </c>
      <c r="B3" s="106" t="s">
        <v>217</v>
      </c>
      <c r="C3" s="106" t="s">
        <v>221</v>
      </c>
      <c r="D3" s="106" t="s">
        <v>222</v>
      </c>
      <c r="F3" s="18" t="s">
        <v>219</v>
      </c>
      <c r="G3" s="109"/>
      <c r="I3" s="18" t="s">
        <v>220</v>
      </c>
      <c r="J3" s="107" t="s">
        <v>223</v>
      </c>
    </row>
    <row r="4" spans="1:10" ht="13.5">
      <c r="A4" s="18">
        <v>3</v>
      </c>
      <c r="B4" s="106" t="s">
        <v>224</v>
      </c>
      <c r="C4" s="106" t="s">
        <v>225</v>
      </c>
      <c r="D4" s="106" t="s">
        <v>226</v>
      </c>
      <c r="F4" s="18" t="s">
        <v>227</v>
      </c>
      <c r="G4" s="110"/>
      <c r="I4" s="18" t="s">
        <v>220</v>
      </c>
      <c r="J4" s="107" t="s">
        <v>228</v>
      </c>
    </row>
    <row r="5" spans="1:10" ht="13.5">
      <c r="A5" s="18">
        <v>4</v>
      </c>
      <c r="B5" s="106" t="s">
        <v>229</v>
      </c>
      <c r="C5" s="106" t="s">
        <v>230</v>
      </c>
      <c r="D5" s="106" t="s">
        <v>231</v>
      </c>
      <c r="F5" s="18" t="s">
        <v>219</v>
      </c>
      <c r="G5" s="108"/>
      <c r="H5" s="109"/>
      <c r="I5" s="18" t="s">
        <v>232</v>
      </c>
      <c r="J5" s="107" t="s">
        <v>233</v>
      </c>
    </row>
    <row r="6" spans="2:9" ht="13.5">
      <c r="B6" s="111" t="s">
        <v>234</v>
      </c>
      <c r="G6" s="110"/>
      <c r="I6" s="18" t="s">
        <v>235</v>
      </c>
    </row>
    <row r="7" spans="1:10" ht="13.5">
      <c r="A7" s="18">
        <v>5</v>
      </c>
      <c r="C7" s="106" t="s">
        <v>236</v>
      </c>
      <c r="D7" s="106" t="s">
        <v>237</v>
      </c>
      <c r="F7" s="18" t="s">
        <v>219</v>
      </c>
      <c r="G7" s="108"/>
      <c r="H7" s="109"/>
      <c r="I7" s="18" t="s">
        <v>232</v>
      </c>
      <c r="J7" s="107" t="s">
        <v>238</v>
      </c>
    </row>
    <row r="8" spans="1:10" ht="13.5">
      <c r="A8" s="18">
        <v>6</v>
      </c>
      <c r="C8" s="106" t="s">
        <v>239</v>
      </c>
      <c r="F8" s="18" t="s">
        <v>219</v>
      </c>
      <c r="G8" s="108"/>
      <c r="H8" s="109"/>
      <c r="I8" s="18" t="s">
        <v>232</v>
      </c>
      <c r="J8" s="107">
        <v>17</v>
      </c>
    </row>
    <row r="9" spans="1:10" ht="13.5">
      <c r="A9" s="18">
        <v>7</v>
      </c>
      <c r="C9" s="106" t="s">
        <v>240</v>
      </c>
      <c r="F9" s="18" t="s">
        <v>219</v>
      </c>
      <c r="G9" s="108"/>
      <c r="H9" s="109"/>
      <c r="I9" s="18" t="s">
        <v>232</v>
      </c>
      <c r="J9" s="107">
        <v>18</v>
      </c>
    </row>
    <row r="10" spans="1:10" ht="13.5">
      <c r="A10" s="18">
        <v>8</v>
      </c>
      <c r="C10" s="106" t="s">
        <v>241</v>
      </c>
      <c r="F10" s="18" t="s">
        <v>219</v>
      </c>
      <c r="G10" s="108"/>
      <c r="H10" s="109"/>
      <c r="I10" s="18" t="s">
        <v>232</v>
      </c>
      <c r="J10" s="107">
        <v>19</v>
      </c>
    </row>
    <row r="11" spans="1:10" ht="13.5">
      <c r="A11" s="18">
        <v>9</v>
      </c>
      <c r="B11" s="18"/>
      <c r="C11" s="106" t="s">
        <v>242</v>
      </c>
      <c r="D11" s="106" t="s">
        <v>243</v>
      </c>
      <c r="F11" s="18" t="s">
        <v>227</v>
      </c>
      <c r="G11" s="110"/>
      <c r="I11" s="18" t="s">
        <v>220</v>
      </c>
      <c r="J11" s="107" t="s">
        <v>244</v>
      </c>
    </row>
    <row r="12" spans="2:9" ht="13.5">
      <c r="B12" s="106" t="s">
        <v>245</v>
      </c>
      <c r="G12" s="110"/>
      <c r="I12" s="18" t="s">
        <v>246</v>
      </c>
    </row>
    <row r="13" spans="1:10" ht="13.5">
      <c r="A13" s="18">
        <v>10</v>
      </c>
      <c r="C13" s="106" t="s">
        <v>247</v>
      </c>
      <c r="D13" s="106" t="s">
        <v>248</v>
      </c>
      <c r="F13" s="18" t="s">
        <v>249</v>
      </c>
      <c r="I13" s="18" t="s">
        <v>250</v>
      </c>
      <c r="J13" s="107" t="s">
        <v>251</v>
      </c>
    </row>
    <row r="14" spans="1:6" ht="13.5">
      <c r="A14" s="18">
        <v>11</v>
      </c>
      <c r="C14" s="106" t="s">
        <v>252</v>
      </c>
      <c r="F14" s="18" t="s">
        <v>253</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F112"/>
  <sheetViews>
    <sheetView tabSelected="1" zoomScale="50" zoomScaleNormal="50" workbookViewId="0" topLeftCell="A1">
      <pane ySplit="9" topLeftCell="A10" activePane="bottomLeft" state="frozen"/>
      <selection pane="topLeft" activeCell="A2" sqref="A2"/>
      <selection pane="bottomLeft" activeCell="A2" sqref="A2"/>
    </sheetView>
  </sheetViews>
  <sheetFormatPr defaultColWidth="1.625" defaultRowHeight="13.5"/>
  <cols>
    <col min="1" max="1" width="24.125" style="0" customWidth="1"/>
    <col min="146" max="183" width="1.625" style="0" customWidth="1"/>
    <col min="184" max="184" width="3.375" style="112" hidden="1" customWidth="1"/>
    <col min="185" max="185" width="3.375" style="113" hidden="1" customWidth="1"/>
    <col min="186" max="186" width="13.75390625" style="0" hidden="1" customWidth="1"/>
    <col min="187" max="187" width="44.625" style="0" hidden="1" customWidth="1"/>
    <col min="188" max="188" width="52.125" style="0" hidden="1" customWidth="1"/>
  </cols>
  <sheetData>
    <row r="1" spans="1:184" s="114" customFormat="1" ht="28.5" customHeight="1">
      <c r="A1" s="532" t="str">
        <f>'抽選会資料'!A1</f>
        <v>OFA 第 55 回大分県U-12サッカー大会　兼　KYFA 九州U-12サッカー大会大分県大会</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R1" s="532"/>
      <c r="BS1" s="532"/>
      <c r="BT1" s="532"/>
      <c r="BU1" s="532"/>
      <c r="BV1" s="532"/>
      <c r="BW1" s="532"/>
      <c r="BX1" s="532"/>
      <c r="BY1" s="532"/>
      <c r="BZ1" s="532"/>
      <c r="CA1" s="532"/>
      <c r="CB1" s="532"/>
      <c r="CC1" s="532"/>
      <c r="CD1" s="532"/>
      <c r="CE1" s="532"/>
      <c r="CF1" s="532"/>
      <c r="CG1" s="532"/>
      <c r="CH1" s="532"/>
      <c r="CI1" s="532"/>
      <c r="CJ1" s="532"/>
      <c r="CK1" s="532"/>
      <c r="CL1" s="532"/>
      <c r="CM1" s="532"/>
      <c r="CN1" s="532"/>
      <c r="CO1" s="532"/>
      <c r="CP1" s="532"/>
      <c r="CQ1" s="532"/>
      <c r="CR1" s="532"/>
      <c r="CS1" s="532"/>
      <c r="CT1" s="532"/>
      <c r="CU1" s="532"/>
      <c r="CV1" s="532"/>
      <c r="CW1" s="532"/>
      <c r="CX1" s="532"/>
      <c r="CY1" s="532"/>
      <c r="CZ1" s="532"/>
      <c r="DA1" s="532"/>
      <c r="DB1" s="532"/>
      <c r="DC1" s="532"/>
      <c r="DD1" s="532"/>
      <c r="DE1" s="532"/>
      <c r="DF1" s="532"/>
      <c r="DG1" s="532"/>
      <c r="DH1" s="532"/>
      <c r="DI1" s="532"/>
      <c r="DJ1" s="532"/>
      <c r="DK1" s="532"/>
      <c r="DL1" s="532"/>
      <c r="DM1" s="532"/>
      <c r="DN1" s="532"/>
      <c r="DO1" s="532"/>
      <c r="DP1" s="532"/>
      <c r="DQ1" s="532"/>
      <c r="DR1" s="532"/>
      <c r="DS1" s="532"/>
      <c r="DT1" s="532"/>
      <c r="DU1" s="532"/>
      <c r="DV1" s="532"/>
      <c r="DW1" s="532"/>
      <c r="DX1" s="532"/>
      <c r="DY1" s="532"/>
      <c r="DZ1" s="532"/>
      <c r="EA1" s="532"/>
      <c r="EB1" s="532"/>
      <c r="EC1" s="532"/>
      <c r="ED1" s="532"/>
      <c r="EE1" s="532"/>
      <c r="EF1" s="532"/>
      <c r="EG1" s="532"/>
      <c r="EH1" s="532"/>
      <c r="EI1" s="532"/>
      <c r="EJ1" s="532"/>
      <c r="EK1" s="532"/>
      <c r="EL1" s="532"/>
      <c r="EM1" s="532"/>
      <c r="EN1" s="532"/>
      <c r="EO1" s="532"/>
      <c r="EP1" s="532"/>
      <c r="EQ1" s="532"/>
      <c r="ER1" s="532"/>
      <c r="ES1" s="532"/>
      <c r="ET1" s="532"/>
      <c r="EU1" s="532"/>
      <c r="EV1" s="532"/>
      <c r="EW1" s="532"/>
      <c r="EX1" s="532"/>
      <c r="EY1" s="532"/>
      <c r="EZ1" s="532"/>
      <c r="FA1" s="532"/>
      <c r="FB1" s="532"/>
      <c r="FC1" s="532"/>
      <c r="FD1" s="532"/>
      <c r="FE1" s="532"/>
      <c r="FF1" s="532"/>
      <c r="FG1" s="532"/>
      <c r="FH1" s="532" t="s">
        <v>254</v>
      </c>
      <c r="FI1" s="532"/>
      <c r="FJ1" s="532"/>
      <c r="FK1" s="532"/>
      <c r="FL1" s="532"/>
      <c r="FM1" s="532"/>
      <c r="FN1" s="532"/>
      <c r="FO1" s="532"/>
      <c r="FP1" s="532"/>
      <c r="FQ1" s="532"/>
      <c r="FR1" s="532"/>
      <c r="FS1" s="532"/>
      <c r="FT1" s="532"/>
      <c r="FU1" s="532"/>
      <c r="FV1" s="532"/>
      <c r="FW1" s="532"/>
      <c r="FX1" s="532"/>
      <c r="FY1" s="532"/>
      <c r="FZ1" s="532"/>
      <c r="GA1" s="532"/>
      <c r="GB1" s="115"/>
    </row>
    <row r="2" spans="1:184" s="114" customFormat="1" ht="28.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5"/>
    </row>
    <row r="3" spans="1:184" s="114" customFormat="1" ht="42" customHeight="1">
      <c r="A3" s="533" t="s">
        <v>255</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3"/>
      <c r="BJ3" s="533"/>
      <c r="BK3" s="533"/>
      <c r="BL3" s="533"/>
      <c r="BM3" s="533"/>
      <c r="BN3" s="533"/>
      <c r="BO3" s="533"/>
      <c r="BP3" s="533"/>
      <c r="BQ3" s="533"/>
      <c r="BR3" s="533"/>
      <c r="BS3" s="533"/>
      <c r="BT3" s="533"/>
      <c r="BU3" s="533"/>
      <c r="BV3" s="533"/>
      <c r="BW3" s="533"/>
      <c r="BX3" s="533"/>
      <c r="BY3" s="533"/>
      <c r="BZ3" s="533"/>
      <c r="CA3" s="533"/>
      <c r="CB3" s="533"/>
      <c r="CC3" s="533"/>
      <c r="CD3" s="533"/>
      <c r="CE3" s="533"/>
      <c r="CF3" s="533"/>
      <c r="CG3" s="533"/>
      <c r="CH3" s="533"/>
      <c r="CI3" s="533"/>
      <c r="CJ3" s="533"/>
      <c r="CK3" s="533"/>
      <c r="CL3" s="533"/>
      <c r="CM3" s="533"/>
      <c r="CN3" s="533"/>
      <c r="CO3" s="533"/>
      <c r="CP3" s="533"/>
      <c r="CQ3" s="533"/>
      <c r="CR3" s="533"/>
      <c r="CS3" s="533"/>
      <c r="CT3" s="533"/>
      <c r="CU3" s="533"/>
      <c r="CV3" s="533"/>
      <c r="CW3" s="533"/>
      <c r="CX3" s="533"/>
      <c r="CY3" s="533"/>
      <c r="CZ3" s="533"/>
      <c r="DA3" s="533"/>
      <c r="DB3" s="533"/>
      <c r="DC3" s="533"/>
      <c r="DD3" s="533"/>
      <c r="DE3" s="533"/>
      <c r="DF3" s="533"/>
      <c r="DG3" s="533"/>
      <c r="DH3" s="533"/>
      <c r="DI3" s="533"/>
      <c r="DJ3" s="533"/>
      <c r="DK3" s="533"/>
      <c r="DL3" s="533"/>
      <c r="DM3" s="533"/>
      <c r="DN3" s="533"/>
      <c r="DO3" s="533"/>
      <c r="DP3" s="533"/>
      <c r="DQ3" s="533"/>
      <c r="DR3" s="533"/>
      <c r="DS3" s="533"/>
      <c r="DT3" s="533"/>
      <c r="DU3" s="533"/>
      <c r="DV3" s="533"/>
      <c r="DW3" s="533"/>
      <c r="DX3" s="533"/>
      <c r="DY3" s="533"/>
      <c r="DZ3" s="533"/>
      <c r="EA3" s="533"/>
      <c r="EB3" s="533"/>
      <c r="EC3" s="533"/>
      <c r="ED3" s="533"/>
      <c r="EE3" s="533"/>
      <c r="EF3" s="533"/>
      <c r="EG3" s="533"/>
      <c r="EH3" s="533"/>
      <c r="EI3" s="533"/>
      <c r="EJ3" s="533"/>
      <c r="EK3" s="533"/>
      <c r="EL3" s="533"/>
      <c r="EM3" s="533"/>
      <c r="EN3" s="533"/>
      <c r="EO3" s="533"/>
      <c r="EP3" s="533"/>
      <c r="EQ3" s="533"/>
      <c r="ER3" s="533"/>
      <c r="ES3" s="533"/>
      <c r="ET3" s="533"/>
      <c r="EU3" s="533"/>
      <c r="EV3" s="533"/>
      <c r="EW3" s="533"/>
      <c r="EX3" s="533"/>
      <c r="EY3" s="533"/>
      <c r="EZ3" s="533"/>
      <c r="FA3" s="533"/>
      <c r="FB3" s="533"/>
      <c r="FC3" s="533"/>
      <c r="FD3" s="533"/>
      <c r="FE3" s="533"/>
      <c r="FF3" s="533"/>
      <c r="FG3" s="533"/>
      <c r="FH3" s="533"/>
      <c r="FI3" s="533"/>
      <c r="FJ3" s="533"/>
      <c r="FK3" s="533"/>
      <c r="FL3" s="533"/>
      <c r="FM3" s="533"/>
      <c r="FN3" s="533"/>
      <c r="FO3" s="533"/>
      <c r="FP3" s="533"/>
      <c r="FQ3" s="533"/>
      <c r="FR3" s="533"/>
      <c r="FS3" s="533"/>
      <c r="FT3" s="533"/>
      <c r="FU3" s="533"/>
      <c r="FV3" s="533"/>
      <c r="FW3" s="533"/>
      <c r="FX3" s="533"/>
      <c r="FY3" s="533"/>
      <c r="FZ3" s="533"/>
      <c r="GA3" s="533"/>
      <c r="GB3" s="117"/>
    </row>
    <row r="4" spans="1:184" s="114" customFormat="1" ht="19" hidden="1">
      <c r="A4" s="118" t="s">
        <v>256</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20"/>
    </row>
    <row r="5" spans="1:188" s="121" customFormat="1" ht="25" customHeight="1" hidden="1">
      <c r="A5" s="118" t="s">
        <v>257</v>
      </c>
      <c r="D5" s="534" t="str">
        <f>'抽選会資料'!B60</f>
        <v>サブA</v>
      </c>
      <c r="E5" s="534"/>
      <c r="F5" s="534"/>
      <c r="G5" s="534"/>
      <c r="H5" s="534"/>
      <c r="I5" s="534"/>
      <c r="J5" s="534"/>
      <c r="K5" s="534"/>
      <c r="L5" s="534"/>
      <c r="M5" s="534"/>
      <c r="N5" s="534"/>
      <c r="O5" s="534"/>
      <c r="P5" s="534"/>
      <c r="Q5" s="534" t="s">
        <v>258</v>
      </c>
      <c r="R5" s="534"/>
      <c r="S5" s="534"/>
      <c r="T5" s="535" t="str">
        <f>VLOOKUP(D5,'抽選会資料'!$B$52:$F$60,2,FALSE)</f>
        <v>大分スポーツ公園 レゾナック サッカー・ラグビー場 Aコート</v>
      </c>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B5" s="535"/>
      <c r="BC5" s="535"/>
      <c r="BD5" s="535"/>
      <c r="BE5" s="535"/>
      <c r="BF5" s="535"/>
      <c r="BG5" s="535"/>
      <c r="BH5" s="535"/>
      <c r="BI5" s="535"/>
      <c r="BJ5" s="535"/>
      <c r="BK5" s="535"/>
      <c r="BL5" s="535"/>
      <c r="BM5" s="535"/>
      <c r="BN5" s="535"/>
      <c r="BO5" s="535"/>
      <c r="BP5" s="535"/>
      <c r="BQ5" s="535"/>
      <c r="BR5" s="535"/>
      <c r="BS5" s="535"/>
      <c r="BT5" s="535"/>
      <c r="BU5" s="535"/>
      <c r="BV5" s="535"/>
      <c r="BW5" s="535"/>
      <c r="BX5" s="535"/>
      <c r="BY5" s="535"/>
      <c r="BZ5" s="535"/>
      <c r="CA5" s="535"/>
      <c r="CB5" s="535"/>
      <c r="CC5" s="535"/>
      <c r="CD5" s="535"/>
      <c r="CE5" s="535"/>
      <c r="CF5" s="535"/>
      <c r="CG5" s="535"/>
      <c r="CH5" s="535"/>
      <c r="CI5" s="535"/>
      <c r="CJ5" s="535"/>
      <c r="CK5" s="535"/>
      <c r="CL5" s="535"/>
      <c r="CM5" s="535"/>
      <c r="CN5" s="535"/>
      <c r="CO5" s="535"/>
      <c r="CP5" s="535"/>
      <c r="CQ5" s="535"/>
      <c r="CR5" s="535"/>
      <c r="CS5" s="535"/>
      <c r="CT5" s="535"/>
      <c r="CU5" s="535"/>
      <c r="CV5" s="535"/>
      <c r="CW5" s="535"/>
      <c r="CX5" s="535"/>
      <c r="CY5" s="535"/>
      <c r="CZ5" s="535"/>
      <c r="DA5" s="535"/>
      <c r="DB5" s="535"/>
      <c r="DC5" s="535"/>
      <c r="DD5" s="535"/>
      <c r="DE5" s="535"/>
      <c r="DF5" s="535"/>
      <c r="DG5" s="535"/>
      <c r="GB5" s="122"/>
      <c r="GD5" s="114"/>
      <c r="GE5" s="114"/>
      <c r="GF5" s="114"/>
    </row>
    <row r="6" spans="1:188" s="121" customFormat="1" ht="25" customHeight="1" hidden="1">
      <c r="A6" s="123" t="s">
        <v>259</v>
      </c>
      <c r="B6" s="124"/>
      <c r="D6" s="536" t="str">
        <f>'抽選会資料'!B58</f>
        <v>豊肥</v>
      </c>
      <c r="E6" s="536"/>
      <c r="F6" s="536"/>
      <c r="G6" s="536"/>
      <c r="H6" s="536"/>
      <c r="I6" s="536"/>
      <c r="J6" s="536"/>
      <c r="K6" s="536"/>
      <c r="L6" s="534" t="s">
        <v>258</v>
      </c>
      <c r="M6" s="534"/>
      <c r="N6" s="534"/>
      <c r="O6" s="537" t="str">
        <f>VLOOKUP(D6,'抽選会資料'!$B$52:$F$60,2,FALSE)</f>
        <v>恵藤建設サン・スポーツランド(サン・スポーツランドみえ)</v>
      </c>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6" t="str">
        <f>'抽選会資料'!B59</f>
        <v>佐伯</v>
      </c>
      <c r="BG6" s="536"/>
      <c r="BH6" s="536"/>
      <c r="BI6" s="536"/>
      <c r="BJ6" s="536"/>
      <c r="BK6" s="536"/>
      <c r="BL6" s="536"/>
      <c r="BM6" s="536"/>
      <c r="BN6" s="534" t="s">
        <v>258</v>
      </c>
      <c r="BO6" s="534"/>
      <c r="BP6" s="534"/>
      <c r="BQ6" s="538" t="str">
        <f>VLOOKUP(BF6,'抽選会資料'!$B$52:$F$60,2,FALSE)</f>
        <v>佐伯市総合運動公園人工芝グラウンド</v>
      </c>
      <c r="BR6" s="538"/>
      <c r="BS6" s="538"/>
      <c r="BT6" s="538"/>
      <c r="BU6" s="538"/>
      <c r="BV6" s="538"/>
      <c r="BW6" s="538"/>
      <c r="BX6" s="538"/>
      <c r="BY6" s="538"/>
      <c r="BZ6" s="538"/>
      <c r="CA6" s="538"/>
      <c r="CB6" s="538"/>
      <c r="CC6" s="538"/>
      <c r="CD6" s="538"/>
      <c r="CE6" s="538"/>
      <c r="CF6" s="538"/>
      <c r="CG6" s="538"/>
      <c r="CH6" s="538"/>
      <c r="CI6" s="538"/>
      <c r="CJ6" s="538"/>
      <c r="CK6" s="538"/>
      <c r="CL6" s="538"/>
      <c r="CM6" s="538"/>
      <c r="CN6" s="538"/>
      <c r="CO6" s="538"/>
      <c r="CP6" s="538"/>
      <c r="CQ6" s="538"/>
      <c r="CR6" s="538"/>
      <c r="CS6" s="538"/>
      <c r="CT6" s="538"/>
      <c r="CU6" s="538"/>
      <c r="CV6" s="538"/>
      <c r="CW6" s="538"/>
      <c r="CX6" s="538"/>
      <c r="CY6" s="538"/>
      <c r="CZ6" s="538"/>
      <c r="DA6" s="538"/>
      <c r="DB6" s="538"/>
      <c r="DC6" s="538"/>
      <c r="DD6" s="538"/>
      <c r="DE6" s="538"/>
      <c r="DF6" s="538"/>
      <c r="DG6" s="538"/>
      <c r="GB6" s="122"/>
      <c r="GD6" s="114"/>
      <c r="GE6" s="114"/>
      <c r="GF6" s="114"/>
    </row>
    <row r="7" spans="1:188" s="121" customFormat="1" ht="25" customHeight="1" hidden="1">
      <c r="A7" s="123" t="s">
        <v>260</v>
      </c>
      <c r="B7" s="124"/>
      <c r="D7" s="536" t="str">
        <f>'抽選会資料'!B52</f>
        <v>中津</v>
      </c>
      <c r="E7" s="536"/>
      <c r="F7" s="536"/>
      <c r="G7" s="536"/>
      <c r="H7" s="536"/>
      <c r="I7" s="536"/>
      <c r="J7" s="536"/>
      <c r="K7" s="536"/>
      <c r="L7" s="534" t="s">
        <v>258</v>
      </c>
      <c r="M7" s="534"/>
      <c r="N7" s="534"/>
      <c r="O7" s="539" t="str">
        <f>VLOOKUP(D7,'抽選会資料'!$B$52:$F$60,2,FALSE)</f>
        <v>ディーアクト（D-ACT）スポーツパーク永添(永添運動公園)
人工芝多目的グラウンド</v>
      </c>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6" t="str">
        <f>'抽選会資料'!B53</f>
        <v>日田・玖珠</v>
      </c>
      <c r="BG7" s="536"/>
      <c r="BH7" s="536"/>
      <c r="BI7" s="536"/>
      <c r="BJ7" s="536"/>
      <c r="BK7" s="536"/>
      <c r="BL7" s="536"/>
      <c r="BM7" s="536"/>
      <c r="BN7" s="534" t="s">
        <v>258</v>
      </c>
      <c r="BO7" s="534"/>
      <c r="BP7" s="534"/>
      <c r="BQ7" s="539" t="str">
        <f>VLOOKUP(BF7,'抽選会資料'!$B$52:$F$60,2,FALSE)</f>
        <v>玖珠町総合運動公園</v>
      </c>
      <c r="BR7" s="539"/>
      <c r="BS7" s="539"/>
      <c r="BT7" s="539"/>
      <c r="BU7" s="539"/>
      <c r="BV7" s="539"/>
      <c r="BW7" s="539"/>
      <c r="BX7" s="539"/>
      <c r="BY7" s="539"/>
      <c r="BZ7" s="539"/>
      <c r="CA7" s="539"/>
      <c r="CB7" s="539"/>
      <c r="CC7" s="539"/>
      <c r="CD7" s="539"/>
      <c r="CE7" s="539"/>
      <c r="CF7" s="539"/>
      <c r="CG7" s="539"/>
      <c r="CH7" s="539"/>
      <c r="CI7" s="539"/>
      <c r="CJ7" s="539"/>
      <c r="CK7" s="539"/>
      <c r="CL7" s="539"/>
      <c r="CM7" s="539"/>
      <c r="CN7" s="539"/>
      <c r="CO7" s="539"/>
      <c r="CP7" s="539"/>
      <c r="CQ7" s="539"/>
      <c r="CR7" s="539"/>
      <c r="CS7" s="539"/>
      <c r="CT7" s="539"/>
      <c r="CU7" s="539"/>
      <c r="CV7" s="539"/>
      <c r="CW7" s="539"/>
      <c r="CX7" s="539"/>
      <c r="CY7" s="539"/>
      <c r="CZ7" s="539"/>
      <c r="DA7" s="539"/>
      <c r="DB7" s="539"/>
      <c r="DC7" s="539"/>
      <c r="DD7" s="539"/>
      <c r="DE7" s="539"/>
      <c r="DF7" s="539"/>
      <c r="DG7" s="539"/>
      <c r="DH7" s="536" t="str">
        <f>'抽選会資料'!B54</f>
        <v>宇佐高田</v>
      </c>
      <c r="DI7" s="536"/>
      <c r="DJ7" s="536"/>
      <c r="DK7" s="536"/>
      <c r="DL7" s="536"/>
      <c r="DM7" s="536"/>
      <c r="DN7" s="536"/>
      <c r="DO7" s="536"/>
      <c r="DP7" s="534" t="s">
        <v>258</v>
      </c>
      <c r="DQ7" s="534"/>
      <c r="DR7" s="534"/>
      <c r="DS7" s="539" t="str">
        <f>VLOOKUP(DH7,'抽選会資料'!$B$52:$F$60,2,FALSE)</f>
        <v>宇佐市平成令和の森スポーツ公園</v>
      </c>
      <c r="DT7" s="539"/>
      <c r="DU7" s="539"/>
      <c r="DV7" s="539"/>
      <c r="DW7" s="539"/>
      <c r="DX7" s="539"/>
      <c r="DY7" s="539"/>
      <c r="DZ7" s="539"/>
      <c r="EA7" s="539"/>
      <c r="EB7" s="539"/>
      <c r="EC7" s="539"/>
      <c r="ED7" s="539"/>
      <c r="EE7" s="539"/>
      <c r="EF7" s="539"/>
      <c r="EG7" s="539"/>
      <c r="EH7" s="539"/>
      <c r="EI7" s="539"/>
      <c r="EJ7" s="539"/>
      <c r="EK7" s="539"/>
      <c r="EL7" s="539"/>
      <c r="EM7" s="539"/>
      <c r="EN7" s="539"/>
      <c r="EO7" s="539"/>
      <c r="EP7" s="539"/>
      <c r="EQ7" s="539"/>
      <c r="ER7" s="539"/>
      <c r="ES7" s="539"/>
      <c r="ET7" s="539"/>
      <c r="EU7" s="539"/>
      <c r="EV7" s="539"/>
      <c r="EW7" s="539"/>
      <c r="EX7" s="539"/>
      <c r="EY7" s="539"/>
      <c r="EZ7" s="539"/>
      <c r="FA7" s="539"/>
      <c r="FB7" s="539"/>
      <c r="FC7" s="539"/>
      <c r="FD7" s="539"/>
      <c r="FE7" s="539"/>
      <c r="FF7" s="539"/>
      <c r="FG7" s="539"/>
      <c r="FH7" s="539"/>
      <c r="FI7" s="539"/>
      <c r="GB7" s="122"/>
      <c r="GD7" s="114"/>
      <c r="GE7" s="114"/>
      <c r="GF7" s="114"/>
    </row>
    <row r="8" spans="1:188" s="121" customFormat="1" ht="25" customHeight="1" hidden="1">
      <c r="A8" s="125"/>
      <c r="B8" s="124"/>
      <c r="D8" s="536" t="str">
        <f>'抽選会資料'!B55</f>
        <v>別府</v>
      </c>
      <c r="E8" s="536"/>
      <c r="F8" s="536"/>
      <c r="G8" s="536"/>
      <c r="H8" s="536"/>
      <c r="I8" s="536"/>
      <c r="J8" s="536"/>
      <c r="K8" s="536"/>
      <c r="L8" s="534" t="s">
        <v>258</v>
      </c>
      <c r="M8" s="534"/>
      <c r="N8" s="534"/>
      <c r="O8" s="539" t="str">
        <f>VLOOKUP(D8,'抽選会資料'!$B$52:$F$60,2,FALSE)</f>
        <v>実相寺サッカー競技場(人工芝)</v>
      </c>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6" t="str">
        <f>'抽選会資料'!B56</f>
        <v>大分</v>
      </c>
      <c r="BG8" s="536"/>
      <c r="BH8" s="536"/>
      <c r="BI8" s="536"/>
      <c r="BJ8" s="536"/>
      <c r="BK8" s="536"/>
      <c r="BL8" s="536"/>
      <c r="BM8" s="536"/>
      <c r="BN8" s="534" t="s">
        <v>258</v>
      </c>
      <c r="BO8" s="534"/>
      <c r="BP8" s="534"/>
      <c r="BQ8" s="539" t="str">
        <f>VLOOKUP(BF8,'抽選会資料'!$B$52:$F$60,2,FALSE)</f>
        <v>大分県サッカー協会人工芝グラウンド</v>
      </c>
      <c r="BR8" s="539"/>
      <c r="BS8" s="539"/>
      <c r="BT8" s="539"/>
      <c r="BU8" s="539"/>
      <c r="BV8" s="539"/>
      <c r="BW8" s="539"/>
      <c r="BX8" s="539"/>
      <c r="BY8" s="539"/>
      <c r="BZ8" s="539"/>
      <c r="CA8" s="539"/>
      <c r="CB8" s="539"/>
      <c r="CC8" s="539"/>
      <c r="CD8" s="539"/>
      <c r="CE8" s="539"/>
      <c r="CF8" s="539"/>
      <c r="CG8" s="539"/>
      <c r="CH8" s="539"/>
      <c r="CI8" s="539"/>
      <c r="CJ8" s="539"/>
      <c r="CK8" s="539"/>
      <c r="CL8" s="539"/>
      <c r="CM8" s="539"/>
      <c r="CN8" s="539"/>
      <c r="CO8" s="539"/>
      <c r="CP8" s="539"/>
      <c r="CQ8" s="539"/>
      <c r="CR8" s="539"/>
      <c r="CS8" s="539"/>
      <c r="CT8" s="539"/>
      <c r="CU8" s="539"/>
      <c r="CV8" s="539"/>
      <c r="CW8" s="539"/>
      <c r="CX8" s="539"/>
      <c r="CY8" s="539"/>
      <c r="CZ8" s="539"/>
      <c r="DA8" s="539"/>
      <c r="DB8" s="539"/>
      <c r="DC8" s="539"/>
      <c r="DD8" s="539"/>
      <c r="DE8" s="539"/>
      <c r="DF8" s="539"/>
      <c r="DG8" s="539"/>
      <c r="DH8" s="536" t="str">
        <f>'抽選会資料'!B57</f>
        <v>臼杵・津久見</v>
      </c>
      <c r="DI8" s="536"/>
      <c r="DJ8" s="536"/>
      <c r="DK8" s="536"/>
      <c r="DL8" s="536"/>
      <c r="DM8" s="536"/>
      <c r="DN8" s="536"/>
      <c r="DO8" s="536"/>
      <c r="DP8" s="534" t="s">
        <v>258</v>
      </c>
      <c r="DQ8" s="534"/>
      <c r="DR8" s="534"/>
      <c r="DS8" s="539" t="str">
        <f>VLOOKUP(DH8,'抽選会資料'!$B$52:$F$60,2,FALSE)</f>
        <v>吉四六ランド陸上競技場</v>
      </c>
      <c r="DT8" s="539"/>
      <c r="DU8" s="539"/>
      <c r="DV8" s="539"/>
      <c r="DW8" s="539"/>
      <c r="DX8" s="539"/>
      <c r="DY8" s="539"/>
      <c r="DZ8" s="539"/>
      <c r="EA8" s="539"/>
      <c r="EB8" s="539"/>
      <c r="EC8" s="539"/>
      <c r="ED8" s="539"/>
      <c r="EE8" s="539"/>
      <c r="EF8" s="539"/>
      <c r="EG8" s="539"/>
      <c r="EH8" s="539"/>
      <c r="EI8" s="539"/>
      <c r="EJ8" s="539"/>
      <c r="EK8" s="539"/>
      <c r="EL8" s="539"/>
      <c r="EM8" s="539"/>
      <c r="EN8" s="539"/>
      <c r="EO8" s="539"/>
      <c r="EP8" s="539"/>
      <c r="EQ8" s="539"/>
      <c r="ER8" s="539"/>
      <c r="ES8" s="539"/>
      <c r="ET8" s="539"/>
      <c r="EU8" s="539"/>
      <c r="EV8" s="539"/>
      <c r="EW8" s="539"/>
      <c r="EX8" s="539"/>
      <c r="EY8" s="539"/>
      <c r="EZ8" s="539"/>
      <c r="FA8" s="539"/>
      <c r="FB8" s="539"/>
      <c r="FC8" s="539"/>
      <c r="FD8" s="539"/>
      <c r="FE8" s="539"/>
      <c r="FF8" s="539"/>
      <c r="FG8" s="539"/>
      <c r="FH8" s="539"/>
      <c r="FI8" s="539"/>
      <c r="GB8" s="122"/>
      <c r="GD8" s="114"/>
      <c r="GE8" s="114"/>
      <c r="GF8" s="114"/>
    </row>
    <row r="9" spans="51:188" s="126" customFormat="1" ht="25" customHeight="1">
      <c r="AY9" s="121"/>
      <c r="AZ9" s="121"/>
      <c r="BA9" s="121"/>
      <c r="BB9" s="121"/>
      <c r="BC9" s="121"/>
      <c r="BD9" s="121"/>
      <c r="BE9" s="121"/>
      <c r="BF9" s="121"/>
      <c r="BG9" s="121"/>
      <c r="GB9" s="112"/>
      <c r="GC9" s="113"/>
      <c r="GD9" s="127"/>
      <c r="GE9" s="114"/>
      <c r="GF9" s="114"/>
    </row>
    <row r="10" spans="1:188" ht="13.5" customHeight="1">
      <c r="A10" s="540" t="s">
        <v>261</v>
      </c>
      <c r="AX10" s="542" t="s">
        <v>262</v>
      </c>
      <c r="AY10" s="542"/>
      <c r="AZ10" s="542"/>
      <c r="BA10" s="542"/>
      <c r="BB10" s="542"/>
      <c r="BC10" s="542"/>
      <c r="BD10" s="542"/>
      <c r="BE10" s="542"/>
      <c r="BF10" s="542"/>
      <c r="BG10" s="542"/>
      <c r="BH10" s="544" t="s">
        <v>39</v>
      </c>
      <c r="BI10" s="545"/>
      <c r="BJ10" s="545"/>
      <c r="BK10" s="545"/>
      <c r="BL10" s="545"/>
      <c r="BM10" s="545"/>
      <c r="BN10" s="545"/>
      <c r="BO10" s="545"/>
      <c r="BP10" s="545"/>
      <c r="BQ10" s="545"/>
      <c r="BR10" s="545"/>
      <c r="BS10" s="545"/>
      <c r="BT10" s="545"/>
      <c r="BU10" s="545"/>
      <c r="BV10" s="545"/>
      <c r="BW10" s="545"/>
      <c r="BX10" s="545"/>
      <c r="BY10" s="545"/>
      <c r="BZ10" s="545"/>
      <c r="CA10" s="545"/>
      <c r="CB10" s="545"/>
      <c r="CC10" s="545"/>
      <c r="CD10" s="545"/>
      <c r="CE10" s="545"/>
      <c r="CF10" s="545"/>
      <c r="CG10" s="545"/>
      <c r="CH10" s="545"/>
      <c r="CI10" s="545"/>
      <c r="CJ10" s="545"/>
      <c r="CK10" s="545"/>
      <c r="CL10" s="545"/>
      <c r="CM10" s="545"/>
      <c r="CN10" s="545"/>
      <c r="CO10" s="545"/>
      <c r="CP10" s="545"/>
      <c r="CQ10" s="545"/>
      <c r="CR10" s="545"/>
      <c r="CS10" s="546"/>
      <c r="EP10" s="550" t="s">
        <v>263</v>
      </c>
      <c r="EQ10" s="551"/>
      <c r="ER10" s="551"/>
      <c r="ES10" s="551"/>
      <c r="ET10" s="551"/>
      <c r="EU10" s="551"/>
      <c r="EV10" s="551"/>
      <c r="EW10" s="551"/>
      <c r="EX10" s="551"/>
      <c r="EY10" s="551"/>
      <c r="EZ10" s="551"/>
      <c r="FA10" s="551"/>
      <c r="FB10" s="551"/>
      <c r="FC10" s="551"/>
      <c r="FD10" s="551"/>
      <c r="FE10" s="551"/>
      <c r="FF10" s="552"/>
      <c r="GF10" s="114"/>
    </row>
    <row r="11" spans="1:188" ht="13.5" customHeight="1">
      <c r="A11" s="540"/>
      <c r="AX11" s="543"/>
      <c r="AY11" s="543"/>
      <c r="AZ11" s="543"/>
      <c r="BA11" s="543"/>
      <c r="BB11" s="543"/>
      <c r="BC11" s="543"/>
      <c r="BD11" s="543"/>
      <c r="BE11" s="543"/>
      <c r="BF11" s="543"/>
      <c r="BG11" s="543"/>
      <c r="BH11" s="547"/>
      <c r="BI11" s="548"/>
      <c r="BJ11" s="548"/>
      <c r="BK11" s="548"/>
      <c r="BL11" s="548"/>
      <c r="BM11" s="548"/>
      <c r="BN11" s="548"/>
      <c r="BO11" s="548"/>
      <c r="BP11" s="548"/>
      <c r="BQ11" s="548"/>
      <c r="BR11" s="548"/>
      <c r="BS11" s="548"/>
      <c r="BT11" s="548"/>
      <c r="BU11" s="548"/>
      <c r="BV11" s="548"/>
      <c r="BW11" s="548"/>
      <c r="BX11" s="548"/>
      <c r="BY11" s="548"/>
      <c r="BZ11" s="548"/>
      <c r="CA11" s="548"/>
      <c r="CB11" s="548"/>
      <c r="CC11" s="548"/>
      <c r="CD11" s="548"/>
      <c r="CE11" s="548"/>
      <c r="CF11" s="548"/>
      <c r="CG11" s="548"/>
      <c r="CH11" s="548"/>
      <c r="CI11" s="548"/>
      <c r="CJ11" s="548"/>
      <c r="CK11" s="548"/>
      <c r="CL11" s="548"/>
      <c r="CM11" s="548"/>
      <c r="CN11" s="548"/>
      <c r="CO11" s="548"/>
      <c r="CP11" s="548"/>
      <c r="CQ11" s="548"/>
      <c r="CR11" s="548"/>
      <c r="CS11" s="549"/>
      <c r="EP11" s="553"/>
      <c r="EQ11" s="554"/>
      <c r="ER11" s="554"/>
      <c r="ES11" s="554"/>
      <c r="ET11" s="554"/>
      <c r="EU11" s="554"/>
      <c r="EV11" s="554"/>
      <c r="EW11" s="554"/>
      <c r="EX11" s="554"/>
      <c r="EY11" s="554"/>
      <c r="EZ11" s="554"/>
      <c r="FA11" s="554"/>
      <c r="FB11" s="554"/>
      <c r="FC11" s="554"/>
      <c r="FD11" s="554"/>
      <c r="FE11" s="554"/>
      <c r="FF11" s="555"/>
      <c r="GF11" s="114"/>
    </row>
    <row r="12" spans="1:188" ht="13.5" customHeight="1">
      <c r="A12" s="540"/>
      <c r="EP12" s="544" t="s">
        <v>41</v>
      </c>
      <c r="EQ12" s="545"/>
      <c r="ER12" s="545"/>
      <c r="ES12" s="545"/>
      <c r="ET12" s="545"/>
      <c r="EU12" s="545"/>
      <c r="EV12" s="545"/>
      <c r="EW12" s="545"/>
      <c r="EX12" s="545"/>
      <c r="EY12" s="545"/>
      <c r="EZ12" s="545"/>
      <c r="FA12" s="545"/>
      <c r="FB12" s="545"/>
      <c r="FC12" s="545"/>
      <c r="FD12" s="545"/>
      <c r="FE12" s="545"/>
      <c r="FF12" s="545"/>
      <c r="FG12" s="545"/>
      <c r="FH12" s="545"/>
      <c r="FI12" s="545"/>
      <c r="FJ12" s="545"/>
      <c r="FK12" s="545"/>
      <c r="FL12" s="545"/>
      <c r="FM12" s="545"/>
      <c r="FN12" s="545"/>
      <c r="FO12" s="545"/>
      <c r="FP12" s="545"/>
      <c r="FQ12" s="545"/>
      <c r="FR12" s="545"/>
      <c r="FS12" s="545"/>
      <c r="FT12" s="545"/>
      <c r="FU12" s="545"/>
      <c r="FV12" s="545"/>
      <c r="FW12" s="545"/>
      <c r="FX12" s="545"/>
      <c r="FY12" s="545"/>
      <c r="FZ12" s="545"/>
      <c r="GA12" s="546"/>
      <c r="GF12" s="114"/>
    </row>
    <row r="13" spans="1:188" ht="13.5" customHeight="1">
      <c r="A13" s="540"/>
      <c r="EP13" s="547"/>
      <c r="EQ13" s="548"/>
      <c r="ER13" s="548"/>
      <c r="ES13" s="548"/>
      <c r="ET13" s="548"/>
      <c r="EU13" s="548"/>
      <c r="EV13" s="548"/>
      <c r="EW13" s="548"/>
      <c r="EX13" s="548"/>
      <c r="EY13" s="548"/>
      <c r="EZ13" s="548"/>
      <c r="FA13" s="548"/>
      <c r="FB13" s="548"/>
      <c r="FC13" s="548"/>
      <c r="FD13" s="548"/>
      <c r="FE13" s="548"/>
      <c r="FF13" s="548"/>
      <c r="FG13" s="548"/>
      <c r="FH13" s="548"/>
      <c r="FI13" s="548"/>
      <c r="FJ13" s="548"/>
      <c r="FK13" s="548"/>
      <c r="FL13" s="548"/>
      <c r="FM13" s="548"/>
      <c r="FN13" s="548"/>
      <c r="FO13" s="548"/>
      <c r="FP13" s="548"/>
      <c r="FQ13" s="548"/>
      <c r="FR13" s="548"/>
      <c r="FS13" s="548"/>
      <c r="FT13" s="548"/>
      <c r="FU13" s="548"/>
      <c r="FV13" s="548"/>
      <c r="FW13" s="548"/>
      <c r="FX13" s="548"/>
      <c r="FY13" s="548"/>
      <c r="FZ13" s="548"/>
      <c r="GA13" s="549"/>
      <c r="GF13" s="114"/>
    </row>
    <row r="14" spans="1:188" ht="13.5" customHeight="1">
      <c r="A14" s="540"/>
      <c r="GF14" s="114"/>
    </row>
    <row r="15" spans="1:188" ht="13.5" customHeight="1">
      <c r="A15" s="540"/>
      <c r="BP15" s="556" t="str">
        <f>D5</f>
        <v>サブA</v>
      </c>
      <c r="BQ15" s="556"/>
      <c r="BR15" s="556"/>
      <c r="BS15" s="556"/>
      <c r="BT15" s="556"/>
      <c r="BU15" s="556"/>
      <c r="BV15" s="556"/>
      <c r="BW15" s="556"/>
      <c r="BX15" s="556"/>
      <c r="BY15" s="556"/>
      <c r="BZ15" s="556"/>
      <c r="CA15" s="556"/>
      <c r="GF15" s="114"/>
    </row>
    <row r="16" spans="1:188" ht="13.5" customHeight="1">
      <c r="A16" s="540"/>
      <c r="BP16" s="556"/>
      <c r="BQ16" s="556"/>
      <c r="BR16" s="556"/>
      <c r="BS16" s="556"/>
      <c r="BT16" s="556"/>
      <c r="BU16" s="556"/>
      <c r="BV16" s="556"/>
      <c r="BW16" s="556"/>
      <c r="BX16" s="556"/>
      <c r="BY16" s="556"/>
      <c r="BZ16" s="556"/>
      <c r="CA16" s="556"/>
      <c r="EP16" s="550" t="s">
        <v>264</v>
      </c>
      <c r="EQ16" s="551"/>
      <c r="ER16" s="551"/>
      <c r="ES16" s="551"/>
      <c r="ET16" s="551"/>
      <c r="EU16" s="551"/>
      <c r="EV16" s="551"/>
      <c r="EW16" s="551"/>
      <c r="EX16" s="551"/>
      <c r="EY16" s="551"/>
      <c r="EZ16" s="551"/>
      <c r="FA16" s="551"/>
      <c r="FB16" s="551"/>
      <c r="FC16" s="551"/>
      <c r="FD16" s="551"/>
      <c r="FE16" s="551"/>
      <c r="FF16" s="552"/>
      <c r="GF16" s="114"/>
    </row>
    <row r="17" spans="1:188" ht="13.5" customHeight="1">
      <c r="A17" s="540"/>
      <c r="BR17" s="557" t="s">
        <v>265</v>
      </c>
      <c r="BS17" s="557"/>
      <c r="BT17" s="557"/>
      <c r="BU17" s="557"/>
      <c r="BV17" s="557"/>
      <c r="BW17" s="557"/>
      <c r="BX17" s="557"/>
      <c r="BY17" s="557"/>
      <c r="EP17" s="553"/>
      <c r="EQ17" s="554"/>
      <c r="ER17" s="554"/>
      <c r="ES17" s="554"/>
      <c r="ET17" s="554"/>
      <c r="EU17" s="554"/>
      <c r="EV17" s="554"/>
      <c r="EW17" s="554"/>
      <c r="EX17" s="554"/>
      <c r="EY17" s="554"/>
      <c r="EZ17" s="554"/>
      <c r="FA17" s="554"/>
      <c r="FB17" s="554"/>
      <c r="FC17" s="554"/>
      <c r="FD17" s="554"/>
      <c r="FE17" s="554"/>
      <c r="FF17" s="555"/>
      <c r="GF17" s="114"/>
    </row>
    <row r="18" spans="1:183" ht="13.5" customHeight="1">
      <c r="A18" s="540"/>
      <c r="X18" s="558" t="s">
        <v>41</v>
      </c>
      <c r="Y18" s="559"/>
      <c r="Z18" s="559"/>
      <c r="AA18" s="559"/>
      <c r="AB18" s="559"/>
      <c r="AC18" s="559"/>
      <c r="AD18" s="559"/>
      <c r="AE18" s="559"/>
      <c r="AF18" s="559"/>
      <c r="AG18" s="559"/>
      <c r="AH18" s="559"/>
      <c r="AI18" s="559"/>
      <c r="AJ18" s="559"/>
      <c r="AK18" s="559"/>
      <c r="AL18" s="559"/>
      <c r="AM18" s="559"/>
      <c r="AN18" s="559"/>
      <c r="AO18" s="559"/>
      <c r="AP18" s="559"/>
      <c r="AQ18" s="559"/>
      <c r="AR18" s="559"/>
      <c r="AS18" s="559"/>
      <c r="AT18" s="559"/>
      <c r="AU18" s="559"/>
      <c r="AV18" s="559"/>
      <c r="AW18" s="559"/>
      <c r="AX18" s="559"/>
      <c r="AY18" s="560"/>
      <c r="BR18" s="557"/>
      <c r="BS18" s="557"/>
      <c r="BT18" s="557"/>
      <c r="BU18" s="557"/>
      <c r="BV18" s="557"/>
      <c r="BW18" s="557"/>
      <c r="BX18" s="557"/>
      <c r="BY18" s="557"/>
      <c r="CR18" s="567" t="s">
        <v>39</v>
      </c>
      <c r="CS18" s="568"/>
      <c r="CT18" s="568"/>
      <c r="CU18" s="568"/>
      <c r="CV18" s="568"/>
      <c r="CW18" s="568"/>
      <c r="CX18" s="568"/>
      <c r="CY18" s="568"/>
      <c r="CZ18" s="568"/>
      <c r="DA18" s="568"/>
      <c r="DB18" s="568"/>
      <c r="DC18" s="568"/>
      <c r="DD18" s="568"/>
      <c r="DE18" s="568"/>
      <c r="DF18" s="568"/>
      <c r="DG18" s="568"/>
      <c r="DH18" s="568"/>
      <c r="DI18" s="568"/>
      <c r="DJ18" s="568"/>
      <c r="DK18" s="568"/>
      <c r="DL18" s="568"/>
      <c r="DM18" s="568"/>
      <c r="DN18" s="568"/>
      <c r="DO18" s="568"/>
      <c r="DP18" s="568"/>
      <c r="DQ18" s="568"/>
      <c r="DR18" s="568"/>
      <c r="DS18" s="569"/>
      <c r="EP18" s="544" t="s">
        <v>34</v>
      </c>
      <c r="EQ18" s="545"/>
      <c r="ER18" s="545"/>
      <c r="ES18" s="545"/>
      <c r="ET18" s="545"/>
      <c r="EU18" s="545"/>
      <c r="EV18" s="545"/>
      <c r="EW18" s="545"/>
      <c r="EX18" s="545"/>
      <c r="EY18" s="545"/>
      <c r="EZ18" s="545"/>
      <c r="FA18" s="545"/>
      <c r="FB18" s="545"/>
      <c r="FC18" s="545"/>
      <c r="FD18" s="545"/>
      <c r="FE18" s="545"/>
      <c r="FF18" s="545"/>
      <c r="FG18" s="545"/>
      <c r="FH18" s="545"/>
      <c r="FI18" s="545"/>
      <c r="FJ18" s="545"/>
      <c r="FK18" s="545"/>
      <c r="FL18" s="545"/>
      <c r="FM18" s="545"/>
      <c r="FN18" s="545"/>
      <c r="FO18" s="545"/>
      <c r="FP18" s="545"/>
      <c r="FQ18" s="545"/>
      <c r="FR18" s="545"/>
      <c r="FS18" s="545"/>
      <c r="FT18" s="545"/>
      <c r="FU18" s="545"/>
      <c r="FV18" s="545"/>
      <c r="FW18" s="545"/>
      <c r="FX18" s="545"/>
      <c r="FY18" s="545"/>
      <c r="FZ18" s="545"/>
      <c r="GA18" s="546"/>
    </row>
    <row r="19" spans="1:183" ht="13.5" customHeight="1">
      <c r="A19" s="540"/>
      <c r="X19" s="561"/>
      <c r="Y19" s="562"/>
      <c r="Z19" s="562"/>
      <c r="AA19" s="562"/>
      <c r="AB19" s="562"/>
      <c r="AC19" s="562"/>
      <c r="AD19" s="562"/>
      <c r="AE19" s="562"/>
      <c r="AF19" s="562"/>
      <c r="AG19" s="562"/>
      <c r="AH19" s="562"/>
      <c r="AI19" s="562"/>
      <c r="AJ19" s="562"/>
      <c r="AK19" s="562"/>
      <c r="AL19" s="562"/>
      <c r="AM19" s="562"/>
      <c r="AN19" s="562"/>
      <c r="AO19" s="562"/>
      <c r="AP19" s="562"/>
      <c r="AQ19" s="562"/>
      <c r="AR19" s="562"/>
      <c r="AS19" s="562"/>
      <c r="AT19" s="562"/>
      <c r="AU19" s="562"/>
      <c r="AV19" s="562"/>
      <c r="AW19" s="562"/>
      <c r="AX19" s="562"/>
      <c r="AY19" s="563"/>
      <c r="BR19" s="556">
        <v>0</v>
      </c>
      <c r="BS19" s="556"/>
      <c r="BT19" s="556" t="s">
        <v>266</v>
      </c>
      <c r="BU19" s="556"/>
      <c r="BV19" s="556"/>
      <c r="BW19" s="556"/>
      <c r="BX19" s="556">
        <v>0</v>
      </c>
      <c r="BY19" s="556"/>
      <c r="CR19" s="570"/>
      <c r="CS19" s="571"/>
      <c r="CT19" s="571"/>
      <c r="CU19" s="571"/>
      <c r="CV19" s="571"/>
      <c r="CW19" s="571"/>
      <c r="CX19" s="571"/>
      <c r="CY19" s="571"/>
      <c r="CZ19" s="571"/>
      <c r="DA19" s="571"/>
      <c r="DB19" s="571"/>
      <c r="DC19" s="571"/>
      <c r="DD19" s="571"/>
      <c r="DE19" s="571"/>
      <c r="DF19" s="571"/>
      <c r="DG19" s="571"/>
      <c r="DH19" s="571"/>
      <c r="DI19" s="571"/>
      <c r="DJ19" s="571"/>
      <c r="DK19" s="571"/>
      <c r="DL19" s="571"/>
      <c r="DM19" s="571"/>
      <c r="DN19" s="571"/>
      <c r="DO19" s="571"/>
      <c r="DP19" s="571"/>
      <c r="DQ19" s="571"/>
      <c r="DR19" s="571"/>
      <c r="DS19" s="572"/>
      <c r="EP19" s="547"/>
      <c r="EQ19" s="548"/>
      <c r="ER19" s="548"/>
      <c r="ES19" s="548"/>
      <c r="ET19" s="548"/>
      <c r="EU19" s="548"/>
      <c r="EV19" s="548"/>
      <c r="EW19" s="548"/>
      <c r="EX19" s="548"/>
      <c r="EY19" s="548"/>
      <c r="EZ19" s="548"/>
      <c r="FA19" s="548"/>
      <c r="FB19" s="548"/>
      <c r="FC19" s="548"/>
      <c r="FD19" s="548"/>
      <c r="FE19" s="548"/>
      <c r="FF19" s="548"/>
      <c r="FG19" s="548"/>
      <c r="FH19" s="548"/>
      <c r="FI19" s="548"/>
      <c r="FJ19" s="548"/>
      <c r="FK19" s="548"/>
      <c r="FL19" s="548"/>
      <c r="FM19" s="548"/>
      <c r="FN19" s="548"/>
      <c r="FO19" s="548"/>
      <c r="FP19" s="548"/>
      <c r="FQ19" s="548"/>
      <c r="FR19" s="548"/>
      <c r="FS19" s="548"/>
      <c r="FT19" s="548"/>
      <c r="FU19" s="548"/>
      <c r="FV19" s="548"/>
      <c r="FW19" s="548"/>
      <c r="FX19" s="548"/>
      <c r="FY19" s="548"/>
      <c r="FZ19" s="548"/>
      <c r="GA19" s="549"/>
    </row>
    <row r="20" spans="1:123" ht="13.5" customHeight="1">
      <c r="A20" s="540"/>
      <c r="X20" s="564"/>
      <c r="Y20" s="565"/>
      <c r="Z20" s="565"/>
      <c r="AA20" s="565"/>
      <c r="AB20" s="565"/>
      <c r="AC20" s="565"/>
      <c r="AD20" s="565"/>
      <c r="AE20" s="565"/>
      <c r="AF20" s="565"/>
      <c r="AG20" s="565"/>
      <c r="AH20" s="565"/>
      <c r="AI20" s="565"/>
      <c r="AJ20" s="565"/>
      <c r="AK20" s="565"/>
      <c r="AL20" s="565"/>
      <c r="AM20" s="565"/>
      <c r="AN20" s="565"/>
      <c r="AO20" s="565"/>
      <c r="AP20" s="565"/>
      <c r="AQ20" s="565"/>
      <c r="AR20" s="565"/>
      <c r="AS20" s="565"/>
      <c r="AT20" s="565"/>
      <c r="AU20" s="565"/>
      <c r="AV20" s="565"/>
      <c r="AW20" s="565"/>
      <c r="AX20" s="565"/>
      <c r="AY20" s="566"/>
      <c r="BR20" s="556"/>
      <c r="BS20" s="556"/>
      <c r="BT20" s="556"/>
      <c r="BU20" s="556"/>
      <c r="BV20" s="556"/>
      <c r="BW20" s="556"/>
      <c r="BX20" s="556"/>
      <c r="BY20" s="556"/>
      <c r="CR20" s="573"/>
      <c r="CS20" s="574"/>
      <c r="CT20" s="574"/>
      <c r="CU20" s="574"/>
      <c r="CV20" s="574"/>
      <c r="CW20" s="574"/>
      <c r="CX20" s="574"/>
      <c r="CY20" s="574"/>
      <c r="CZ20" s="574"/>
      <c r="DA20" s="574"/>
      <c r="DB20" s="574"/>
      <c r="DC20" s="574"/>
      <c r="DD20" s="574"/>
      <c r="DE20" s="574"/>
      <c r="DF20" s="574"/>
      <c r="DG20" s="574"/>
      <c r="DH20" s="574"/>
      <c r="DI20" s="574"/>
      <c r="DJ20" s="574"/>
      <c r="DK20" s="574"/>
      <c r="DL20" s="574"/>
      <c r="DM20" s="574"/>
      <c r="DN20" s="574"/>
      <c r="DO20" s="574"/>
      <c r="DP20" s="574"/>
      <c r="DQ20" s="574"/>
      <c r="DR20" s="574"/>
      <c r="DS20" s="575"/>
    </row>
    <row r="21" spans="1:123" ht="13.5" customHeight="1">
      <c r="A21" s="540"/>
      <c r="AN21" s="576" t="s">
        <v>267</v>
      </c>
      <c r="AO21" s="576"/>
      <c r="AP21" s="576"/>
      <c r="AQ21" s="576"/>
      <c r="AR21" s="576"/>
      <c r="AS21" s="576"/>
      <c r="AT21" s="576"/>
      <c r="AU21" s="576"/>
      <c r="AV21" s="576"/>
      <c r="AW21" s="576"/>
      <c r="AX21" s="576"/>
      <c r="AY21" s="576"/>
      <c r="BR21" s="556">
        <v>1</v>
      </c>
      <c r="BS21" s="556"/>
      <c r="BT21" s="556" t="s">
        <v>268</v>
      </c>
      <c r="BU21" s="556"/>
      <c r="BV21" s="556"/>
      <c r="BW21" s="556"/>
      <c r="BX21" s="556">
        <v>3</v>
      </c>
      <c r="BY21" s="556"/>
      <c r="DH21" s="556" t="s">
        <v>269</v>
      </c>
      <c r="DI21" s="556"/>
      <c r="DJ21" s="556"/>
      <c r="DK21" s="556"/>
      <c r="DL21" s="556"/>
      <c r="DM21" s="556"/>
      <c r="DN21" s="556"/>
      <c r="DO21" s="556"/>
      <c r="DP21" s="556"/>
      <c r="DQ21" s="556"/>
      <c r="DR21" s="556"/>
      <c r="DS21" s="556"/>
    </row>
    <row r="22" spans="1:162" ht="13.5" customHeight="1">
      <c r="A22" s="540"/>
      <c r="AN22" s="577"/>
      <c r="AO22" s="577"/>
      <c r="AP22" s="577"/>
      <c r="AQ22" s="577"/>
      <c r="AR22" s="577"/>
      <c r="AS22" s="577"/>
      <c r="AT22" s="577"/>
      <c r="AU22" s="577"/>
      <c r="AV22" s="577"/>
      <c r="AW22" s="577"/>
      <c r="AX22" s="577"/>
      <c r="AY22" s="577"/>
      <c r="BR22" s="556"/>
      <c r="BS22" s="556"/>
      <c r="BT22" s="556"/>
      <c r="BU22" s="556"/>
      <c r="BV22" s="556"/>
      <c r="BW22" s="556"/>
      <c r="BX22" s="556"/>
      <c r="BY22" s="556"/>
      <c r="DH22" s="556"/>
      <c r="DI22" s="556"/>
      <c r="DJ22" s="556"/>
      <c r="DK22" s="556"/>
      <c r="DL22" s="556"/>
      <c r="DM22" s="556"/>
      <c r="DN22" s="556"/>
      <c r="DO22" s="556"/>
      <c r="DP22" s="556"/>
      <c r="DQ22" s="556"/>
      <c r="DR22" s="556"/>
      <c r="DS22" s="556"/>
      <c r="EP22" s="550" t="s">
        <v>264</v>
      </c>
      <c r="EQ22" s="551"/>
      <c r="ER22" s="551"/>
      <c r="ES22" s="551"/>
      <c r="ET22" s="551"/>
      <c r="EU22" s="551"/>
      <c r="EV22" s="551"/>
      <c r="EW22" s="551"/>
      <c r="EX22" s="551"/>
      <c r="EY22" s="551"/>
      <c r="EZ22" s="551"/>
      <c r="FA22" s="551"/>
      <c r="FB22" s="551"/>
      <c r="FC22" s="551"/>
      <c r="FD22" s="551"/>
      <c r="FE22" s="551"/>
      <c r="FF22" s="552"/>
    </row>
    <row r="23" spans="1:162" ht="13.5" customHeight="1">
      <c r="A23" s="540"/>
      <c r="BR23" s="556"/>
      <c r="BS23" s="556"/>
      <c r="BT23" s="556" t="s">
        <v>270</v>
      </c>
      <c r="BU23" s="556"/>
      <c r="BV23" s="556"/>
      <c r="BW23" s="556"/>
      <c r="BX23" s="556"/>
      <c r="BY23" s="556"/>
      <c r="EP23" s="553"/>
      <c r="EQ23" s="554"/>
      <c r="ER23" s="554"/>
      <c r="ES23" s="554"/>
      <c r="ET23" s="554"/>
      <c r="EU23" s="554"/>
      <c r="EV23" s="554"/>
      <c r="EW23" s="554"/>
      <c r="EX23" s="554"/>
      <c r="EY23" s="554"/>
      <c r="EZ23" s="554"/>
      <c r="FA23" s="554"/>
      <c r="FB23" s="554"/>
      <c r="FC23" s="554"/>
      <c r="FD23" s="554"/>
      <c r="FE23" s="554"/>
      <c r="FF23" s="555"/>
    </row>
    <row r="24" spans="1:183" ht="13.5" customHeight="1">
      <c r="A24" s="540"/>
      <c r="AF24" s="556" t="str">
        <f>D5</f>
        <v>サブA</v>
      </c>
      <c r="AG24" s="556"/>
      <c r="AH24" s="556"/>
      <c r="AI24" s="556"/>
      <c r="AJ24" s="556"/>
      <c r="AK24" s="556"/>
      <c r="AL24" s="556"/>
      <c r="AM24" s="556"/>
      <c r="AN24" s="556"/>
      <c r="AO24" s="556"/>
      <c r="AP24" s="556"/>
      <c r="AQ24" s="556"/>
      <c r="BR24" s="556"/>
      <c r="BS24" s="556"/>
      <c r="BT24" s="556"/>
      <c r="BU24" s="556"/>
      <c r="BV24" s="556"/>
      <c r="BW24" s="556"/>
      <c r="BX24" s="556"/>
      <c r="BY24" s="556"/>
      <c r="CZ24" s="556" t="str">
        <f>D5</f>
        <v>サブA</v>
      </c>
      <c r="DA24" s="556"/>
      <c r="DB24" s="556"/>
      <c r="DC24" s="556"/>
      <c r="DD24" s="556"/>
      <c r="DE24" s="556"/>
      <c r="DF24" s="556"/>
      <c r="DG24" s="556"/>
      <c r="DH24" s="556"/>
      <c r="DI24" s="556"/>
      <c r="DJ24" s="556"/>
      <c r="DK24" s="556"/>
      <c r="EP24" s="544" t="s">
        <v>23</v>
      </c>
      <c r="EQ24" s="545"/>
      <c r="ER24" s="545"/>
      <c r="ES24" s="545"/>
      <c r="ET24" s="545"/>
      <c r="EU24" s="545"/>
      <c r="EV24" s="545"/>
      <c r="EW24" s="545"/>
      <c r="EX24" s="545"/>
      <c r="EY24" s="545"/>
      <c r="EZ24" s="545"/>
      <c r="FA24" s="545"/>
      <c r="FB24" s="545"/>
      <c r="FC24" s="545"/>
      <c r="FD24" s="545"/>
      <c r="FE24" s="545"/>
      <c r="FF24" s="545"/>
      <c r="FG24" s="545"/>
      <c r="FH24" s="545"/>
      <c r="FI24" s="545"/>
      <c r="FJ24" s="545"/>
      <c r="FK24" s="545"/>
      <c r="FL24" s="545"/>
      <c r="FM24" s="545"/>
      <c r="FN24" s="545"/>
      <c r="FO24" s="545"/>
      <c r="FP24" s="545"/>
      <c r="FQ24" s="545"/>
      <c r="FR24" s="545"/>
      <c r="FS24" s="545"/>
      <c r="FT24" s="545"/>
      <c r="FU24" s="545"/>
      <c r="FV24" s="545"/>
      <c r="FW24" s="545"/>
      <c r="FX24" s="545"/>
      <c r="FY24" s="545"/>
      <c r="FZ24" s="545"/>
      <c r="GA24" s="546"/>
    </row>
    <row r="25" spans="1:183" ht="13.5" customHeight="1">
      <c r="A25" s="540"/>
      <c r="AF25" s="556"/>
      <c r="AG25" s="556"/>
      <c r="AH25" s="556"/>
      <c r="AI25" s="556"/>
      <c r="AJ25" s="556"/>
      <c r="AK25" s="556"/>
      <c r="AL25" s="556"/>
      <c r="AM25" s="556"/>
      <c r="AN25" s="556"/>
      <c r="AO25" s="556"/>
      <c r="AP25" s="556"/>
      <c r="AQ25" s="556"/>
      <c r="BR25" s="129"/>
      <c r="BS25" s="129"/>
      <c r="BT25" s="129"/>
      <c r="BU25" s="129"/>
      <c r="BV25" s="129"/>
      <c r="BW25" s="129"/>
      <c r="BX25" s="129"/>
      <c r="BY25" s="129"/>
      <c r="CZ25" s="556"/>
      <c r="DA25" s="556"/>
      <c r="DB25" s="556"/>
      <c r="DC25" s="556"/>
      <c r="DD25" s="556"/>
      <c r="DE25" s="556"/>
      <c r="DF25" s="556"/>
      <c r="DG25" s="556"/>
      <c r="DH25" s="556"/>
      <c r="DI25" s="556"/>
      <c r="DJ25" s="556"/>
      <c r="DK25" s="556"/>
      <c r="EP25" s="547"/>
      <c r="EQ25" s="548"/>
      <c r="ER25" s="548"/>
      <c r="ES25" s="548"/>
      <c r="ET25" s="548"/>
      <c r="EU25" s="548"/>
      <c r="EV25" s="548"/>
      <c r="EW25" s="548"/>
      <c r="EX25" s="548"/>
      <c r="EY25" s="548"/>
      <c r="EZ25" s="548"/>
      <c r="FA25" s="548"/>
      <c r="FB25" s="548"/>
      <c r="FC25" s="548"/>
      <c r="FD25" s="548"/>
      <c r="FE25" s="548"/>
      <c r="FF25" s="548"/>
      <c r="FG25" s="548"/>
      <c r="FH25" s="548"/>
      <c r="FI25" s="548"/>
      <c r="FJ25" s="548"/>
      <c r="FK25" s="548"/>
      <c r="FL25" s="548"/>
      <c r="FM25" s="548"/>
      <c r="FN25" s="548"/>
      <c r="FO25" s="548"/>
      <c r="FP25" s="548"/>
      <c r="FQ25" s="548"/>
      <c r="FR25" s="548"/>
      <c r="FS25" s="548"/>
      <c r="FT25" s="548"/>
      <c r="FU25" s="548"/>
      <c r="FV25" s="548"/>
      <c r="FW25" s="548"/>
      <c r="FX25" s="548"/>
      <c r="FY25" s="548"/>
      <c r="FZ25" s="548"/>
      <c r="GA25" s="549"/>
    </row>
    <row r="26" spans="1:183" ht="13.5" customHeight="1">
      <c r="A26" s="540"/>
      <c r="AH26" s="556" t="s">
        <v>271</v>
      </c>
      <c r="AI26" s="556"/>
      <c r="AJ26" s="556"/>
      <c r="AK26" s="556"/>
      <c r="AL26" s="556"/>
      <c r="AM26" s="556"/>
      <c r="AN26" s="556"/>
      <c r="AO26" s="556"/>
      <c r="BR26" s="129"/>
      <c r="BS26" s="129"/>
      <c r="BT26" s="129"/>
      <c r="BU26" s="129"/>
      <c r="BV26" s="129"/>
      <c r="BW26" s="129"/>
      <c r="BX26" s="129"/>
      <c r="BY26" s="129"/>
      <c r="DB26" s="557" t="s">
        <v>272</v>
      </c>
      <c r="DC26" s="557"/>
      <c r="DD26" s="557"/>
      <c r="DE26" s="557"/>
      <c r="DF26" s="557"/>
      <c r="DG26" s="557"/>
      <c r="DH26" s="557"/>
      <c r="DI26" s="557"/>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row>
    <row r="27" spans="1:183" ht="13.5" customHeight="1">
      <c r="A27" s="540"/>
      <c r="E27" s="130"/>
      <c r="F27" s="567" t="s">
        <v>273</v>
      </c>
      <c r="G27" s="568"/>
      <c r="H27" s="568"/>
      <c r="I27" s="568"/>
      <c r="J27" s="568"/>
      <c r="K27" s="569"/>
      <c r="L27" s="578" t="s">
        <v>41</v>
      </c>
      <c r="M27" s="579"/>
      <c r="N27" s="579"/>
      <c r="O27" s="579"/>
      <c r="P27" s="579"/>
      <c r="Q27" s="579"/>
      <c r="R27" s="579"/>
      <c r="S27" s="579"/>
      <c r="T27" s="579"/>
      <c r="U27" s="579"/>
      <c r="V27" s="579"/>
      <c r="W27" s="579"/>
      <c r="X27" s="579"/>
      <c r="Y27" s="579"/>
      <c r="Z27" s="579"/>
      <c r="AA27" s="579"/>
      <c r="AB27" s="579"/>
      <c r="AC27" s="579"/>
      <c r="AD27" s="579"/>
      <c r="AE27" s="579"/>
      <c r="AF27" s="579"/>
      <c r="AG27" s="580"/>
      <c r="AH27" s="556"/>
      <c r="AI27" s="556"/>
      <c r="AJ27" s="556"/>
      <c r="AK27" s="556"/>
      <c r="AL27" s="556"/>
      <c r="AM27" s="556"/>
      <c r="AN27" s="556"/>
      <c r="AO27" s="556"/>
      <c r="AP27" s="567" t="s">
        <v>274</v>
      </c>
      <c r="AQ27" s="568"/>
      <c r="AR27" s="568"/>
      <c r="AS27" s="568"/>
      <c r="AT27" s="568"/>
      <c r="AU27" s="569"/>
      <c r="AV27" s="544" t="s">
        <v>23</v>
      </c>
      <c r="AW27" s="545"/>
      <c r="AX27" s="545"/>
      <c r="AY27" s="545"/>
      <c r="AZ27" s="545"/>
      <c r="BA27" s="545"/>
      <c r="BB27" s="545"/>
      <c r="BC27" s="545"/>
      <c r="BD27" s="545"/>
      <c r="BE27" s="545"/>
      <c r="BF27" s="545"/>
      <c r="BG27" s="545"/>
      <c r="BH27" s="545"/>
      <c r="BI27" s="545"/>
      <c r="BJ27" s="545"/>
      <c r="BK27" s="545"/>
      <c r="BL27" s="545"/>
      <c r="BM27" s="545"/>
      <c r="BN27" s="545"/>
      <c r="BO27" s="545"/>
      <c r="BP27" s="545"/>
      <c r="BQ27" s="546"/>
      <c r="BZ27" s="567" t="s">
        <v>275</v>
      </c>
      <c r="CA27" s="568"/>
      <c r="CB27" s="568"/>
      <c r="CC27" s="568"/>
      <c r="CD27" s="568"/>
      <c r="CE27" s="569"/>
      <c r="CF27" s="578" t="s">
        <v>39</v>
      </c>
      <c r="CG27" s="579"/>
      <c r="CH27" s="579"/>
      <c r="CI27" s="579"/>
      <c r="CJ27" s="579"/>
      <c r="CK27" s="579"/>
      <c r="CL27" s="579"/>
      <c r="CM27" s="579"/>
      <c r="CN27" s="579"/>
      <c r="CO27" s="579"/>
      <c r="CP27" s="579"/>
      <c r="CQ27" s="579"/>
      <c r="CR27" s="579"/>
      <c r="CS27" s="579"/>
      <c r="CT27" s="579"/>
      <c r="CU27" s="579"/>
      <c r="CV27" s="579"/>
      <c r="CW27" s="579"/>
      <c r="CX27" s="579"/>
      <c r="CY27" s="579"/>
      <c r="CZ27" s="579"/>
      <c r="DA27" s="580"/>
      <c r="DB27" s="557"/>
      <c r="DC27" s="557"/>
      <c r="DD27" s="557"/>
      <c r="DE27" s="557"/>
      <c r="DF27" s="557"/>
      <c r="DG27" s="557"/>
      <c r="DH27" s="557"/>
      <c r="DI27" s="557"/>
      <c r="DJ27" s="567" t="s">
        <v>276</v>
      </c>
      <c r="DK27" s="568"/>
      <c r="DL27" s="568"/>
      <c r="DM27" s="568"/>
      <c r="DN27" s="568"/>
      <c r="DO27" s="569"/>
      <c r="DP27" s="544" t="s">
        <v>34</v>
      </c>
      <c r="DQ27" s="545"/>
      <c r="DR27" s="545"/>
      <c r="DS27" s="545"/>
      <c r="DT27" s="545"/>
      <c r="DU27" s="545"/>
      <c r="DV27" s="545"/>
      <c r="DW27" s="545"/>
      <c r="DX27" s="545"/>
      <c r="DY27" s="545"/>
      <c r="DZ27" s="545"/>
      <c r="EA27" s="545"/>
      <c r="EB27" s="545"/>
      <c r="EC27" s="545"/>
      <c r="ED27" s="545"/>
      <c r="EE27" s="545"/>
      <c r="EF27" s="545"/>
      <c r="EG27" s="545"/>
      <c r="EH27" s="545"/>
      <c r="EI27" s="545"/>
      <c r="EJ27" s="545"/>
      <c r="EK27" s="546"/>
      <c r="EL27" s="131"/>
      <c r="EM27" s="131"/>
      <c r="EN27" s="131"/>
      <c r="EO27" s="131"/>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row>
    <row r="28" spans="1:162" ht="13.5" customHeight="1">
      <c r="A28" s="540"/>
      <c r="D28" s="130"/>
      <c r="E28" s="130"/>
      <c r="F28" s="570"/>
      <c r="G28" s="571"/>
      <c r="H28" s="571"/>
      <c r="I28" s="571"/>
      <c r="J28" s="571"/>
      <c r="K28" s="572"/>
      <c r="L28" s="581"/>
      <c r="M28" s="582"/>
      <c r="N28" s="582"/>
      <c r="O28" s="582"/>
      <c r="P28" s="582"/>
      <c r="Q28" s="582"/>
      <c r="R28" s="582"/>
      <c r="S28" s="582"/>
      <c r="T28" s="582"/>
      <c r="U28" s="582"/>
      <c r="V28" s="582"/>
      <c r="W28" s="582"/>
      <c r="X28" s="582"/>
      <c r="Y28" s="582"/>
      <c r="Z28" s="582"/>
      <c r="AA28" s="582"/>
      <c r="AB28" s="582"/>
      <c r="AC28" s="582"/>
      <c r="AD28" s="582"/>
      <c r="AE28" s="582"/>
      <c r="AF28" s="582"/>
      <c r="AG28" s="583"/>
      <c r="AH28" s="590">
        <v>0</v>
      </c>
      <c r="AI28" s="556"/>
      <c r="AJ28" s="556" t="s">
        <v>266</v>
      </c>
      <c r="AK28" s="556"/>
      <c r="AL28" s="556"/>
      <c r="AM28" s="556"/>
      <c r="AN28" s="556">
        <v>1</v>
      </c>
      <c r="AO28" s="591"/>
      <c r="AP28" s="570"/>
      <c r="AQ28" s="571"/>
      <c r="AR28" s="571"/>
      <c r="AS28" s="571"/>
      <c r="AT28" s="571"/>
      <c r="AU28" s="572"/>
      <c r="AV28" s="587"/>
      <c r="AW28" s="588"/>
      <c r="AX28" s="588"/>
      <c r="AY28" s="588"/>
      <c r="AZ28" s="588"/>
      <c r="BA28" s="588"/>
      <c r="BB28" s="588"/>
      <c r="BC28" s="588"/>
      <c r="BD28" s="588"/>
      <c r="BE28" s="588"/>
      <c r="BF28" s="588"/>
      <c r="BG28" s="588"/>
      <c r="BH28" s="588"/>
      <c r="BI28" s="588"/>
      <c r="BJ28" s="588"/>
      <c r="BK28" s="588"/>
      <c r="BL28" s="588"/>
      <c r="BM28" s="588"/>
      <c r="BN28" s="588"/>
      <c r="BO28" s="588"/>
      <c r="BP28" s="588"/>
      <c r="BQ28" s="589"/>
      <c r="BZ28" s="570"/>
      <c r="CA28" s="571"/>
      <c r="CB28" s="571"/>
      <c r="CC28" s="571"/>
      <c r="CD28" s="571"/>
      <c r="CE28" s="572"/>
      <c r="CF28" s="581"/>
      <c r="CG28" s="582"/>
      <c r="CH28" s="582"/>
      <c r="CI28" s="582"/>
      <c r="CJ28" s="582"/>
      <c r="CK28" s="582"/>
      <c r="CL28" s="582"/>
      <c r="CM28" s="582"/>
      <c r="CN28" s="582"/>
      <c r="CO28" s="582"/>
      <c r="CP28" s="582"/>
      <c r="CQ28" s="582"/>
      <c r="CR28" s="582"/>
      <c r="CS28" s="582"/>
      <c r="CT28" s="582"/>
      <c r="CU28" s="582"/>
      <c r="CV28" s="582"/>
      <c r="CW28" s="582"/>
      <c r="CX28" s="582"/>
      <c r="CY28" s="582"/>
      <c r="CZ28" s="582"/>
      <c r="DA28" s="583"/>
      <c r="DB28" s="590">
        <v>0</v>
      </c>
      <c r="DC28" s="556"/>
      <c r="DD28" s="556" t="s">
        <v>266</v>
      </c>
      <c r="DE28" s="556"/>
      <c r="DF28" s="556"/>
      <c r="DG28" s="556"/>
      <c r="DH28" s="556">
        <v>0</v>
      </c>
      <c r="DI28" s="591"/>
      <c r="DJ28" s="570"/>
      <c r="DK28" s="571"/>
      <c r="DL28" s="571"/>
      <c r="DM28" s="571"/>
      <c r="DN28" s="571"/>
      <c r="DO28" s="572"/>
      <c r="DP28" s="587"/>
      <c r="DQ28" s="588"/>
      <c r="DR28" s="588"/>
      <c r="DS28" s="588"/>
      <c r="DT28" s="588"/>
      <c r="DU28" s="588"/>
      <c r="DV28" s="588"/>
      <c r="DW28" s="588"/>
      <c r="DX28" s="588"/>
      <c r="DY28" s="588"/>
      <c r="DZ28" s="588"/>
      <c r="EA28" s="588"/>
      <c r="EB28" s="588"/>
      <c r="EC28" s="588"/>
      <c r="ED28" s="588"/>
      <c r="EE28" s="588"/>
      <c r="EF28" s="588"/>
      <c r="EG28" s="588"/>
      <c r="EH28" s="588"/>
      <c r="EI28" s="588"/>
      <c r="EJ28" s="588"/>
      <c r="EK28" s="589"/>
      <c r="EL28" s="131"/>
      <c r="EM28" s="131"/>
      <c r="EN28" s="131"/>
      <c r="EO28" s="131"/>
      <c r="EP28" s="121"/>
      <c r="EQ28" s="121"/>
      <c r="ER28" s="121"/>
      <c r="ES28" s="121"/>
      <c r="ET28" s="121"/>
      <c r="EU28" s="121"/>
      <c r="EV28" s="121"/>
      <c r="EW28" s="121"/>
      <c r="EX28" s="121"/>
      <c r="EY28" s="121"/>
      <c r="EZ28" s="121"/>
      <c r="FA28" s="121"/>
      <c r="FB28" s="121"/>
      <c r="FC28" s="121"/>
      <c r="FD28" s="121"/>
      <c r="FE28" s="121"/>
      <c r="FF28" s="121"/>
    </row>
    <row r="29" spans="1:162" ht="13.5" customHeight="1">
      <c r="A29" s="541"/>
      <c r="D29" s="130"/>
      <c r="E29" s="130"/>
      <c r="F29" s="573"/>
      <c r="G29" s="574"/>
      <c r="H29" s="574"/>
      <c r="I29" s="574"/>
      <c r="J29" s="574"/>
      <c r="K29" s="575"/>
      <c r="L29" s="584"/>
      <c r="M29" s="585"/>
      <c r="N29" s="585"/>
      <c r="O29" s="585"/>
      <c r="P29" s="585"/>
      <c r="Q29" s="585"/>
      <c r="R29" s="585"/>
      <c r="S29" s="585"/>
      <c r="T29" s="585"/>
      <c r="U29" s="585"/>
      <c r="V29" s="585"/>
      <c r="W29" s="585"/>
      <c r="X29" s="585"/>
      <c r="Y29" s="585"/>
      <c r="Z29" s="585"/>
      <c r="AA29" s="585"/>
      <c r="AB29" s="585"/>
      <c r="AC29" s="585"/>
      <c r="AD29" s="585"/>
      <c r="AE29" s="585"/>
      <c r="AF29" s="585"/>
      <c r="AG29" s="586"/>
      <c r="AH29" s="590"/>
      <c r="AI29" s="556"/>
      <c r="AJ29" s="556"/>
      <c r="AK29" s="556"/>
      <c r="AL29" s="556"/>
      <c r="AM29" s="556"/>
      <c r="AN29" s="556"/>
      <c r="AO29" s="591"/>
      <c r="AP29" s="573"/>
      <c r="AQ29" s="574"/>
      <c r="AR29" s="574"/>
      <c r="AS29" s="574"/>
      <c r="AT29" s="574"/>
      <c r="AU29" s="575"/>
      <c r="AV29" s="547"/>
      <c r="AW29" s="548"/>
      <c r="AX29" s="548"/>
      <c r="AY29" s="548"/>
      <c r="AZ29" s="548"/>
      <c r="BA29" s="548"/>
      <c r="BB29" s="548"/>
      <c r="BC29" s="548"/>
      <c r="BD29" s="548"/>
      <c r="BE29" s="548"/>
      <c r="BF29" s="548"/>
      <c r="BG29" s="548"/>
      <c r="BH29" s="548"/>
      <c r="BI29" s="548"/>
      <c r="BJ29" s="548"/>
      <c r="BK29" s="548"/>
      <c r="BL29" s="548"/>
      <c r="BM29" s="548"/>
      <c r="BN29" s="548"/>
      <c r="BO29" s="548"/>
      <c r="BP29" s="548"/>
      <c r="BQ29" s="549"/>
      <c r="BR29" s="131"/>
      <c r="BS29" s="131"/>
      <c r="BT29" s="131"/>
      <c r="BU29" s="131"/>
      <c r="BV29" s="130"/>
      <c r="BW29" s="130"/>
      <c r="BX29" s="130"/>
      <c r="BY29" s="130"/>
      <c r="BZ29" s="573"/>
      <c r="CA29" s="574"/>
      <c r="CB29" s="574"/>
      <c r="CC29" s="574"/>
      <c r="CD29" s="574"/>
      <c r="CE29" s="575"/>
      <c r="CF29" s="584"/>
      <c r="CG29" s="585"/>
      <c r="CH29" s="585"/>
      <c r="CI29" s="585"/>
      <c r="CJ29" s="585"/>
      <c r="CK29" s="585"/>
      <c r="CL29" s="585"/>
      <c r="CM29" s="585"/>
      <c r="CN29" s="585"/>
      <c r="CO29" s="585"/>
      <c r="CP29" s="585"/>
      <c r="CQ29" s="585"/>
      <c r="CR29" s="585"/>
      <c r="CS29" s="585"/>
      <c r="CT29" s="585"/>
      <c r="CU29" s="585"/>
      <c r="CV29" s="585"/>
      <c r="CW29" s="585"/>
      <c r="CX29" s="585"/>
      <c r="CY29" s="585"/>
      <c r="CZ29" s="585"/>
      <c r="DA29" s="586"/>
      <c r="DB29" s="590"/>
      <c r="DC29" s="556"/>
      <c r="DD29" s="556"/>
      <c r="DE29" s="556"/>
      <c r="DF29" s="556"/>
      <c r="DG29" s="556"/>
      <c r="DH29" s="556"/>
      <c r="DI29" s="591"/>
      <c r="DJ29" s="573"/>
      <c r="DK29" s="574"/>
      <c r="DL29" s="574"/>
      <c r="DM29" s="574"/>
      <c r="DN29" s="574"/>
      <c r="DO29" s="575"/>
      <c r="DP29" s="547"/>
      <c r="DQ29" s="548"/>
      <c r="DR29" s="548"/>
      <c r="DS29" s="548"/>
      <c r="DT29" s="548"/>
      <c r="DU29" s="548"/>
      <c r="DV29" s="548"/>
      <c r="DW29" s="548"/>
      <c r="DX29" s="548"/>
      <c r="DY29" s="548"/>
      <c r="DZ29" s="548"/>
      <c r="EA29" s="548"/>
      <c r="EB29" s="548"/>
      <c r="EC29" s="548"/>
      <c r="ED29" s="548"/>
      <c r="EE29" s="548"/>
      <c r="EF29" s="548"/>
      <c r="EG29" s="548"/>
      <c r="EH29" s="548"/>
      <c r="EI29" s="548"/>
      <c r="EJ29" s="548"/>
      <c r="EK29" s="549"/>
      <c r="EL29" s="131"/>
      <c r="EM29" s="131"/>
      <c r="EN29" s="131"/>
      <c r="EO29" s="131"/>
      <c r="EP29" s="121"/>
      <c r="EQ29" s="121"/>
      <c r="ER29" s="121"/>
      <c r="ES29" s="121"/>
      <c r="ET29" s="121"/>
      <c r="EU29" s="121"/>
      <c r="EV29" s="121"/>
      <c r="EW29" s="121"/>
      <c r="EX29" s="121"/>
      <c r="EY29" s="121"/>
      <c r="EZ29" s="121"/>
      <c r="FA29" s="121"/>
      <c r="FB29" s="121"/>
      <c r="FC29" s="121"/>
      <c r="FD29" s="121"/>
      <c r="FE29" s="121"/>
      <c r="FF29" s="121"/>
    </row>
    <row r="30" spans="1:183" ht="13.5" customHeight="1">
      <c r="A30" s="592" t="s">
        <v>277</v>
      </c>
      <c r="S30" s="133"/>
      <c r="T30" s="134"/>
      <c r="U30" s="135"/>
      <c r="V30" s="593" t="s">
        <v>267</v>
      </c>
      <c r="W30" s="593"/>
      <c r="X30" s="593"/>
      <c r="Y30" s="593"/>
      <c r="Z30" s="593"/>
      <c r="AA30" s="593"/>
      <c r="AB30" s="593"/>
      <c r="AC30" s="593"/>
      <c r="AD30" s="593"/>
      <c r="AE30" s="593"/>
      <c r="AF30" s="593"/>
      <c r="AG30" s="593"/>
      <c r="AH30" s="556">
        <v>1</v>
      </c>
      <c r="AI30" s="556"/>
      <c r="AJ30" s="556" t="s">
        <v>268</v>
      </c>
      <c r="AK30" s="556"/>
      <c r="AL30" s="556"/>
      <c r="AM30" s="556"/>
      <c r="AN30" s="556">
        <v>0</v>
      </c>
      <c r="AO30" s="556"/>
      <c r="BC30" s="133"/>
      <c r="BD30" s="134"/>
      <c r="BF30" s="593" t="s">
        <v>269</v>
      </c>
      <c r="BG30" s="593"/>
      <c r="BH30" s="593"/>
      <c r="BI30" s="593"/>
      <c r="BJ30" s="593"/>
      <c r="BK30" s="593"/>
      <c r="BL30" s="593"/>
      <c r="BM30" s="593"/>
      <c r="BN30" s="593"/>
      <c r="BO30" s="593"/>
      <c r="BP30" s="593"/>
      <c r="BQ30" s="593"/>
      <c r="CM30" s="133"/>
      <c r="CN30" s="134"/>
      <c r="CP30" s="593" t="s">
        <v>269</v>
      </c>
      <c r="CQ30" s="593"/>
      <c r="CR30" s="593"/>
      <c r="CS30" s="593"/>
      <c r="CT30" s="593"/>
      <c r="CU30" s="593"/>
      <c r="CV30" s="593"/>
      <c r="CW30" s="593"/>
      <c r="CX30" s="593"/>
      <c r="CY30" s="593"/>
      <c r="CZ30" s="593"/>
      <c r="DA30" s="593"/>
      <c r="DB30" s="556">
        <v>0</v>
      </c>
      <c r="DC30" s="556"/>
      <c r="DD30" s="556" t="s">
        <v>268</v>
      </c>
      <c r="DE30" s="556"/>
      <c r="DF30" s="556"/>
      <c r="DG30" s="556"/>
      <c r="DH30" s="556">
        <v>0</v>
      </c>
      <c r="DI30" s="556"/>
      <c r="DW30" s="133"/>
      <c r="DX30" s="134"/>
      <c r="DZ30" s="593" t="s">
        <v>278</v>
      </c>
      <c r="EA30" s="593"/>
      <c r="EB30" s="593"/>
      <c r="EC30" s="593"/>
      <c r="ED30" s="593"/>
      <c r="EE30" s="593"/>
      <c r="EF30" s="593"/>
      <c r="EG30" s="593"/>
      <c r="EH30" s="593"/>
      <c r="EI30" s="593"/>
      <c r="EJ30" s="593"/>
      <c r="EK30" s="593"/>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row>
    <row r="31" spans="1:183" ht="13.5" customHeight="1">
      <c r="A31" s="540"/>
      <c r="S31" s="133"/>
      <c r="T31" s="134"/>
      <c r="U31" s="129"/>
      <c r="V31" s="556"/>
      <c r="W31" s="556"/>
      <c r="X31" s="556"/>
      <c r="Y31" s="556"/>
      <c r="Z31" s="556"/>
      <c r="AA31" s="556"/>
      <c r="AB31" s="556"/>
      <c r="AC31" s="556"/>
      <c r="AD31" s="556"/>
      <c r="AE31" s="556"/>
      <c r="AF31" s="556"/>
      <c r="AG31" s="556"/>
      <c r="AH31" s="556"/>
      <c r="AI31" s="556"/>
      <c r="AJ31" s="556"/>
      <c r="AK31" s="556"/>
      <c r="AL31" s="556"/>
      <c r="AM31" s="556"/>
      <c r="AN31" s="556"/>
      <c r="AO31" s="556"/>
      <c r="BC31" s="133"/>
      <c r="BD31" s="134"/>
      <c r="BF31" s="556"/>
      <c r="BG31" s="556"/>
      <c r="BH31" s="556"/>
      <c r="BI31" s="556"/>
      <c r="BJ31" s="556"/>
      <c r="BK31" s="556"/>
      <c r="BL31" s="556"/>
      <c r="BM31" s="556"/>
      <c r="BN31" s="556"/>
      <c r="BO31" s="556"/>
      <c r="BP31" s="556"/>
      <c r="BQ31" s="556"/>
      <c r="CM31" s="133"/>
      <c r="CN31" s="134"/>
      <c r="CP31" s="556"/>
      <c r="CQ31" s="556"/>
      <c r="CR31" s="556"/>
      <c r="CS31" s="556"/>
      <c r="CT31" s="556"/>
      <c r="CU31" s="556"/>
      <c r="CV31" s="556"/>
      <c r="CW31" s="556"/>
      <c r="CX31" s="556"/>
      <c r="CY31" s="556"/>
      <c r="CZ31" s="556"/>
      <c r="DA31" s="556"/>
      <c r="DB31" s="556"/>
      <c r="DC31" s="556"/>
      <c r="DD31" s="556"/>
      <c r="DE31" s="556"/>
      <c r="DF31" s="556"/>
      <c r="DG31" s="556"/>
      <c r="DH31" s="556"/>
      <c r="DI31" s="556"/>
      <c r="DW31" s="133"/>
      <c r="DX31" s="134"/>
      <c r="DZ31" s="556"/>
      <c r="EA31" s="556"/>
      <c r="EB31" s="556"/>
      <c r="EC31" s="556"/>
      <c r="ED31" s="556"/>
      <c r="EE31" s="556"/>
      <c r="EF31" s="556"/>
      <c r="EG31" s="556"/>
      <c r="EH31" s="556"/>
      <c r="EI31" s="556"/>
      <c r="EJ31" s="556"/>
      <c r="EK31" s="556"/>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row>
    <row r="32" spans="1:183" ht="13.5" customHeight="1">
      <c r="A32" s="540"/>
      <c r="S32" s="136"/>
      <c r="T32" s="137"/>
      <c r="AH32" s="556">
        <v>0</v>
      </c>
      <c r="AI32" s="556"/>
      <c r="AJ32" s="556" t="s">
        <v>279</v>
      </c>
      <c r="AK32" s="556"/>
      <c r="AL32" s="556"/>
      <c r="AM32" s="556"/>
      <c r="AN32" s="556">
        <v>0</v>
      </c>
      <c r="AO32" s="556"/>
      <c r="BC32" s="136"/>
      <c r="BD32" s="137"/>
      <c r="CM32" s="136"/>
      <c r="CN32" s="137"/>
      <c r="DB32" s="556">
        <v>0</v>
      </c>
      <c r="DC32" s="556"/>
      <c r="DD32" s="556" t="s">
        <v>279</v>
      </c>
      <c r="DE32" s="556"/>
      <c r="DF32" s="556"/>
      <c r="DG32" s="556"/>
      <c r="DH32" s="556">
        <v>0</v>
      </c>
      <c r="DI32" s="556"/>
      <c r="DW32" s="136"/>
      <c r="DX32" s="137"/>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row>
    <row r="33" spans="1:139" ht="19">
      <c r="A33" s="540"/>
      <c r="H33" s="544" t="s">
        <v>280</v>
      </c>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6"/>
      <c r="AH33" s="556"/>
      <c r="AI33" s="556"/>
      <c r="AJ33" s="556"/>
      <c r="AK33" s="556"/>
      <c r="AL33" s="556"/>
      <c r="AM33" s="556"/>
      <c r="AN33" s="556"/>
      <c r="AO33" s="556"/>
      <c r="AR33" s="544" t="s">
        <v>281</v>
      </c>
      <c r="AS33" s="545"/>
      <c r="AT33" s="545"/>
      <c r="AU33" s="545"/>
      <c r="AV33" s="545"/>
      <c r="AW33" s="545"/>
      <c r="AX33" s="545"/>
      <c r="AY33" s="545"/>
      <c r="AZ33" s="545"/>
      <c r="BA33" s="545"/>
      <c r="BB33" s="545"/>
      <c r="BC33" s="545"/>
      <c r="BD33" s="545"/>
      <c r="BE33" s="545"/>
      <c r="BF33" s="545"/>
      <c r="BG33" s="545"/>
      <c r="BH33" s="545"/>
      <c r="BI33" s="545"/>
      <c r="BJ33" s="545"/>
      <c r="BK33" s="545"/>
      <c r="BL33" s="545"/>
      <c r="BM33" s="545"/>
      <c r="BN33" s="545"/>
      <c r="BO33" s="546"/>
      <c r="CB33" s="544" t="s">
        <v>282</v>
      </c>
      <c r="CC33" s="545"/>
      <c r="CD33" s="545"/>
      <c r="CE33" s="545"/>
      <c r="CF33" s="545"/>
      <c r="CG33" s="545"/>
      <c r="CH33" s="545"/>
      <c r="CI33" s="545"/>
      <c r="CJ33" s="545"/>
      <c r="CK33" s="545"/>
      <c r="CL33" s="545"/>
      <c r="CM33" s="545"/>
      <c r="CN33" s="545"/>
      <c r="CO33" s="545"/>
      <c r="CP33" s="545"/>
      <c r="CQ33" s="545"/>
      <c r="CR33" s="545"/>
      <c r="CS33" s="545"/>
      <c r="CT33" s="545"/>
      <c r="CU33" s="545"/>
      <c r="CV33" s="545"/>
      <c r="CW33" s="545"/>
      <c r="CX33" s="545"/>
      <c r="CY33" s="546"/>
      <c r="DB33" s="556"/>
      <c r="DC33" s="556"/>
      <c r="DD33" s="556"/>
      <c r="DE33" s="556"/>
      <c r="DF33" s="556"/>
      <c r="DG33" s="556"/>
      <c r="DH33" s="556"/>
      <c r="DI33" s="556"/>
      <c r="DL33" s="544" t="s">
        <v>283</v>
      </c>
      <c r="DM33" s="545"/>
      <c r="DN33" s="545"/>
      <c r="DO33" s="545"/>
      <c r="DP33" s="545"/>
      <c r="DQ33" s="545"/>
      <c r="DR33" s="545"/>
      <c r="DS33" s="545"/>
      <c r="DT33" s="545"/>
      <c r="DU33" s="545"/>
      <c r="DV33" s="545"/>
      <c r="DW33" s="545"/>
      <c r="DX33" s="545"/>
      <c r="DY33" s="545"/>
      <c r="DZ33" s="545"/>
      <c r="EA33" s="545"/>
      <c r="EB33" s="545"/>
      <c r="EC33" s="545"/>
      <c r="ED33" s="545"/>
      <c r="EE33" s="545"/>
      <c r="EF33" s="545"/>
      <c r="EG33" s="545"/>
      <c r="EH33" s="545"/>
      <c r="EI33" s="546"/>
    </row>
    <row r="34" spans="1:162" ht="13.5" customHeight="1">
      <c r="A34" s="540"/>
      <c r="H34" s="587" t="s">
        <v>284</v>
      </c>
      <c r="I34" s="588"/>
      <c r="J34" s="588"/>
      <c r="K34" s="588"/>
      <c r="L34" s="588"/>
      <c r="M34" s="588"/>
      <c r="N34" s="588"/>
      <c r="O34" s="588"/>
      <c r="P34" s="588"/>
      <c r="Q34" s="588"/>
      <c r="R34" s="588"/>
      <c r="S34" s="588"/>
      <c r="T34" s="594" t="str">
        <f>D6</f>
        <v>豊肥</v>
      </c>
      <c r="U34" s="594"/>
      <c r="V34" s="594"/>
      <c r="W34" s="594"/>
      <c r="X34" s="594"/>
      <c r="Y34" s="594"/>
      <c r="Z34" s="594"/>
      <c r="AA34" s="594"/>
      <c r="AB34" s="594"/>
      <c r="AC34" s="594"/>
      <c r="AD34" s="594"/>
      <c r="AE34" s="595"/>
      <c r="AF34" s="138"/>
      <c r="AG34" s="139"/>
      <c r="AH34" s="556">
        <v>0</v>
      </c>
      <c r="AI34" s="556"/>
      <c r="AJ34" s="556" t="s">
        <v>285</v>
      </c>
      <c r="AK34" s="556"/>
      <c r="AL34" s="556"/>
      <c r="AM34" s="556"/>
      <c r="AN34" s="556">
        <v>0</v>
      </c>
      <c r="AO34" s="556"/>
      <c r="AP34" s="139"/>
      <c r="AQ34" s="140"/>
      <c r="AR34" s="587" t="s">
        <v>284</v>
      </c>
      <c r="AS34" s="588"/>
      <c r="AT34" s="588"/>
      <c r="AU34" s="588"/>
      <c r="AV34" s="588"/>
      <c r="AW34" s="588"/>
      <c r="AX34" s="588"/>
      <c r="AY34" s="588"/>
      <c r="AZ34" s="588"/>
      <c r="BA34" s="588"/>
      <c r="BB34" s="588"/>
      <c r="BC34" s="588"/>
      <c r="BD34" s="598" t="str">
        <f>BF6</f>
        <v>佐伯</v>
      </c>
      <c r="BE34" s="598"/>
      <c r="BF34" s="598"/>
      <c r="BG34" s="598"/>
      <c r="BH34" s="598"/>
      <c r="BI34" s="598"/>
      <c r="BJ34" s="598"/>
      <c r="BK34" s="598"/>
      <c r="BL34" s="598"/>
      <c r="BM34" s="598"/>
      <c r="BN34" s="598"/>
      <c r="BO34" s="599"/>
      <c r="CB34" s="587" t="s">
        <v>284</v>
      </c>
      <c r="CC34" s="588"/>
      <c r="CD34" s="588"/>
      <c r="CE34" s="588"/>
      <c r="CF34" s="588"/>
      <c r="CG34" s="588"/>
      <c r="CH34" s="588"/>
      <c r="CI34" s="588"/>
      <c r="CJ34" s="588"/>
      <c r="CK34" s="588"/>
      <c r="CL34" s="588"/>
      <c r="CM34" s="588"/>
      <c r="CN34" s="594" t="str">
        <f>D6</f>
        <v>豊肥</v>
      </c>
      <c r="CO34" s="594"/>
      <c r="CP34" s="594"/>
      <c r="CQ34" s="594"/>
      <c r="CR34" s="594"/>
      <c r="CS34" s="594"/>
      <c r="CT34" s="594"/>
      <c r="CU34" s="594"/>
      <c r="CV34" s="594"/>
      <c r="CW34" s="594"/>
      <c r="CX34" s="594"/>
      <c r="CY34" s="595"/>
      <c r="CZ34" s="138"/>
      <c r="DA34" s="139"/>
      <c r="DB34" s="556">
        <v>1</v>
      </c>
      <c r="DC34" s="556"/>
      <c r="DD34" s="556" t="s">
        <v>285</v>
      </c>
      <c r="DE34" s="556"/>
      <c r="DF34" s="556"/>
      <c r="DG34" s="556"/>
      <c r="DH34" s="556">
        <v>0</v>
      </c>
      <c r="DI34" s="556"/>
      <c r="DJ34" s="139"/>
      <c r="DK34" s="140"/>
      <c r="DL34" s="587" t="s">
        <v>284</v>
      </c>
      <c r="DM34" s="588"/>
      <c r="DN34" s="588"/>
      <c r="DO34" s="588"/>
      <c r="DP34" s="588"/>
      <c r="DQ34" s="588"/>
      <c r="DR34" s="588"/>
      <c r="DS34" s="588"/>
      <c r="DT34" s="588"/>
      <c r="DU34" s="588"/>
      <c r="DV34" s="588"/>
      <c r="DW34" s="588"/>
      <c r="DX34" s="598" t="str">
        <f>BF6</f>
        <v>佐伯</v>
      </c>
      <c r="DY34" s="598"/>
      <c r="DZ34" s="598"/>
      <c r="EA34" s="598"/>
      <c r="EB34" s="598"/>
      <c r="EC34" s="598"/>
      <c r="ED34" s="598"/>
      <c r="EE34" s="598"/>
      <c r="EF34" s="598"/>
      <c r="EG34" s="598"/>
      <c r="EH34" s="598"/>
      <c r="EI34" s="599"/>
      <c r="EP34" s="121"/>
      <c r="EQ34" s="121"/>
      <c r="ER34" s="121"/>
      <c r="ES34" s="121"/>
      <c r="ET34" s="121"/>
      <c r="EU34" s="121"/>
      <c r="EV34" s="121"/>
      <c r="EW34" s="121"/>
      <c r="EX34" s="121"/>
      <c r="EY34" s="121"/>
      <c r="EZ34" s="121"/>
      <c r="FA34" s="121"/>
      <c r="FB34" s="121"/>
      <c r="FC34" s="121"/>
      <c r="FD34" s="121"/>
      <c r="FE34" s="121"/>
      <c r="FF34" s="121"/>
    </row>
    <row r="35" spans="1:162" ht="13.5" customHeight="1">
      <c r="A35" s="540"/>
      <c r="H35" s="547"/>
      <c r="I35" s="548"/>
      <c r="J35" s="548"/>
      <c r="K35" s="548"/>
      <c r="L35" s="548"/>
      <c r="M35" s="548"/>
      <c r="N35" s="548"/>
      <c r="O35" s="548"/>
      <c r="P35" s="548"/>
      <c r="Q35" s="548"/>
      <c r="R35" s="548"/>
      <c r="S35" s="548"/>
      <c r="T35" s="596"/>
      <c r="U35" s="596"/>
      <c r="V35" s="596"/>
      <c r="W35" s="596"/>
      <c r="X35" s="596"/>
      <c r="Y35" s="596"/>
      <c r="Z35" s="596"/>
      <c r="AA35" s="596"/>
      <c r="AB35" s="596"/>
      <c r="AC35" s="596"/>
      <c r="AD35" s="596"/>
      <c r="AE35" s="597"/>
      <c r="AF35" s="138"/>
      <c r="AG35" s="139"/>
      <c r="AH35" s="556"/>
      <c r="AI35" s="556"/>
      <c r="AJ35" s="556"/>
      <c r="AK35" s="556"/>
      <c r="AL35" s="556"/>
      <c r="AM35" s="556"/>
      <c r="AN35" s="556"/>
      <c r="AO35" s="556"/>
      <c r="AP35" s="139"/>
      <c r="AQ35" s="140"/>
      <c r="AR35" s="547"/>
      <c r="AS35" s="548"/>
      <c r="AT35" s="548"/>
      <c r="AU35" s="548"/>
      <c r="AV35" s="548"/>
      <c r="AW35" s="548"/>
      <c r="AX35" s="548"/>
      <c r="AY35" s="548"/>
      <c r="AZ35" s="548"/>
      <c r="BA35" s="548"/>
      <c r="BB35" s="548"/>
      <c r="BC35" s="548"/>
      <c r="BD35" s="600"/>
      <c r="BE35" s="600"/>
      <c r="BF35" s="600"/>
      <c r="BG35" s="600"/>
      <c r="BH35" s="600"/>
      <c r="BI35" s="600"/>
      <c r="BJ35" s="600"/>
      <c r="BK35" s="600"/>
      <c r="BL35" s="600"/>
      <c r="BM35" s="600"/>
      <c r="BN35" s="600"/>
      <c r="BO35" s="601"/>
      <c r="CB35" s="547"/>
      <c r="CC35" s="548"/>
      <c r="CD35" s="548"/>
      <c r="CE35" s="548"/>
      <c r="CF35" s="548"/>
      <c r="CG35" s="548"/>
      <c r="CH35" s="548"/>
      <c r="CI35" s="548"/>
      <c r="CJ35" s="548"/>
      <c r="CK35" s="548"/>
      <c r="CL35" s="548"/>
      <c r="CM35" s="548"/>
      <c r="CN35" s="596"/>
      <c r="CO35" s="596"/>
      <c r="CP35" s="596"/>
      <c r="CQ35" s="596"/>
      <c r="CR35" s="596"/>
      <c r="CS35" s="596"/>
      <c r="CT35" s="596"/>
      <c r="CU35" s="596"/>
      <c r="CV35" s="596"/>
      <c r="CW35" s="596"/>
      <c r="CX35" s="596"/>
      <c r="CY35" s="597"/>
      <c r="CZ35" s="138"/>
      <c r="DA35" s="139"/>
      <c r="DB35" s="556"/>
      <c r="DC35" s="556"/>
      <c r="DD35" s="556"/>
      <c r="DE35" s="556"/>
      <c r="DF35" s="556"/>
      <c r="DG35" s="556"/>
      <c r="DH35" s="556"/>
      <c r="DI35" s="556"/>
      <c r="DJ35" s="139"/>
      <c r="DK35" s="140"/>
      <c r="DL35" s="547"/>
      <c r="DM35" s="548"/>
      <c r="DN35" s="548"/>
      <c r="DO35" s="548"/>
      <c r="DP35" s="548"/>
      <c r="DQ35" s="548"/>
      <c r="DR35" s="548"/>
      <c r="DS35" s="548"/>
      <c r="DT35" s="548"/>
      <c r="DU35" s="548"/>
      <c r="DV35" s="548"/>
      <c r="DW35" s="548"/>
      <c r="DX35" s="600"/>
      <c r="DY35" s="600"/>
      <c r="DZ35" s="600"/>
      <c r="EA35" s="600"/>
      <c r="EB35" s="600"/>
      <c r="EC35" s="600"/>
      <c r="ED35" s="600"/>
      <c r="EE35" s="600"/>
      <c r="EF35" s="600"/>
      <c r="EG35" s="600"/>
      <c r="EH35" s="600"/>
      <c r="EI35" s="601"/>
      <c r="EP35" s="121"/>
      <c r="EQ35" s="121"/>
      <c r="ER35" s="121"/>
      <c r="ES35" s="121"/>
      <c r="ET35" s="121"/>
      <c r="EU35" s="121"/>
      <c r="EV35" s="121"/>
      <c r="EW35" s="121"/>
      <c r="EX35" s="121"/>
      <c r="EY35" s="121"/>
      <c r="EZ35" s="121"/>
      <c r="FA35" s="121"/>
      <c r="FB35" s="121"/>
      <c r="FC35" s="121"/>
      <c r="FD35" s="121"/>
      <c r="FE35" s="121"/>
      <c r="FF35" s="121"/>
    </row>
    <row r="36" spans="1:183" ht="13.5" customHeight="1">
      <c r="A36" s="540"/>
      <c r="H36" s="602" t="s">
        <v>286</v>
      </c>
      <c r="I36" s="602"/>
      <c r="J36" s="602"/>
      <c r="K36" s="602"/>
      <c r="L36" s="603" t="s">
        <v>41</v>
      </c>
      <c r="M36" s="603"/>
      <c r="N36" s="603"/>
      <c r="O36" s="603"/>
      <c r="P36" s="603"/>
      <c r="Q36" s="603"/>
      <c r="R36" s="603"/>
      <c r="S36" s="603"/>
      <c r="T36" s="603"/>
      <c r="U36" s="603"/>
      <c r="V36" s="603"/>
      <c r="W36" s="603"/>
      <c r="X36" s="603"/>
      <c r="Y36" s="603"/>
      <c r="Z36" s="603"/>
      <c r="AA36" s="603"/>
      <c r="AB36" s="603"/>
      <c r="AC36" s="603"/>
      <c r="AD36" s="603"/>
      <c r="AE36" s="603"/>
      <c r="AF36" s="138"/>
      <c r="AG36" s="139"/>
      <c r="AH36" s="556">
        <v>4</v>
      </c>
      <c r="AI36" s="556"/>
      <c r="AJ36" s="556" t="s">
        <v>270</v>
      </c>
      <c r="AK36" s="556"/>
      <c r="AL36" s="556"/>
      <c r="AM36" s="556"/>
      <c r="AN36" s="556">
        <v>3</v>
      </c>
      <c r="AO36" s="556"/>
      <c r="AP36" s="139"/>
      <c r="AQ36" s="140"/>
      <c r="AR36" s="602" t="s">
        <v>287</v>
      </c>
      <c r="AS36" s="602"/>
      <c r="AT36" s="602"/>
      <c r="AU36" s="602"/>
      <c r="AV36" s="603" t="s">
        <v>37</v>
      </c>
      <c r="AW36" s="603"/>
      <c r="AX36" s="603"/>
      <c r="AY36" s="603"/>
      <c r="AZ36" s="603"/>
      <c r="BA36" s="603"/>
      <c r="BB36" s="603"/>
      <c r="BC36" s="603"/>
      <c r="BD36" s="603"/>
      <c r="BE36" s="603"/>
      <c r="BF36" s="603"/>
      <c r="BG36" s="603"/>
      <c r="BH36" s="603"/>
      <c r="BI36" s="603"/>
      <c r="BJ36" s="603"/>
      <c r="BK36" s="603"/>
      <c r="BL36" s="603"/>
      <c r="BM36" s="603"/>
      <c r="BN36" s="603"/>
      <c r="BO36" s="603"/>
      <c r="CB36" s="602" t="s">
        <v>288</v>
      </c>
      <c r="CC36" s="602"/>
      <c r="CD36" s="602"/>
      <c r="CE36" s="602"/>
      <c r="CF36" s="603" t="s">
        <v>43</v>
      </c>
      <c r="CG36" s="603"/>
      <c r="CH36" s="603"/>
      <c r="CI36" s="603"/>
      <c r="CJ36" s="603"/>
      <c r="CK36" s="603"/>
      <c r="CL36" s="603"/>
      <c r="CM36" s="603"/>
      <c r="CN36" s="603"/>
      <c r="CO36" s="603"/>
      <c r="CP36" s="603"/>
      <c r="CQ36" s="603"/>
      <c r="CR36" s="603"/>
      <c r="CS36" s="603"/>
      <c r="CT36" s="603"/>
      <c r="CU36" s="603"/>
      <c r="CV36" s="603"/>
      <c r="CW36" s="603"/>
      <c r="CX36" s="603"/>
      <c r="CY36" s="603"/>
      <c r="CZ36" s="138"/>
      <c r="DA36" s="139"/>
      <c r="DB36" s="556"/>
      <c r="DC36" s="556"/>
      <c r="DD36" s="556" t="s">
        <v>270</v>
      </c>
      <c r="DE36" s="556"/>
      <c r="DF36" s="556"/>
      <c r="DG36" s="556"/>
      <c r="DH36" s="556"/>
      <c r="DI36" s="556"/>
      <c r="DJ36" s="139"/>
      <c r="DK36" s="140"/>
      <c r="DL36" s="602" t="s">
        <v>289</v>
      </c>
      <c r="DM36" s="602"/>
      <c r="DN36" s="602"/>
      <c r="DO36" s="602"/>
      <c r="DP36" s="603" t="s">
        <v>24</v>
      </c>
      <c r="DQ36" s="603"/>
      <c r="DR36" s="603"/>
      <c r="DS36" s="603"/>
      <c r="DT36" s="603"/>
      <c r="DU36" s="603"/>
      <c r="DV36" s="603"/>
      <c r="DW36" s="603"/>
      <c r="DX36" s="603"/>
      <c r="DY36" s="603"/>
      <c r="DZ36" s="603"/>
      <c r="EA36" s="603"/>
      <c r="EB36" s="603"/>
      <c r="EC36" s="603"/>
      <c r="ED36" s="603"/>
      <c r="EE36" s="603"/>
      <c r="EF36" s="603"/>
      <c r="EG36" s="603"/>
      <c r="EH36" s="603"/>
      <c r="EI36" s="603"/>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row>
    <row r="37" spans="1:183" ht="13.5" customHeight="1">
      <c r="A37" s="540"/>
      <c r="H37" s="602"/>
      <c r="I37" s="602"/>
      <c r="J37" s="602"/>
      <c r="K37" s="602"/>
      <c r="L37" s="603"/>
      <c r="M37" s="603"/>
      <c r="N37" s="603"/>
      <c r="O37" s="603"/>
      <c r="P37" s="603"/>
      <c r="Q37" s="603"/>
      <c r="R37" s="603"/>
      <c r="S37" s="603"/>
      <c r="T37" s="603"/>
      <c r="U37" s="603"/>
      <c r="V37" s="603"/>
      <c r="W37" s="603"/>
      <c r="X37" s="603"/>
      <c r="Y37" s="603"/>
      <c r="Z37" s="603"/>
      <c r="AA37" s="603"/>
      <c r="AB37" s="603"/>
      <c r="AC37" s="603"/>
      <c r="AD37" s="603"/>
      <c r="AE37" s="603"/>
      <c r="AF37" s="138"/>
      <c r="AG37" s="139"/>
      <c r="AH37" s="556"/>
      <c r="AI37" s="556"/>
      <c r="AJ37" s="556"/>
      <c r="AK37" s="556"/>
      <c r="AL37" s="556"/>
      <c r="AM37" s="556"/>
      <c r="AN37" s="556"/>
      <c r="AO37" s="556"/>
      <c r="AP37" s="139"/>
      <c r="AQ37" s="140"/>
      <c r="AR37" s="602"/>
      <c r="AS37" s="602"/>
      <c r="AT37" s="602"/>
      <c r="AU37" s="602"/>
      <c r="AV37" s="603"/>
      <c r="AW37" s="603"/>
      <c r="AX37" s="603"/>
      <c r="AY37" s="603"/>
      <c r="AZ37" s="603"/>
      <c r="BA37" s="603"/>
      <c r="BB37" s="603"/>
      <c r="BC37" s="603"/>
      <c r="BD37" s="603"/>
      <c r="BE37" s="603"/>
      <c r="BF37" s="603"/>
      <c r="BG37" s="603"/>
      <c r="BH37" s="603"/>
      <c r="BI37" s="603"/>
      <c r="BJ37" s="603"/>
      <c r="BK37" s="603"/>
      <c r="BL37" s="603"/>
      <c r="BM37" s="603"/>
      <c r="BN37" s="603"/>
      <c r="BO37" s="603"/>
      <c r="CB37" s="602"/>
      <c r="CC37" s="602"/>
      <c r="CD37" s="602"/>
      <c r="CE37" s="602"/>
      <c r="CF37" s="603"/>
      <c r="CG37" s="603"/>
      <c r="CH37" s="603"/>
      <c r="CI37" s="603"/>
      <c r="CJ37" s="603"/>
      <c r="CK37" s="603"/>
      <c r="CL37" s="603"/>
      <c r="CM37" s="603"/>
      <c r="CN37" s="603"/>
      <c r="CO37" s="603"/>
      <c r="CP37" s="603"/>
      <c r="CQ37" s="603"/>
      <c r="CR37" s="603"/>
      <c r="CS37" s="603"/>
      <c r="CT37" s="603"/>
      <c r="CU37" s="603"/>
      <c r="CV37" s="603"/>
      <c r="CW37" s="603"/>
      <c r="CX37" s="603"/>
      <c r="CY37" s="603"/>
      <c r="CZ37" s="138"/>
      <c r="DA37" s="139"/>
      <c r="DB37" s="556"/>
      <c r="DC37" s="556"/>
      <c r="DD37" s="556"/>
      <c r="DE37" s="556"/>
      <c r="DF37" s="556"/>
      <c r="DG37" s="556"/>
      <c r="DH37" s="556"/>
      <c r="DI37" s="556"/>
      <c r="DJ37" s="139"/>
      <c r="DK37" s="140"/>
      <c r="DL37" s="602"/>
      <c r="DM37" s="602"/>
      <c r="DN37" s="602"/>
      <c r="DO37" s="602"/>
      <c r="DP37" s="603"/>
      <c r="DQ37" s="603"/>
      <c r="DR37" s="603"/>
      <c r="DS37" s="603"/>
      <c r="DT37" s="603"/>
      <c r="DU37" s="603"/>
      <c r="DV37" s="603"/>
      <c r="DW37" s="603"/>
      <c r="DX37" s="603"/>
      <c r="DY37" s="603"/>
      <c r="DZ37" s="603"/>
      <c r="EA37" s="603"/>
      <c r="EB37" s="603"/>
      <c r="EC37" s="603"/>
      <c r="ED37" s="603"/>
      <c r="EE37" s="603"/>
      <c r="EF37" s="603"/>
      <c r="EG37" s="603"/>
      <c r="EH37" s="603"/>
      <c r="EI37" s="603"/>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row>
    <row r="38" spans="1:139" ht="13.5" customHeight="1">
      <c r="A38" s="540"/>
      <c r="H38" s="602" t="s">
        <v>290</v>
      </c>
      <c r="I38" s="602"/>
      <c r="J38" s="602"/>
      <c r="K38" s="602"/>
      <c r="L38" s="603" t="s">
        <v>36</v>
      </c>
      <c r="M38" s="603"/>
      <c r="N38" s="603"/>
      <c r="O38" s="603"/>
      <c r="P38" s="603"/>
      <c r="Q38" s="603"/>
      <c r="R38" s="603"/>
      <c r="S38" s="603"/>
      <c r="T38" s="603"/>
      <c r="U38" s="603"/>
      <c r="V38" s="603"/>
      <c r="W38" s="603"/>
      <c r="X38" s="603"/>
      <c r="Y38" s="603"/>
      <c r="Z38" s="603"/>
      <c r="AA38" s="603"/>
      <c r="AB38" s="603"/>
      <c r="AC38" s="603"/>
      <c r="AD38" s="603"/>
      <c r="AE38" s="603"/>
      <c r="AF38" s="138"/>
      <c r="AG38" s="139"/>
      <c r="AH38" s="139"/>
      <c r="AI38" s="139"/>
      <c r="AJ38" s="139"/>
      <c r="AK38" s="139"/>
      <c r="AL38" s="139"/>
      <c r="AM38" s="139"/>
      <c r="AN38" s="139"/>
      <c r="AO38" s="139"/>
      <c r="AP38" s="139"/>
      <c r="AQ38" s="140"/>
      <c r="AR38" s="602" t="s">
        <v>291</v>
      </c>
      <c r="AS38" s="602"/>
      <c r="AT38" s="602"/>
      <c r="AU38" s="602"/>
      <c r="AV38" s="603" t="s">
        <v>23</v>
      </c>
      <c r="AW38" s="603"/>
      <c r="AX38" s="603"/>
      <c r="AY38" s="603"/>
      <c r="AZ38" s="603"/>
      <c r="BA38" s="603"/>
      <c r="BB38" s="603"/>
      <c r="BC38" s="603"/>
      <c r="BD38" s="603"/>
      <c r="BE38" s="603"/>
      <c r="BF38" s="603"/>
      <c r="BG38" s="603"/>
      <c r="BH38" s="603"/>
      <c r="BI38" s="603"/>
      <c r="BJ38" s="603"/>
      <c r="BK38" s="603"/>
      <c r="BL38" s="603"/>
      <c r="BM38" s="603"/>
      <c r="BN38" s="603"/>
      <c r="BO38" s="603"/>
      <c r="CB38" s="602" t="s">
        <v>292</v>
      </c>
      <c r="CC38" s="602"/>
      <c r="CD38" s="602"/>
      <c r="CE38" s="602"/>
      <c r="CF38" s="603" t="s">
        <v>50</v>
      </c>
      <c r="CG38" s="603"/>
      <c r="CH38" s="603"/>
      <c r="CI38" s="603"/>
      <c r="CJ38" s="603"/>
      <c r="CK38" s="603"/>
      <c r="CL38" s="603"/>
      <c r="CM38" s="603"/>
      <c r="CN38" s="603"/>
      <c r="CO38" s="603"/>
      <c r="CP38" s="603"/>
      <c r="CQ38" s="603"/>
      <c r="CR38" s="603"/>
      <c r="CS38" s="603"/>
      <c r="CT38" s="603"/>
      <c r="CU38" s="603"/>
      <c r="CV38" s="603"/>
      <c r="CW38" s="603"/>
      <c r="CX38" s="603"/>
      <c r="CY38" s="603"/>
      <c r="CZ38" s="138"/>
      <c r="DA38" s="139"/>
      <c r="DB38" s="139"/>
      <c r="DC38" s="139"/>
      <c r="DD38" s="139"/>
      <c r="DE38" s="139"/>
      <c r="DF38" s="139"/>
      <c r="DG38" s="139"/>
      <c r="DH38" s="139"/>
      <c r="DI38" s="139"/>
      <c r="DJ38" s="139"/>
      <c r="DK38" s="140"/>
      <c r="DL38" s="602" t="s">
        <v>293</v>
      </c>
      <c r="DM38" s="602"/>
      <c r="DN38" s="602"/>
      <c r="DO38" s="602"/>
      <c r="DP38" s="603" t="s">
        <v>27</v>
      </c>
      <c r="DQ38" s="603"/>
      <c r="DR38" s="603"/>
      <c r="DS38" s="603"/>
      <c r="DT38" s="603"/>
      <c r="DU38" s="603"/>
      <c r="DV38" s="603"/>
      <c r="DW38" s="603"/>
      <c r="DX38" s="603"/>
      <c r="DY38" s="603"/>
      <c r="DZ38" s="603"/>
      <c r="EA38" s="603"/>
      <c r="EB38" s="603"/>
      <c r="EC38" s="603"/>
      <c r="ED38" s="603"/>
      <c r="EE38" s="603"/>
      <c r="EF38" s="603"/>
      <c r="EG38" s="603"/>
      <c r="EH38" s="603"/>
      <c r="EI38" s="603"/>
    </row>
    <row r="39" spans="1:139" ht="13.5" customHeight="1">
      <c r="A39" s="540"/>
      <c r="H39" s="602"/>
      <c r="I39" s="602"/>
      <c r="J39" s="602"/>
      <c r="K39" s="602"/>
      <c r="L39" s="603"/>
      <c r="M39" s="603"/>
      <c r="N39" s="603"/>
      <c r="O39" s="603"/>
      <c r="P39" s="603"/>
      <c r="Q39" s="603"/>
      <c r="R39" s="603"/>
      <c r="S39" s="603"/>
      <c r="T39" s="603"/>
      <c r="U39" s="603"/>
      <c r="V39" s="603"/>
      <c r="W39" s="603"/>
      <c r="X39" s="603"/>
      <c r="Y39" s="603"/>
      <c r="Z39" s="603"/>
      <c r="AA39" s="603"/>
      <c r="AB39" s="603"/>
      <c r="AC39" s="603"/>
      <c r="AD39" s="603"/>
      <c r="AE39" s="603"/>
      <c r="AF39" s="138"/>
      <c r="AG39" s="139"/>
      <c r="AH39" s="139"/>
      <c r="AI39" s="139"/>
      <c r="AJ39" s="139"/>
      <c r="AK39" s="139"/>
      <c r="AL39" s="139"/>
      <c r="AM39" s="139"/>
      <c r="AN39" s="139"/>
      <c r="AO39" s="139"/>
      <c r="AP39" s="139"/>
      <c r="AQ39" s="140"/>
      <c r="AR39" s="602"/>
      <c r="AS39" s="602"/>
      <c r="AT39" s="602"/>
      <c r="AU39" s="602"/>
      <c r="AV39" s="603"/>
      <c r="AW39" s="603"/>
      <c r="AX39" s="603"/>
      <c r="AY39" s="603"/>
      <c r="AZ39" s="603"/>
      <c r="BA39" s="603"/>
      <c r="BB39" s="603"/>
      <c r="BC39" s="603"/>
      <c r="BD39" s="603"/>
      <c r="BE39" s="603"/>
      <c r="BF39" s="603"/>
      <c r="BG39" s="603"/>
      <c r="BH39" s="603"/>
      <c r="BI39" s="603"/>
      <c r="BJ39" s="603"/>
      <c r="BK39" s="603"/>
      <c r="BL39" s="603"/>
      <c r="BM39" s="603"/>
      <c r="BN39" s="603"/>
      <c r="BO39" s="603"/>
      <c r="CB39" s="602"/>
      <c r="CC39" s="602"/>
      <c r="CD39" s="602"/>
      <c r="CE39" s="602"/>
      <c r="CF39" s="603"/>
      <c r="CG39" s="603"/>
      <c r="CH39" s="603"/>
      <c r="CI39" s="603"/>
      <c r="CJ39" s="603"/>
      <c r="CK39" s="603"/>
      <c r="CL39" s="603"/>
      <c r="CM39" s="603"/>
      <c r="CN39" s="603"/>
      <c r="CO39" s="603"/>
      <c r="CP39" s="603"/>
      <c r="CQ39" s="603"/>
      <c r="CR39" s="603"/>
      <c r="CS39" s="603"/>
      <c r="CT39" s="603"/>
      <c r="CU39" s="603"/>
      <c r="CV39" s="603"/>
      <c r="CW39" s="603"/>
      <c r="CX39" s="603"/>
      <c r="CY39" s="603"/>
      <c r="CZ39" s="138"/>
      <c r="DA39" s="139"/>
      <c r="DB39" s="139"/>
      <c r="DC39" s="139"/>
      <c r="DD39" s="139"/>
      <c r="DE39" s="139"/>
      <c r="DF39" s="139"/>
      <c r="DG39" s="139"/>
      <c r="DH39" s="139"/>
      <c r="DI39" s="139"/>
      <c r="DJ39" s="139"/>
      <c r="DK39" s="140"/>
      <c r="DL39" s="602"/>
      <c r="DM39" s="602"/>
      <c r="DN39" s="602"/>
      <c r="DO39" s="602"/>
      <c r="DP39" s="603"/>
      <c r="DQ39" s="603"/>
      <c r="DR39" s="603"/>
      <c r="DS39" s="603"/>
      <c r="DT39" s="603"/>
      <c r="DU39" s="603"/>
      <c r="DV39" s="603"/>
      <c r="DW39" s="603"/>
      <c r="DX39" s="603"/>
      <c r="DY39" s="603"/>
      <c r="DZ39" s="603"/>
      <c r="EA39" s="603"/>
      <c r="EB39" s="603"/>
      <c r="EC39" s="603"/>
      <c r="ED39" s="603"/>
      <c r="EE39" s="603"/>
      <c r="EF39" s="603"/>
      <c r="EG39" s="603"/>
      <c r="EH39" s="603"/>
      <c r="EI39" s="603"/>
    </row>
    <row r="40" spans="1:164" ht="13.5" customHeight="1">
      <c r="A40" s="540"/>
      <c r="H40" s="602" t="s">
        <v>294</v>
      </c>
      <c r="I40" s="602"/>
      <c r="J40" s="602"/>
      <c r="K40" s="602"/>
      <c r="L40" s="603" t="s">
        <v>19</v>
      </c>
      <c r="M40" s="603"/>
      <c r="N40" s="603"/>
      <c r="O40" s="603"/>
      <c r="P40" s="603"/>
      <c r="Q40" s="603"/>
      <c r="R40" s="603"/>
      <c r="S40" s="603"/>
      <c r="T40" s="603"/>
      <c r="U40" s="603"/>
      <c r="V40" s="603"/>
      <c r="W40" s="603"/>
      <c r="X40" s="603"/>
      <c r="Y40" s="603"/>
      <c r="Z40" s="603"/>
      <c r="AA40" s="603"/>
      <c r="AB40" s="603"/>
      <c r="AC40" s="603"/>
      <c r="AD40" s="603"/>
      <c r="AE40" s="603"/>
      <c r="AR40" s="602" t="s">
        <v>295</v>
      </c>
      <c r="AS40" s="602"/>
      <c r="AT40" s="602"/>
      <c r="AU40" s="602"/>
      <c r="AV40" s="603" t="s">
        <v>30</v>
      </c>
      <c r="AW40" s="603"/>
      <c r="AX40" s="603"/>
      <c r="AY40" s="603"/>
      <c r="AZ40" s="603"/>
      <c r="BA40" s="603"/>
      <c r="BB40" s="603"/>
      <c r="BC40" s="603"/>
      <c r="BD40" s="603"/>
      <c r="BE40" s="603"/>
      <c r="BF40" s="603"/>
      <c r="BG40" s="603"/>
      <c r="BH40" s="603"/>
      <c r="BI40" s="603"/>
      <c r="BJ40" s="603"/>
      <c r="BK40" s="603"/>
      <c r="BL40" s="603"/>
      <c r="BM40" s="603"/>
      <c r="BN40" s="603"/>
      <c r="BO40" s="603"/>
      <c r="CB40" s="602" t="s">
        <v>296</v>
      </c>
      <c r="CC40" s="602"/>
      <c r="CD40" s="602"/>
      <c r="CE40" s="602"/>
      <c r="CF40" s="603" t="s">
        <v>39</v>
      </c>
      <c r="CG40" s="603"/>
      <c r="CH40" s="603"/>
      <c r="CI40" s="603"/>
      <c r="CJ40" s="603"/>
      <c r="CK40" s="603"/>
      <c r="CL40" s="603"/>
      <c r="CM40" s="603"/>
      <c r="CN40" s="603"/>
      <c r="CO40" s="603"/>
      <c r="CP40" s="603"/>
      <c r="CQ40" s="603"/>
      <c r="CR40" s="603"/>
      <c r="CS40" s="603"/>
      <c r="CT40" s="603"/>
      <c r="CU40" s="603"/>
      <c r="CV40" s="603"/>
      <c r="CW40" s="603"/>
      <c r="CX40" s="603"/>
      <c r="CY40" s="603"/>
      <c r="DL40" s="602" t="s">
        <v>297</v>
      </c>
      <c r="DM40" s="602"/>
      <c r="DN40" s="602"/>
      <c r="DO40" s="602"/>
      <c r="DP40" s="603" t="s">
        <v>34</v>
      </c>
      <c r="DQ40" s="603"/>
      <c r="DR40" s="603"/>
      <c r="DS40" s="603"/>
      <c r="DT40" s="603"/>
      <c r="DU40" s="603"/>
      <c r="DV40" s="603"/>
      <c r="DW40" s="603"/>
      <c r="DX40" s="603"/>
      <c r="DY40" s="603"/>
      <c r="DZ40" s="603"/>
      <c r="EA40" s="603"/>
      <c r="EB40" s="603"/>
      <c r="EC40" s="603"/>
      <c r="ED40" s="603"/>
      <c r="EE40" s="603"/>
      <c r="EF40" s="603"/>
      <c r="EG40" s="603"/>
      <c r="EH40" s="603"/>
      <c r="EI40" s="603"/>
      <c r="EP40" s="121"/>
      <c r="EQ40" s="121"/>
      <c r="ER40" s="121"/>
      <c r="ES40" s="121"/>
      <c r="ET40" s="121"/>
      <c r="EU40" s="121"/>
      <c r="EV40" s="121"/>
      <c r="EW40" s="121"/>
      <c r="EX40" s="121"/>
      <c r="EY40" s="121"/>
      <c r="EZ40" s="121"/>
      <c r="FA40" s="121"/>
      <c r="FB40" s="121"/>
      <c r="FC40" s="121"/>
      <c r="FD40" s="121"/>
      <c r="FE40" s="121"/>
      <c r="FF40" s="121"/>
      <c r="FG40" s="121"/>
      <c r="FH40" s="121"/>
    </row>
    <row r="41" spans="1:164" ht="13.5" customHeight="1">
      <c r="A41" s="540"/>
      <c r="H41" s="602"/>
      <c r="I41" s="602"/>
      <c r="J41" s="602"/>
      <c r="K41" s="602"/>
      <c r="L41" s="603"/>
      <c r="M41" s="603"/>
      <c r="N41" s="603"/>
      <c r="O41" s="603"/>
      <c r="P41" s="603"/>
      <c r="Q41" s="603"/>
      <c r="R41" s="603"/>
      <c r="S41" s="603"/>
      <c r="T41" s="603"/>
      <c r="U41" s="603"/>
      <c r="V41" s="603"/>
      <c r="W41" s="603"/>
      <c r="X41" s="603"/>
      <c r="Y41" s="603"/>
      <c r="Z41" s="603"/>
      <c r="AA41" s="603"/>
      <c r="AB41" s="603"/>
      <c r="AC41" s="603"/>
      <c r="AD41" s="603"/>
      <c r="AE41" s="603"/>
      <c r="AR41" s="602"/>
      <c r="AS41" s="602"/>
      <c r="AT41" s="602"/>
      <c r="AU41" s="602"/>
      <c r="AV41" s="603"/>
      <c r="AW41" s="603"/>
      <c r="AX41" s="603"/>
      <c r="AY41" s="603"/>
      <c r="AZ41" s="603"/>
      <c r="BA41" s="603"/>
      <c r="BB41" s="603"/>
      <c r="BC41" s="603"/>
      <c r="BD41" s="603"/>
      <c r="BE41" s="603"/>
      <c r="BF41" s="603"/>
      <c r="BG41" s="603"/>
      <c r="BH41" s="603"/>
      <c r="BI41" s="603"/>
      <c r="BJ41" s="603"/>
      <c r="BK41" s="603"/>
      <c r="BL41" s="603"/>
      <c r="BM41" s="603"/>
      <c r="BN41" s="603"/>
      <c r="BO41" s="603"/>
      <c r="CB41" s="602"/>
      <c r="CC41" s="602"/>
      <c r="CD41" s="602"/>
      <c r="CE41" s="602"/>
      <c r="CF41" s="603"/>
      <c r="CG41" s="603"/>
      <c r="CH41" s="603"/>
      <c r="CI41" s="603"/>
      <c r="CJ41" s="603"/>
      <c r="CK41" s="603"/>
      <c r="CL41" s="603"/>
      <c r="CM41" s="603"/>
      <c r="CN41" s="603"/>
      <c r="CO41" s="603"/>
      <c r="CP41" s="603"/>
      <c r="CQ41" s="603"/>
      <c r="CR41" s="603"/>
      <c r="CS41" s="603"/>
      <c r="CT41" s="603"/>
      <c r="CU41" s="603"/>
      <c r="CV41" s="603"/>
      <c r="CW41" s="603"/>
      <c r="CX41" s="603"/>
      <c r="CY41" s="603"/>
      <c r="DL41" s="602"/>
      <c r="DM41" s="602"/>
      <c r="DN41" s="602"/>
      <c r="DO41" s="602"/>
      <c r="DP41" s="603"/>
      <c r="DQ41" s="603"/>
      <c r="DR41" s="603"/>
      <c r="DS41" s="603"/>
      <c r="DT41" s="603"/>
      <c r="DU41" s="603"/>
      <c r="DV41" s="603"/>
      <c r="DW41" s="603"/>
      <c r="DX41" s="603"/>
      <c r="DY41" s="603"/>
      <c r="DZ41" s="603"/>
      <c r="EA41" s="603"/>
      <c r="EB41" s="603"/>
      <c r="EC41" s="603"/>
      <c r="ED41" s="603"/>
      <c r="EE41" s="603"/>
      <c r="EF41" s="603"/>
      <c r="EG41" s="603"/>
      <c r="EH41" s="603"/>
      <c r="EI41" s="603"/>
      <c r="EP41" s="121"/>
      <c r="EQ41" s="121"/>
      <c r="ER41" s="121"/>
      <c r="ES41" s="121"/>
      <c r="ET41" s="121"/>
      <c r="EU41" s="121"/>
      <c r="EV41" s="121"/>
      <c r="EW41" s="121"/>
      <c r="EX41" s="121"/>
      <c r="EY41" s="121"/>
      <c r="EZ41" s="121"/>
      <c r="FA41" s="121"/>
      <c r="FB41" s="121"/>
      <c r="FC41" s="121"/>
      <c r="FD41" s="121"/>
      <c r="FE41" s="121"/>
      <c r="FF41" s="121"/>
      <c r="FG41" s="121"/>
      <c r="FH41" s="121"/>
    </row>
    <row r="42" spans="1:183" ht="13.5" customHeight="1">
      <c r="A42" s="540"/>
      <c r="S42" s="133"/>
      <c r="T42" s="134"/>
      <c r="BC42" s="133"/>
      <c r="BD42" s="134"/>
      <c r="CM42" s="133"/>
      <c r="CN42" s="134"/>
      <c r="DW42" s="133"/>
      <c r="DX42" s="134"/>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row>
    <row r="43" spans="1:183" ht="13.5" customHeight="1">
      <c r="A43" s="540"/>
      <c r="S43" s="133"/>
      <c r="T43" s="134"/>
      <c r="BC43" s="133"/>
      <c r="BD43" s="134"/>
      <c r="CM43" s="133"/>
      <c r="CN43" s="134"/>
      <c r="DW43" s="133"/>
      <c r="DX43" s="134"/>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row>
    <row r="44" spans="1:139" ht="13.5" customHeight="1">
      <c r="A44" s="541"/>
      <c r="H44" s="141"/>
      <c r="I44" s="141"/>
      <c r="J44" s="141"/>
      <c r="K44" s="141"/>
      <c r="L44" s="141"/>
      <c r="M44" s="141"/>
      <c r="N44" s="141"/>
      <c r="O44" s="141"/>
      <c r="P44" s="141"/>
      <c r="Q44" s="141"/>
      <c r="R44" s="141"/>
      <c r="S44" s="142"/>
      <c r="T44" s="143"/>
      <c r="U44" s="141"/>
      <c r="V44" s="141"/>
      <c r="W44" s="141"/>
      <c r="X44" s="141"/>
      <c r="Y44" s="141"/>
      <c r="Z44" s="141"/>
      <c r="AA44" s="141"/>
      <c r="AB44" s="141"/>
      <c r="AC44" s="141"/>
      <c r="AD44" s="141"/>
      <c r="AE44" s="141"/>
      <c r="AR44" s="141"/>
      <c r="AS44" s="141"/>
      <c r="AT44" s="141"/>
      <c r="AU44" s="141"/>
      <c r="AV44" s="141"/>
      <c r="AW44" s="141"/>
      <c r="AX44" s="141"/>
      <c r="AY44" s="141"/>
      <c r="AZ44" s="141"/>
      <c r="BA44" s="141"/>
      <c r="BB44" s="141"/>
      <c r="BC44" s="142"/>
      <c r="BD44" s="143"/>
      <c r="BE44" s="141"/>
      <c r="BF44" s="141"/>
      <c r="BG44" s="141"/>
      <c r="BH44" s="141"/>
      <c r="BI44" s="141"/>
      <c r="BJ44" s="141"/>
      <c r="BK44" s="141"/>
      <c r="BL44" s="141"/>
      <c r="BM44" s="141"/>
      <c r="BN44" s="141"/>
      <c r="BO44" s="141"/>
      <c r="CB44" s="141"/>
      <c r="CC44" s="141"/>
      <c r="CD44" s="141"/>
      <c r="CE44" s="141"/>
      <c r="CF44" s="141"/>
      <c r="CG44" s="141"/>
      <c r="CH44" s="141"/>
      <c r="CI44" s="141"/>
      <c r="CJ44" s="141"/>
      <c r="CK44" s="141"/>
      <c r="CL44" s="141"/>
      <c r="CM44" s="142"/>
      <c r="CN44" s="143"/>
      <c r="CO44" s="141"/>
      <c r="CP44" s="141"/>
      <c r="CQ44" s="141"/>
      <c r="CR44" s="141"/>
      <c r="CS44" s="141"/>
      <c r="CT44" s="141"/>
      <c r="CU44" s="141"/>
      <c r="CV44" s="141"/>
      <c r="CW44" s="141"/>
      <c r="CX44" s="141"/>
      <c r="CY44" s="141"/>
      <c r="DL44" s="141"/>
      <c r="DM44" s="141"/>
      <c r="DN44" s="141"/>
      <c r="DO44" s="141"/>
      <c r="DP44" s="141"/>
      <c r="DQ44" s="141"/>
      <c r="DR44" s="141"/>
      <c r="DS44" s="141"/>
      <c r="DT44" s="141"/>
      <c r="DU44" s="141"/>
      <c r="DV44" s="141"/>
      <c r="DW44" s="142"/>
      <c r="DX44" s="143"/>
      <c r="DY44" s="141"/>
      <c r="DZ44" s="141"/>
      <c r="EA44" s="141"/>
      <c r="EB44" s="141"/>
      <c r="EC44" s="141"/>
      <c r="ED44" s="141"/>
      <c r="EE44" s="141"/>
      <c r="EF44" s="141"/>
      <c r="EG44" s="141"/>
      <c r="EH44" s="141"/>
      <c r="EI44" s="141"/>
    </row>
    <row r="45" spans="1:140" ht="13.5" customHeight="1">
      <c r="A45" s="592" t="s">
        <v>298</v>
      </c>
      <c r="G45" s="133"/>
      <c r="H45" s="134"/>
      <c r="S45" s="133"/>
      <c r="T45" s="134"/>
      <c r="AE45" s="133"/>
      <c r="AF45" s="134"/>
      <c r="AQ45" s="133"/>
      <c r="AR45" s="134"/>
      <c r="BC45" s="133"/>
      <c r="BD45" s="134"/>
      <c r="BO45" s="133"/>
      <c r="BP45" s="134"/>
      <c r="CA45" s="133"/>
      <c r="CB45" s="134"/>
      <c r="CM45" s="133"/>
      <c r="CN45" s="134"/>
      <c r="CY45" s="133"/>
      <c r="CZ45" s="134"/>
      <c r="DK45" s="133"/>
      <c r="DL45" s="134"/>
      <c r="DW45" s="133"/>
      <c r="DX45" s="134"/>
      <c r="EI45" s="133"/>
      <c r="EJ45" s="134"/>
    </row>
    <row r="46" spans="1:140" ht="13.5" customHeight="1">
      <c r="A46" s="540"/>
      <c r="G46" s="133"/>
      <c r="H46" s="134"/>
      <c r="S46" s="133"/>
      <c r="T46" s="134"/>
      <c r="AE46" s="133"/>
      <c r="AF46" s="134"/>
      <c r="AQ46" s="133"/>
      <c r="AR46" s="134"/>
      <c r="BC46" s="133"/>
      <c r="BD46" s="134"/>
      <c r="BO46" s="133"/>
      <c r="BP46" s="134"/>
      <c r="CA46" s="133"/>
      <c r="CB46" s="134"/>
      <c r="CM46" s="133"/>
      <c r="CN46" s="134"/>
      <c r="CY46" s="133"/>
      <c r="CZ46" s="134"/>
      <c r="DK46" s="133"/>
      <c r="DL46" s="134"/>
      <c r="DW46" s="133"/>
      <c r="DX46" s="134"/>
      <c r="EI46" s="133"/>
      <c r="EJ46" s="134"/>
    </row>
    <row r="47" spans="1:140" ht="13.5" customHeight="1">
      <c r="A47" s="540"/>
      <c r="G47" s="133"/>
      <c r="H47" s="134"/>
      <c r="S47" s="133"/>
      <c r="T47" s="134"/>
      <c r="AE47" s="133"/>
      <c r="AF47" s="134"/>
      <c r="AQ47" s="133"/>
      <c r="AR47" s="134"/>
      <c r="BC47" s="133"/>
      <c r="BD47" s="134"/>
      <c r="BO47" s="133"/>
      <c r="BP47" s="134"/>
      <c r="CA47" s="133"/>
      <c r="CB47" s="134"/>
      <c r="CM47" s="133"/>
      <c r="CN47" s="134"/>
      <c r="CY47" s="133"/>
      <c r="CZ47" s="134"/>
      <c r="DK47" s="133"/>
      <c r="DL47" s="134"/>
      <c r="DW47" s="133"/>
      <c r="DX47" s="134"/>
      <c r="EI47" s="133"/>
      <c r="EJ47" s="134"/>
    </row>
    <row r="48" spans="1:188" ht="19">
      <c r="A48" s="540"/>
      <c r="B48" s="604" t="s">
        <v>299</v>
      </c>
      <c r="C48" s="605"/>
      <c r="D48" s="605"/>
      <c r="E48" s="605"/>
      <c r="F48" s="605" t="s">
        <v>300</v>
      </c>
      <c r="G48" s="605"/>
      <c r="H48" s="605"/>
      <c r="I48" s="605"/>
      <c r="J48" s="605" t="s">
        <v>301</v>
      </c>
      <c r="K48" s="605"/>
      <c r="L48" s="605"/>
      <c r="M48" s="606"/>
      <c r="N48" s="604" t="s">
        <v>302</v>
      </c>
      <c r="O48" s="605"/>
      <c r="P48" s="605"/>
      <c r="Q48" s="605"/>
      <c r="R48" s="605" t="s">
        <v>303</v>
      </c>
      <c r="S48" s="605"/>
      <c r="T48" s="605"/>
      <c r="U48" s="605"/>
      <c r="V48" s="605" t="s">
        <v>304</v>
      </c>
      <c r="W48" s="605"/>
      <c r="X48" s="605"/>
      <c r="Y48" s="606"/>
      <c r="Z48" s="604" t="s">
        <v>305</v>
      </c>
      <c r="AA48" s="605"/>
      <c r="AB48" s="605"/>
      <c r="AC48" s="605"/>
      <c r="AD48" s="605" t="s">
        <v>306</v>
      </c>
      <c r="AE48" s="605"/>
      <c r="AF48" s="605"/>
      <c r="AG48" s="605"/>
      <c r="AH48" s="605" t="s">
        <v>307</v>
      </c>
      <c r="AI48" s="605"/>
      <c r="AJ48" s="605"/>
      <c r="AK48" s="606"/>
      <c r="AL48" s="622" t="s">
        <v>308</v>
      </c>
      <c r="AM48" s="623"/>
      <c r="AN48" s="623"/>
      <c r="AO48" s="623"/>
      <c r="AP48" s="623" t="s">
        <v>309</v>
      </c>
      <c r="AQ48" s="623"/>
      <c r="AR48" s="623"/>
      <c r="AS48" s="623"/>
      <c r="AT48" s="623" t="s">
        <v>310</v>
      </c>
      <c r="AU48" s="623"/>
      <c r="AV48" s="623"/>
      <c r="AW48" s="624"/>
      <c r="AX48" s="622" t="s">
        <v>311</v>
      </c>
      <c r="AY48" s="623"/>
      <c r="AZ48" s="623"/>
      <c r="BA48" s="623"/>
      <c r="BB48" s="623" t="s">
        <v>312</v>
      </c>
      <c r="BC48" s="623"/>
      <c r="BD48" s="623"/>
      <c r="BE48" s="623"/>
      <c r="BF48" s="623" t="s">
        <v>313</v>
      </c>
      <c r="BG48" s="623"/>
      <c r="BH48" s="623"/>
      <c r="BI48" s="624"/>
      <c r="BJ48" s="622" t="s">
        <v>314</v>
      </c>
      <c r="BK48" s="623"/>
      <c r="BL48" s="623"/>
      <c r="BM48" s="623"/>
      <c r="BN48" s="623" t="s">
        <v>315</v>
      </c>
      <c r="BO48" s="623"/>
      <c r="BP48" s="623"/>
      <c r="BQ48" s="623"/>
      <c r="BR48" s="623" t="s">
        <v>316</v>
      </c>
      <c r="BS48" s="623"/>
      <c r="BT48" s="623"/>
      <c r="BU48" s="624"/>
      <c r="BV48" s="625" t="s">
        <v>317</v>
      </c>
      <c r="BW48" s="626"/>
      <c r="BX48" s="626"/>
      <c r="BY48" s="626"/>
      <c r="BZ48" s="626" t="s">
        <v>318</v>
      </c>
      <c r="CA48" s="626"/>
      <c r="CB48" s="626"/>
      <c r="CC48" s="626"/>
      <c r="CD48" s="626" t="s">
        <v>319</v>
      </c>
      <c r="CE48" s="626"/>
      <c r="CF48" s="626"/>
      <c r="CG48" s="627"/>
      <c r="CH48" s="625" t="s">
        <v>320</v>
      </c>
      <c r="CI48" s="626"/>
      <c r="CJ48" s="626"/>
      <c r="CK48" s="626"/>
      <c r="CL48" s="626" t="s">
        <v>321</v>
      </c>
      <c r="CM48" s="626"/>
      <c r="CN48" s="626"/>
      <c r="CO48" s="626"/>
      <c r="CP48" s="626" t="s">
        <v>322</v>
      </c>
      <c r="CQ48" s="626"/>
      <c r="CR48" s="626"/>
      <c r="CS48" s="627"/>
      <c r="CT48" s="625" t="s">
        <v>323</v>
      </c>
      <c r="CU48" s="626"/>
      <c r="CV48" s="626"/>
      <c r="CW48" s="626"/>
      <c r="CX48" s="626" t="s">
        <v>324</v>
      </c>
      <c r="CY48" s="626"/>
      <c r="CZ48" s="626"/>
      <c r="DA48" s="626"/>
      <c r="DB48" s="626" t="s">
        <v>325</v>
      </c>
      <c r="DC48" s="626"/>
      <c r="DD48" s="626"/>
      <c r="DE48" s="627"/>
      <c r="DF48" s="628" t="s">
        <v>326</v>
      </c>
      <c r="DG48" s="629"/>
      <c r="DH48" s="629"/>
      <c r="DI48" s="629"/>
      <c r="DJ48" s="629" t="s">
        <v>327</v>
      </c>
      <c r="DK48" s="629"/>
      <c r="DL48" s="629"/>
      <c r="DM48" s="629"/>
      <c r="DN48" s="629" t="s">
        <v>328</v>
      </c>
      <c r="DO48" s="629"/>
      <c r="DP48" s="629"/>
      <c r="DQ48" s="630"/>
      <c r="DR48" s="628" t="s">
        <v>329</v>
      </c>
      <c r="DS48" s="629"/>
      <c r="DT48" s="629"/>
      <c r="DU48" s="629"/>
      <c r="DV48" s="629" t="s">
        <v>330</v>
      </c>
      <c r="DW48" s="629"/>
      <c r="DX48" s="629"/>
      <c r="DY48" s="629"/>
      <c r="DZ48" s="629" t="s">
        <v>331</v>
      </c>
      <c r="EA48" s="629"/>
      <c r="EB48" s="629"/>
      <c r="EC48" s="630"/>
      <c r="ED48" s="628" t="s">
        <v>332</v>
      </c>
      <c r="EE48" s="629"/>
      <c r="EF48" s="629"/>
      <c r="EG48" s="629"/>
      <c r="EH48" s="629" t="s">
        <v>333</v>
      </c>
      <c r="EI48" s="629"/>
      <c r="EJ48" s="629"/>
      <c r="EK48" s="629"/>
      <c r="EL48" s="629" t="s">
        <v>334</v>
      </c>
      <c r="EM48" s="629"/>
      <c r="EN48" s="629"/>
      <c r="EO48" s="630"/>
      <c r="EP48" s="144"/>
      <c r="EQ48" s="144"/>
      <c r="ER48" s="144"/>
      <c r="ES48" s="144"/>
      <c r="ET48" s="144"/>
      <c r="EU48" s="144"/>
      <c r="EV48" s="144"/>
      <c r="EW48" s="144"/>
      <c r="EX48" s="144"/>
      <c r="EY48" s="144"/>
      <c r="EZ48" s="144"/>
      <c r="FA48" s="144"/>
      <c r="FB48" s="144"/>
      <c r="FC48" s="144"/>
      <c r="FD48" s="144"/>
      <c r="FE48" s="144"/>
      <c r="FF48" s="144"/>
      <c r="FG48" s="144"/>
      <c r="GB48" s="145"/>
      <c r="GD48" s="119" t="s">
        <v>335</v>
      </c>
      <c r="GE48" s="146" t="s">
        <v>336</v>
      </c>
      <c r="GF48" s="146" t="s">
        <v>337</v>
      </c>
    </row>
    <row r="49" spans="1:188" ht="13.5" customHeight="1">
      <c r="A49" s="540"/>
      <c r="B49" s="631" t="str">
        <f>IF(ISERROR(VLOOKUP(B48,$GD:$GF,2,FALSE))=TRUE,"",VLOOKUP(B48,$GD:$GF,2,FALSE))</f>
        <v>玖珠サッカースポーツ少年団</v>
      </c>
      <c r="C49" s="632"/>
      <c r="D49" s="632"/>
      <c r="E49" s="633"/>
      <c r="F49" s="640" t="str">
        <f>IF(ISERROR(VLOOKUP(F48,$GD:$GF,2,FALSE))=TRUE,"",VLOOKUP(F48,$GD:$GF,2,FALSE))</f>
        <v>明治サッカースポーツ少年団</v>
      </c>
      <c r="G49" s="641"/>
      <c r="H49" s="641"/>
      <c r="I49" s="642"/>
      <c r="J49" s="649" t="str">
        <f>IF(ISERROR(VLOOKUP(J48,$GD:$GF,2,FALSE))=TRUE,"",VLOOKUP(J48,$GD:$GF,2,FALSE))</f>
        <v>竹田直入ＦＣ</v>
      </c>
      <c r="K49" s="650"/>
      <c r="L49" s="650"/>
      <c r="M49" s="651"/>
      <c r="N49" s="631" t="str">
        <f>IF(ISERROR(VLOOKUP(N48,$GD:$GF,2,FALSE))=TRUE,"",VLOOKUP(N48,$GD:$GF,2,FALSE))</f>
        <v>別府フットボールクラブ．ミネルバＵ－１２</v>
      </c>
      <c r="O49" s="632"/>
      <c r="P49" s="632"/>
      <c r="Q49" s="633"/>
      <c r="R49" s="640" t="str">
        <f>IF(ISERROR(VLOOKUP(R48,$GD:$GF,2,FALSE))=TRUE,"",VLOOKUP(R48,$GD:$GF,2,FALSE))</f>
        <v>Ｍ．Ｓ．Ｓ</v>
      </c>
      <c r="S49" s="641"/>
      <c r="T49" s="641"/>
      <c r="U49" s="642"/>
      <c r="V49" s="649" t="str">
        <f>IF(ISERROR(VLOOKUP(V48,$GD:$GF,2,FALSE))=TRUE,"",VLOOKUP(V48,$GD:$GF,2,FALSE))</f>
        <v>ＦＣ中津ジュニア</v>
      </c>
      <c r="W49" s="650"/>
      <c r="X49" s="650"/>
      <c r="Y49" s="651"/>
      <c r="Z49" s="631" t="str">
        <f>IF(ISERROR(VLOOKUP(Z48,$GD:$GF,2,FALSE))=TRUE,"",VLOOKUP(Z48,$GD:$GF,2,FALSE))</f>
        <v>ドリームキッズフットボールクラブ</v>
      </c>
      <c r="AA49" s="632"/>
      <c r="AB49" s="632"/>
      <c r="AC49" s="633"/>
      <c r="AD49" s="640" t="str">
        <f>IF(ISERROR(VLOOKUP(AD48,$GD:$GF,2,FALSE))=TRUE,"",VLOOKUP(AD48,$GD:$GF,2,FALSE))</f>
        <v>寒田．敷戸ＦＣ</v>
      </c>
      <c r="AE49" s="641"/>
      <c r="AF49" s="641"/>
      <c r="AG49" s="642"/>
      <c r="AH49" s="649" t="str">
        <f>IF(ISERROR(VLOOKUP(AH48,$GD:$GF,2,FALSE))=TRUE,"",VLOOKUP(AH48,$GD:$GF,2,FALSE))</f>
        <v>国東ジュニアサッカークラブ</v>
      </c>
      <c r="AI49" s="650"/>
      <c r="AJ49" s="650"/>
      <c r="AK49" s="651"/>
      <c r="AL49" s="631" t="str">
        <f>IF(ISERROR(VLOOKUP(AL48,$GD:$GF,2,FALSE))=TRUE,"",VLOOKUP(AL48,$GD:$GF,2,FALSE))</f>
        <v>鶴居ＳＳＳ</v>
      </c>
      <c r="AM49" s="632"/>
      <c r="AN49" s="632"/>
      <c r="AO49" s="633"/>
      <c r="AP49" s="640" t="str">
        <f>IF(ISERROR(VLOOKUP(AP48,$GD:$GF,2,FALSE))=TRUE,"",VLOOKUP(AP48,$GD:$GF,2,FALSE))</f>
        <v>スマイス　セレソン　スポーツクラブ</v>
      </c>
      <c r="AQ49" s="641"/>
      <c r="AR49" s="641"/>
      <c r="AS49" s="642"/>
      <c r="AT49" s="658" t="str">
        <f>IF(ISERROR(VLOOKUP(AT48,$GD:$GF,2,FALSE))=TRUE,"",VLOOKUP(AT48,$GD:$GF,2,FALSE))</f>
        <v>金池長浜サッカースポーツ少年団</v>
      </c>
      <c r="AU49" s="659"/>
      <c r="AV49" s="659"/>
      <c r="AW49" s="660"/>
      <c r="AX49" s="631" t="str">
        <f>IF(ISERROR(VLOOKUP(AX48,$GD:$GF,2,FALSE))=TRUE,"",VLOOKUP(AX48,$GD:$GF,2,FALSE))</f>
        <v>臼杵ＳＳＳ</v>
      </c>
      <c r="AY49" s="632"/>
      <c r="AZ49" s="632"/>
      <c r="BA49" s="633"/>
      <c r="BB49" s="640" t="str">
        <f>IF(ISERROR(VLOOKUP(BB48,$GD:$GF,2,FALSE))=TRUE,"",VLOOKUP(BB48,$GD:$GF,2,FALSE))</f>
        <v>大分トリニータＵ－１２</v>
      </c>
      <c r="BC49" s="641"/>
      <c r="BD49" s="641"/>
      <c r="BE49" s="642"/>
      <c r="BF49" s="658" t="str">
        <f>IF(ISERROR(VLOOKUP(BF48,$GD:$GF,2,FALSE))=TRUE,"",VLOOKUP(BF48,$GD:$GF,2,FALSE))</f>
        <v>渡町台サッカークラブ</v>
      </c>
      <c r="BG49" s="659"/>
      <c r="BH49" s="659"/>
      <c r="BI49" s="660"/>
      <c r="BJ49" s="631" t="str">
        <f>IF(ISERROR(VLOOKUP(BJ48,$GD:$GF,2,FALSE))=TRUE,"",VLOOKUP(BJ48,$GD:$GF,2,FALSE))</f>
        <v>四日市南ＳＳＣ</v>
      </c>
      <c r="BK49" s="632"/>
      <c r="BL49" s="632"/>
      <c r="BM49" s="633"/>
      <c r="BN49" s="640" t="str">
        <f>IF(ISERROR(VLOOKUP(BN48,$GD:$GF,2,FALSE))=TRUE,"",VLOOKUP(BN48,$GD:$GF,2,FALSE))</f>
        <v>豊府サッカースポーツ少年団</v>
      </c>
      <c r="BO49" s="641"/>
      <c r="BP49" s="641"/>
      <c r="BQ49" s="642"/>
      <c r="BR49" s="658" t="str">
        <f>IF(ISERROR(VLOOKUP(BR48,$GD:$GF,2,FALSE))=TRUE,"",VLOOKUP(BR48,$GD:$GF,2,FALSE))</f>
        <v>北郡坂ノ市サッカースポーツ少年団</v>
      </c>
      <c r="BS49" s="659"/>
      <c r="BT49" s="659"/>
      <c r="BU49" s="660"/>
      <c r="BV49" s="631" t="str">
        <f>IF(ISERROR(VLOOKUP(BV48,$GD:$GF,2,FALSE))=TRUE,"",VLOOKUP(BV48,$GD:$GF,2,FALSE))</f>
        <v>太陽スポーツクラブ大分西</v>
      </c>
      <c r="BW49" s="632"/>
      <c r="BX49" s="632"/>
      <c r="BY49" s="633"/>
      <c r="BZ49" s="640" t="str">
        <f>IF(ISERROR(VLOOKUP(BZ48,$GD:$GF,2,FALSE))=TRUE,"",VLOOKUP(BZ48,$GD:$GF,2,FALSE))</f>
        <v>桃園サッカースポーツ少年団</v>
      </c>
      <c r="CA49" s="641"/>
      <c r="CB49" s="641"/>
      <c r="CC49" s="642"/>
      <c r="CD49" s="649" t="str">
        <f>IF(ISERROR(VLOOKUP(CD48,$GD:$GF,2,FALSE))=TRUE,"",VLOOKUP(CD48,$GD:$GF,2,FALSE))</f>
        <v>ＯＫＹ山香サッカークラブ</v>
      </c>
      <c r="CE49" s="650"/>
      <c r="CF49" s="650"/>
      <c r="CG49" s="651"/>
      <c r="CH49" s="631" t="str">
        <f>IF(ISERROR(VLOOKUP(CH48,$GD:$GF,2,FALSE))=TRUE,"",VLOOKUP(CH48,$GD:$GF,2,FALSE))</f>
        <v>ＦＣ　ＷＡＹＳ</v>
      </c>
      <c r="CI49" s="632"/>
      <c r="CJ49" s="632"/>
      <c r="CK49" s="633"/>
      <c r="CL49" s="640" t="str">
        <f>IF(ISERROR(VLOOKUP(CL48,$GD:$GF,2,FALSE))=TRUE,"",VLOOKUP(CL48,$GD:$GF,2,FALSE))</f>
        <v>ＫＩＮＧＳ　ＦＯＯＴＢＡＬＬＣＬＵＢ　Ｕ－１２</v>
      </c>
      <c r="CM49" s="641"/>
      <c r="CN49" s="641"/>
      <c r="CO49" s="642"/>
      <c r="CP49" s="649" t="str">
        <f>IF(ISERROR(VLOOKUP(CP48,$GD:$GF,2,FALSE))=TRUE,"",VLOOKUP(CP48,$GD:$GF,2,FALSE))</f>
        <v>鶴見ジュニアサッカークラブ</v>
      </c>
      <c r="CQ49" s="650"/>
      <c r="CR49" s="650"/>
      <c r="CS49" s="651"/>
      <c r="CT49" s="631" t="str">
        <f>IF(ISERROR(VLOOKUP(CT48,$GD:$GF,2,FALSE))=TRUE,"",VLOOKUP(CT48,$GD:$GF,2,FALSE))</f>
        <v>下毛ＦＣ</v>
      </c>
      <c r="CU49" s="632"/>
      <c r="CV49" s="632"/>
      <c r="CW49" s="633"/>
      <c r="CX49" s="640" t="str">
        <f>IF(ISERROR(VLOOKUP(CX48,$GD:$GF,2,FALSE))=TRUE,"",VLOOKUP(CX48,$GD:$GF,2,FALSE))</f>
        <v>ブルーウイングフットボールクラブ</v>
      </c>
      <c r="CY49" s="641"/>
      <c r="CZ49" s="641"/>
      <c r="DA49" s="642"/>
      <c r="DB49" s="649" t="str">
        <f>IF(ISERROR(VLOOKUP(DB48,$GD:$GF,2,FALSE))=TRUE,"",VLOOKUP(DB48,$GD:$GF,2,FALSE))</f>
        <v>戸次吉野ＳＳＳ</v>
      </c>
      <c r="DC49" s="650"/>
      <c r="DD49" s="650"/>
      <c r="DE49" s="651"/>
      <c r="DF49" s="631" t="str">
        <f>IF(ISERROR(VLOOKUP(DF48,$GD:$GF,2,FALSE))=TRUE,"",VLOOKUP(DF48,$GD:$GF,2,FALSE))</f>
        <v>リノスフットボールクラブ　Ｕ－１２</v>
      </c>
      <c r="DG49" s="632"/>
      <c r="DH49" s="632"/>
      <c r="DI49" s="633"/>
      <c r="DJ49" s="640" t="str">
        <f>IF(ISERROR(VLOOKUP(DJ48,$GD:$GF,2,FALSE))=TRUE,"",VLOOKUP(DJ48,$GD:$GF,2,FALSE))</f>
        <v>東陽フットボールクラブ</v>
      </c>
      <c r="DK49" s="641"/>
      <c r="DL49" s="641"/>
      <c r="DM49" s="642"/>
      <c r="DN49" s="658" t="str">
        <f>IF(ISERROR(VLOOKUP(DN48,$GD:$GF,2,FALSE))=TRUE,"",VLOOKUP(DN48,$GD:$GF,2,FALSE))</f>
        <v>ＦＣ　ＪＵＮＩＯＲＳ</v>
      </c>
      <c r="DO49" s="659"/>
      <c r="DP49" s="659"/>
      <c r="DQ49" s="660"/>
      <c r="DR49" s="631" t="str">
        <f>IF(ISERROR(VLOOKUP(DR48,$GD:$GF,2,FALSE))=TRUE,"",VLOOKUP(DR48,$GD:$GF,2,FALSE))</f>
        <v>きつきＦＣ</v>
      </c>
      <c r="DS49" s="632"/>
      <c r="DT49" s="632"/>
      <c r="DU49" s="633"/>
      <c r="DV49" s="640" t="str">
        <f>IF(ISERROR(VLOOKUP(DV48,$GD:$GF,2,FALSE))=TRUE,"",VLOOKUP(DV48,$GD:$GF,2,FALSE))</f>
        <v>宗方サッカークラブ</v>
      </c>
      <c r="DW49" s="641"/>
      <c r="DX49" s="641"/>
      <c r="DY49" s="642"/>
      <c r="DZ49" s="658" t="str">
        <f>IF(ISERROR(VLOOKUP(DZ48,$GD:$GF,2,FALSE))=TRUE,"",VLOOKUP(DZ48,$GD:$GF,2,FALSE))</f>
        <v>三芳少年サッカースクール</v>
      </c>
      <c r="EA49" s="659"/>
      <c r="EB49" s="659"/>
      <c r="EC49" s="660"/>
      <c r="ED49" s="631" t="str">
        <f>IF(ISERROR(VLOOKUP(ED48,$GD:$GF,2,FALSE))=TRUE,"",VLOOKUP(ED48,$GD:$GF,2,FALSE))</f>
        <v>スマイス・セレソン</v>
      </c>
      <c r="EE49" s="632"/>
      <c r="EF49" s="632"/>
      <c r="EG49" s="633"/>
      <c r="EH49" s="640" t="str">
        <f>IF(ISERROR(VLOOKUP(EH48,$GD:$GF,2,FALSE))=TRUE,"",VLOOKUP(EH48,$GD:$GF,2,FALSE))</f>
        <v>大道サッカースポーツ少年団</v>
      </c>
      <c r="EI49" s="641"/>
      <c r="EJ49" s="641"/>
      <c r="EK49" s="642"/>
      <c r="EL49" s="658" t="str">
        <f>IF(ISERROR(VLOOKUP(EL48,$GD:$GF,2,FALSE))=TRUE,"",VLOOKUP(EL48,$GD:$GF,2,FALSE))</f>
        <v>鶴岡Ｓ―ｐｌａｙ・ＭＩＮＡＭＩ</v>
      </c>
      <c r="EM49" s="659"/>
      <c r="EN49" s="659"/>
      <c r="EO49" s="660"/>
      <c r="EP49" s="147"/>
      <c r="EQ49" s="148"/>
      <c r="ER49" s="148"/>
      <c r="ES49" s="148"/>
      <c r="ET49" s="147"/>
      <c r="EU49" s="148"/>
      <c r="EV49" s="148"/>
      <c r="EW49" s="148"/>
      <c r="EX49" s="147"/>
      <c r="EY49" s="148"/>
      <c r="EZ49" s="148"/>
      <c r="FA49" s="148"/>
      <c r="FB49" s="147"/>
      <c r="FC49" s="148"/>
      <c r="FD49" s="148"/>
      <c r="FE49" s="148"/>
      <c r="FF49" s="147"/>
      <c r="FG49" s="148"/>
      <c r="GB49" s="149"/>
      <c r="GC49" s="150">
        <v>20</v>
      </c>
      <c r="GD49" t="s">
        <v>326</v>
      </c>
      <c r="GE49" s="146" t="str">
        <f>'抽選会資料'!C11</f>
        <v>リノスフットボールクラブ　Ｕ－１２</v>
      </c>
      <c r="GF49" s="146" t="s">
        <v>14</v>
      </c>
    </row>
    <row r="50" spans="1:188" ht="13.5" customHeight="1">
      <c r="A50" s="540"/>
      <c r="B50" s="634"/>
      <c r="C50" s="635"/>
      <c r="D50" s="635"/>
      <c r="E50" s="636"/>
      <c r="F50" s="643"/>
      <c r="G50" s="644"/>
      <c r="H50" s="644"/>
      <c r="I50" s="645"/>
      <c r="J50" s="652"/>
      <c r="K50" s="653"/>
      <c r="L50" s="653"/>
      <c r="M50" s="654"/>
      <c r="N50" s="634"/>
      <c r="O50" s="635"/>
      <c r="P50" s="635"/>
      <c r="Q50" s="636"/>
      <c r="R50" s="643"/>
      <c r="S50" s="644"/>
      <c r="T50" s="644"/>
      <c r="U50" s="645"/>
      <c r="V50" s="652"/>
      <c r="W50" s="653"/>
      <c r="X50" s="653"/>
      <c r="Y50" s="654"/>
      <c r="Z50" s="634"/>
      <c r="AA50" s="635"/>
      <c r="AB50" s="635"/>
      <c r="AC50" s="636"/>
      <c r="AD50" s="643"/>
      <c r="AE50" s="644"/>
      <c r="AF50" s="644"/>
      <c r="AG50" s="645"/>
      <c r="AH50" s="652"/>
      <c r="AI50" s="653"/>
      <c r="AJ50" s="653"/>
      <c r="AK50" s="654"/>
      <c r="AL50" s="634"/>
      <c r="AM50" s="635"/>
      <c r="AN50" s="635"/>
      <c r="AO50" s="636"/>
      <c r="AP50" s="643"/>
      <c r="AQ50" s="644"/>
      <c r="AR50" s="644"/>
      <c r="AS50" s="645"/>
      <c r="AT50" s="661"/>
      <c r="AU50" s="662"/>
      <c r="AV50" s="662"/>
      <c r="AW50" s="663"/>
      <c r="AX50" s="634"/>
      <c r="AY50" s="635"/>
      <c r="AZ50" s="635"/>
      <c r="BA50" s="636"/>
      <c r="BB50" s="643"/>
      <c r="BC50" s="644"/>
      <c r="BD50" s="644"/>
      <c r="BE50" s="645"/>
      <c r="BF50" s="661"/>
      <c r="BG50" s="662"/>
      <c r="BH50" s="662"/>
      <c r="BI50" s="663"/>
      <c r="BJ50" s="634"/>
      <c r="BK50" s="635"/>
      <c r="BL50" s="635"/>
      <c r="BM50" s="636"/>
      <c r="BN50" s="643"/>
      <c r="BO50" s="644"/>
      <c r="BP50" s="644"/>
      <c r="BQ50" s="645"/>
      <c r="BR50" s="661"/>
      <c r="BS50" s="662"/>
      <c r="BT50" s="662"/>
      <c r="BU50" s="663"/>
      <c r="BV50" s="634"/>
      <c r="BW50" s="635"/>
      <c r="BX50" s="635"/>
      <c r="BY50" s="636"/>
      <c r="BZ50" s="643"/>
      <c r="CA50" s="644"/>
      <c r="CB50" s="644"/>
      <c r="CC50" s="645"/>
      <c r="CD50" s="652"/>
      <c r="CE50" s="653"/>
      <c r="CF50" s="653"/>
      <c r="CG50" s="654"/>
      <c r="CH50" s="634"/>
      <c r="CI50" s="635"/>
      <c r="CJ50" s="635"/>
      <c r="CK50" s="636"/>
      <c r="CL50" s="643"/>
      <c r="CM50" s="644"/>
      <c r="CN50" s="644"/>
      <c r="CO50" s="645"/>
      <c r="CP50" s="652"/>
      <c r="CQ50" s="653"/>
      <c r="CR50" s="653"/>
      <c r="CS50" s="654"/>
      <c r="CT50" s="634"/>
      <c r="CU50" s="635"/>
      <c r="CV50" s="635"/>
      <c r="CW50" s="636"/>
      <c r="CX50" s="643"/>
      <c r="CY50" s="644"/>
      <c r="CZ50" s="644"/>
      <c r="DA50" s="645"/>
      <c r="DB50" s="652"/>
      <c r="DC50" s="653"/>
      <c r="DD50" s="653"/>
      <c r="DE50" s="654"/>
      <c r="DF50" s="634"/>
      <c r="DG50" s="635"/>
      <c r="DH50" s="635"/>
      <c r="DI50" s="636"/>
      <c r="DJ50" s="643"/>
      <c r="DK50" s="644"/>
      <c r="DL50" s="644"/>
      <c r="DM50" s="645"/>
      <c r="DN50" s="661"/>
      <c r="DO50" s="662"/>
      <c r="DP50" s="662"/>
      <c r="DQ50" s="663"/>
      <c r="DR50" s="634"/>
      <c r="DS50" s="635"/>
      <c r="DT50" s="635"/>
      <c r="DU50" s="636"/>
      <c r="DV50" s="643"/>
      <c r="DW50" s="644"/>
      <c r="DX50" s="644"/>
      <c r="DY50" s="645"/>
      <c r="DZ50" s="661"/>
      <c r="EA50" s="662"/>
      <c r="EB50" s="662"/>
      <c r="EC50" s="663"/>
      <c r="ED50" s="634"/>
      <c r="EE50" s="635"/>
      <c r="EF50" s="635"/>
      <c r="EG50" s="636"/>
      <c r="EH50" s="643"/>
      <c r="EI50" s="644"/>
      <c r="EJ50" s="644"/>
      <c r="EK50" s="645"/>
      <c r="EL50" s="661"/>
      <c r="EM50" s="662"/>
      <c r="EN50" s="662"/>
      <c r="EO50" s="663"/>
      <c r="EP50" s="148"/>
      <c r="EQ50" s="148"/>
      <c r="ER50" s="148"/>
      <c r="ES50" s="148"/>
      <c r="ET50" s="148"/>
      <c r="EU50" s="148"/>
      <c r="EV50" s="148"/>
      <c r="EW50" s="148"/>
      <c r="EX50" s="148"/>
      <c r="EY50" s="148"/>
      <c r="EZ50" s="148"/>
      <c r="FA50" s="148"/>
      <c r="FB50" s="148"/>
      <c r="FC50" s="148"/>
      <c r="FD50" s="148"/>
      <c r="FE50" s="148"/>
      <c r="FF50" s="148"/>
      <c r="FG50" s="148"/>
      <c r="GB50" s="149"/>
      <c r="GC50" s="150">
        <v>21</v>
      </c>
      <c r="GD50" t="s">
        <v>305</v>
      </c>
      <c r="GE50" s="146" t="str">
        <f>'抽選会資料'!C12</f>
        <v>ドリームキッズフットボールクラブ</v>
      </c>
      <c r="GF50" s="146" t="s">
        <v>14</v>
      </c>
    </row>
    <row r="51" spans="1:188" ht="13.5" customHeight="1">
      <c r="A51" s="540"/>
      <c r="B51" s="634"/>
      <c r="C51" s="635"/>
      <c r="D51" s="635"/>
      <c r="E51" s="636"/>
      <c r="F51" s="643"/>
      <c r="G51" s="644"/>
      <c r="H51" s="644"/>
      <c r="I51" s="645"/>
      <c r="J51" s="652"/>
      <c r="K51" s="653"/>
      <c r="L51" s="653"/>
      <c r="M51" s="654"/>
      <c r="N51" s="634"/>
      <c r="O51" s="635"/>
      <c r="P51" s="635"/>
      <c r="Q51" s="636"/>
      <c r="R51" s="643"/>
      <c r="S51" s="644"/>
      <c r="T51" s="644"/>
      <c r="U51" s="645"/>
      <c r="V51" s="652"/>
      <c r="W51" s="653"/>
      <c r="X51" s="653"/>
      <c r="Y51" s="654"/>
      <c r="Z51" s="634"/>
      <c r="AA51" s="635"/>
      <c r="AB51" s="635"/>
      <c r="AC51" s="636"/>
      <c r="AD51" s="643"/>
      <c r="AE51" s="644"/>
      <c r="AF51" s="644"/>
      <c r="AG51" s="645"/>
      <c r="AH51" s="652"/>
      <c r="AI51" s="653"/>
      <c r="AJ51" s="653"/>
      <c r="AK51" s="654"/>
      <c r="AL51" s="634"/>
      <c r="AM51" s="635"/>
      <c r="AN51" s="635"/>
      <c r="AO51" s="636"/>
      <c r="AP51" s="643"/>
      <c r="AQ51" s="644"/>
      <c r="AR51" s="644"/>
      <c r="AS51" s="645"/>
      <c r="AT51" s="661"/>
      <c r="AU51" s="662"/>
      <c r="AV51" s="662"/>
      <c r="AW51" s="663"/>
      <c r="AX51" s="634"/>
      <c r="AY51" s="635"/>
      <c r="AZ51" s="635"/>
      <c r="BA51" s="636"/>
      <c r="BB51" s="643"/>
      <c r="BC51" s="644"/>
      <c r="BD51" s="644"/>
      <c r="BE51" s="645"/>
      <c r="BF51" s="661"/>
      <c r="BG51" s="662"/>
      <c r="BH51" s="662"/>
      <c r="BI51" s="663"/>
      <c r="BJ51" s="634"/>
      <c r="BK51" s="635"/>
      <c r="BL51" s="635"/>
      <c r="BM51" s="636"/>
      <c r="BN51" s="643"/>
      <c r="BO51" s="644"/>
      <c r="BP51" s="644"/>
      <c r="BQ51" s="645"/>
      <c r="BR51" s="661"/>
      <c r="BS51" s="662"/>
      <c r="BT51" s="662"/>
      <c r="BU51" s="663"/>
      <c r="BV51" s="634"/>
      <c r="BW51" s="635"/>
      <c r="BX51" s="635"/>
      <c r="BY51" s="636"/>
      <c r="BZ51" s="643"/>
      <c r="CA51" s="644"/>
      <c r="CB51" s="644"/>
      <c r="CC51" s="645"/>
      <c r="CD51" s="652"/>
      <c r="CE51" s="653"/>
      <c r="CF51" s="653"/>
      <c r="CG51" s="654"/>
      <c r="CH51" s="634"/>
      <c r="CI51" s="635"/>
      <c r="CJ51" s="635"/>
      <c r="CK51" s="636"/>
      <c r="CL51" s="643"/>
      <c r="CM51" s="644"/>
      <c r="CN51" s="644"/>
      <c r="CO51" s="645"/>
      <c r="CP51" s="652"/>
      <c r="CQ51" s="653"/>
      <c r="CR51" s="653"/>
      <c r="CS51" s="654"/>
      <c r="CT51" s="634"/>
      <c r="CU51" s="635"/>
      <c r="CV51" s="635"/>
      <c r="CW51" s="636"/>
      <c r="CX51" s="643"/>
      <c r="CY51" s="644"/>
      <c r="CZ51" s="644"/>
      <c r="DA51" s="645"/>
      <c r="DB51" s="652"/>
      <c r="DC51" s="653"/>
      <c r="DD51" s="653"/>
      <c r="DE51" s="654"/>
      <c r="DF51" s="634"/>
      <c r="DG51" s="635"/>
      <c r="DH51" s="635"/>
      <c r="DI51" s="636"/>
      <c r="DJ51" s="643"/>
      <c r="DK51" s="644"/>
      <c r="DL51" s="644"/>
      <c r="DM51" s="645"/>
      <c r="DN51" s="661"/>
      <c r="DO51" s="662"/>
      <c r="DP51" s="662"/>
      <c r="DQ51" s="663"/>
      <c r="DR51" s="634"/>
      <c r="DS51" s="635"/>
      <c r="DT51" s="635"/>
      <c r="DU51" s="636"/>
      <c r="DV51" s="643"/>
      <c r="DW51" s="644"/>
      <c r="DX51" s="644"/>
      <c r="DY51" s="645"/>
      <c r="DZ51" s="661"/>
      <c r="EA51" s="662"/>
      <c r="EB51" s="662"/>
      <c r="EC51" s="663"/>
      <c r="ED51" s="634"/>
      <c r="EE51" s="635"/>
      <c r="EF51" s="635"/>
      <c r="EG51" s="636"/>
      <c r="EH51" s="643"/>
      <c r="EI51" s="644"/>
      <c r="EJ51" s="644"/>
      <c r="EK51" s="645"/>
      <c r="EL51" s="661"/>
      <c r="EM51" s="662"/>
      <c r="EN51" s="662"/>
      <c r="EO51" s="663"/>
      <c r="EP51" s="148"/>
      <c r="EQ51" s="148"/>
      <c r="ER51" s="148"/>
      <c r="ES51" s="148"/>
      <c r="ET51" s="148"/>
      <c r="EU51" s="148"/>
      <c r="EV51" s="148"/>
      <c r="EW51" s="148"/>
      <c r="EX51" s="148"/>
      <c r="EY51" s="148"/>
      <c r="EZ51" s="148"/>
      <c r="FA51" s="148"/>
      <c r="FB51" s="148"/>
      <c r="GB51" s="114"/>
      <c r="GC51" s="114">
        <v>22</v>
      </c>
      <c r="GD51" t="s">
        <v>321</v>
      </c>
      <c r="GE51" s="146" t="str">
        <f>'抽選会資料'!C13</f>
        <v>ＫＩＮＧＳ　ＦＯＯＴＢＡＬＬＣＬＵＢ　Ｕ－１２</v>
      </c>
      <c r="GF51" s="146" t="s">
        <v>14</v>
      </c>
    </row>
    <row r="52" spans="1:188" ht="13.5" customHeight="1">
      <c r="A52" s="540"/>
      <c r="B52" s="634"/>
      <c r="C52" s="635"/>
      <c r="D52" s="635"/>
      <c r="E52" s="636"/>
      <c r="F52" s="643"/>
      <c r="G52" s="644"/>
      <c r="H52" s="644"/>
      <c r="I52" s="645"/>
      <c r="J52" s="652"/>
      <c r="K52" s="653"/>
      <c r="L52" s="653"/>
      <c r="M52" s="654"/>
      <c r="N52" s="634"/>
      <c r="O52" s="635"/>
      <c r="P52" s="635"/>
      <c r="Q52" s="636"/>
      <c r="R52" s="643"/>
      <c r="S52" s="644"/>
      <c r="T52" s="644"/>
      <c r="U52" s="645"/>
      <c r="V52" s="652"/>
      <c r="W52" s="653"/>
      <c r="X52" s="653"/>
      <c r="Y52" s="654"/>
      <c r="Z52" s="634"/>
      <c r="AA52" s="635"/>
      <c r="AB52" s="635"/>
      <c r="AC52" s="636"/>
      <c r="AD52" s="643"/>
      <c r="AE52" s="644"/>
      <c r="AF52" s="644"/>
      <c r="AG52" s="645"/>
      <c r="AH52" s="652"/>
      <c r="AI52" s="653"/>
      <c r="AJ52" s="653"/>
      <c r="AK52" s="654"/>
      <c r="AL52" s="634"/>
      <c r="AM52" s="635"/>
      <c r="AN52" s="635"/>
      <c r="AO52" s="636"/>
      <c r="AP52" s="643"/>
      <c r="AQ52" s="644"/>
      <c r="AR52" s="644"/>
      <c r="AS52" s="645"/>
      <c r="AT52" s="661"/>
      <c r="AU52" s="662"/>
      <c r="AV52" s="662"/>
      <c r="AW52" s="663"/>
      <c r="AX52" s="634"/>
      <c r="AY52" s="635"/>
      <c r="AZ52" s="635"/>
      <c r="BA52" s="636"/>
      <c r="BB52" s="643"/>
      <c r="BC52" s="644"/>
      <c r="BD52" s="644"/>
      <c r="BE52" s="645"/>
      <c r="BF52" s="661"/>
      <c r="BG52" s="662"/>
      <c r="BH52" s="662"/>
      <c r="BI52" s="663"/>
      <c r="BJ52" s="634"/>
      <c r="BK52" s="635"/>
      <c r="BL52" s="635"/>
      <c r="BM52" s="636"/>
      <c r="BN52" s="643"/>
      <c r="BO52" s="644"/>
      <c r="BP52" s="644"/>
      <c r="BQ52" s="645"/>
      <c r="BR52" s="661"/>
      <c r="BS52" s="662"/>
      <c r="BT52" s="662"/>
      <c r="BU52" s="663"/>
      <c r="BV52" s="634"/>
      <c r="BW52" s="635"/>
      <c r="BX52" s="635"/>
      <c r="BY52" s="636"/>
      <c r="BZ52" s="643"/>
      <c r="CA52" s="644"/>
      <c r="CB52" s="644"/>
      <c r="CC52" s="645"/>
      <c r="CD52" s="652"/>
      <c r="CE52" s="653"/>
      <c r="CF52" s="653"/>
      <c r="CG52" s="654"/>
      <c r="CH52" s="634"/>
      <c r="CI52" s="635"/>
      <c r="CJ52" s="635"/>
      <c r="CK52" s="636"/>
      <c r="CL52" s="643"/>
      <c r="CM52" s="644"/>
      <c r="CN52" s="644"/>
      <c r="CO52" s="645"/>
      <c r="CP52" s="652"/>
      <c r="CQ52" s="653"/>
      <c r="CR52" s="653"/>
      <c r="CS52" s="654"/>
      <c r="CT52" s="634"/>
      <c r="CU52" s="635"/>
      <c r="CV52" s="635"/>
      <c r="CW52" s="636"/>
      <c r="CX52" s="643"/>
      <c r="CY52" s="644"/>
      <c r="CZ52" s="644"/>
      <c r="DA52" s="645"/>
      <c r="DB52" s="652"/>
      <c r="DC52" s="653"/>
      <c r="DD52" s="653"/>
      <c r="DE52" s="654"/>
      <c r="DF52" s="634"/>
      <c r="DG52" s="635"/>
      <c r="DH52" s="635"/>
      <c r="DI52" s="636"/>
      <c r="DJ52" s="643"/>
      <c r="DK52" s="644"/>
      <c r="DL52" s="644"/>
      <c r="DM52" s="645"/>
      <c r="DN52" s="661"/>
      <c r="DO52" s="662"/>
      <c r="DP52" s="662"/>
      <c r="DQ52" s="663"/>
      <c r="DR52" s="634"/>
      <c r="DS52" s="635"/>
      <c r="DT52" s="635"/>
      <c r="DU52" s="636"/>
      <c r="DV52" s="643"/>
      <c r="DW52" s="644"/>
      <c r="DX52" s="644"/>
      <c r="DY52" s="645"/>
      <c r="DZ52" s="661"/>
      <c r="EA52" s="662"/>
      <c r="EB52" s="662"/>
      <c r="EC52" s="663"/>
      <c r="ED52" s="634"/>
      <c r="EE52" s="635"/>
      <c r="EF52" s="635"/>
      <c r="EG52" s="636"/>
      <c r="EH52" s="643"/>
      <c r="EI52" s="644"/>
      <c r="EJ52" s="644"/>
      <c r="EK52" s="645"/>
      <c r="EL52" s="661"/>
      <c r="EM52" s="662"/>
      <c r="EN52" s="662"/>
      <c r="EO52" s="663"/>
      <c r="EP52" s="148"/>
      <c r="EQ52" s="148"/>
      <c r="ER52" s="148"/>
      <c r="ES52" s="148"/>
      <c r="ET52" s="148"/>
      <c r="EU52" s="148"/>
      <c r="EV52" s="148"/>
      <c r="EW52" s="148"/>
      <c r="EX52" s="148"/>
      <c r="EY52" s="148"/>
      <c r="EZ52" s="148"/>
      <c r="FA52" s="148"/>
      <c r="FB52" s="148"/>
      <c r="GB52" s="114"/>
      <c r="GC52" s="114">
        <v>23</v>
      </c>
      <c r="GD52" t="s">
        <v>312</v>
      </c>
      <c r="GE52" s="146" t="str">
        <f>'抽選会資料'!C14</f>
        <v>大分トリニータＵ－１２</v>
      </c>
      <c r="GF52" s="146" t="s">
        <v>14</v>
      </c>
    </row>
    <row r="53" spans="1:188" ht="13.5" customHeight="1">
      <c r="A53" s="540"/>
      <c r="B53" s="634"/>
      <c r="C53" s="635"/>
      <c r="D53" s="635"/>
      <c r="E53" s="636"/>
      <c r="F53" s="643"/>
      <c r="G53" s="644"/>
      <c r="H53" s="644"/>
      <c r="I53" s="645"/>
      <c r="J53" s="652"/>
      <c r="K53" s="653"/>
      <c r="L53" s="653"/>
      <c r="M53" s="654"/>
      <c r="N53" s="634"/>
      <c r="O53" s="635"/>
      <c r="P53" s="635"/>
      <c r="Q53" s="636"/>
      <c r="R53" s="643"/>
      <c r="S53" s="644"/>
      <c r="T53" s="644"/>
      <c r="U53" s="645"/>
      <c r="V53" s="652"/>
      <c r="W53" s="653"/>
      <c r="X53" s="653"/>
      <c r="Y53" s="654"/>
      <c r="Z53" s="634"/>
      <c r="AA53" s="635"/>
      <c r="AB53" s="635"/>
      <c r="AC53" s="636"/>
      <c r="AD53" s="643"/>
      <c r="AE53" s="644"/>
      <c r="AF53" s="644"/>
      <c r="AG53" s="645"/>
      <c r="AH53" s="652"/>
      <c r="AI53" s="653"/>
      <c r="AJ53" s="653"/>
      <c r="AK53" s="654"/>
      <c r="AL53" s="634"/>
      <c r="AM53" s="635"/>
      <c r="AN53" s="635"/>
      <c r="AO53" s="636"/>
      <c r="AP53" s="643"/>
      <c r="AQ53" s="644"/>
      <c r="AR53" s="644"/>
      <c r="AS53" s="645"/>
      <c r="AT53" s="661"/>
      <c r="AU53" s="662"/>
      <c r="AV53" s="662"/>
      <c r="AW53" s="663"/>
      <c r="AX53" s="634"/>
      <c r="AY53" s="635"/>
      <c r="AZ53" s="635"/>
      <c r="BA53" s="636"/>
      <c r="BB53" s="643"/>
      <c r="BC53" s="644"/>
      <c r="BD53" s="644"/>
      <c r="BE53" s="645"/>
      <c r="BF53" s="661"/>
      <c r="BG53" s="662"/>
      <c r="BH53" s="662"/>
      <c r="BI53" s="663"/>
      <c r="BJ53" s="634"/>
      <c r="BK53" s="635"/>
      <c r="BL53" s="635"/>
      <c r="BM53" s="636"/>
      <c r="BN53" s="643"/>
      <c r="BO53" s="644"/>
      <c r="BP53" s="644"/>
      <c r="BQ53" s="645"/>
      <c r="BR53" s="661"/>
      <c r="BS53" s="662"/>
      <c r="BT53" s="662"/>
      <c r="BU53" s="663"/>
      <c r="BV53" s="634"/>
      <c r="BW53" s="635"/>
      <c r="BX53" s="635"/>
      <c r="BY53" s="636"/>
      <c r="BZ53" s="643"/>
      <c r="CA53" s="644"/>
      <c r="CB53" s="644"/>
      <c r="CC53" s="645"/>
      <c r="CD53" s="652"/>
      <c r="CE53" s="653"/>
      <c r="CF53" s="653"/>
      <c r="CG53" s="654"/>
      <c r="CH53" s="634"/>
      <c r="CI53" s="635"/>
      <c r="CJ53" s="635"/>
      <c r="CK53" s="636"/>
      <c r="CL53" s="643"/>
      <c r="CM53" s="644"/>
      <c r="CN53" s="644"/>
      <c r="CO53" s="645"/>
      <c r="CP53" s="652"/>
      <c r="CQ53" s="653"/>
      <c r="CR53" s="653"/>
      <c r="CS53" s="654"/>
      <c r="CT53" s="634"/>
      <c r="CU53" s="635"/>
      <c r="CV53" s="635"/>
      <c r="CW53" s="636"/>
      <c r="CX53" s="643"/>
      <c r="CY53" s="644"/>
      <c r="CZ53" s="644"/>
      <c r="DA53" s="645"/>
      <c r="DB53" s="652"/>
      <c r="DC53" s="653"/>
      <c r="DD53" s="653"/>
      <c r="DE53" s="654"/>
      <c r="DF53" s="634"/>
      <c r="DG53" s="635"/>
      <c r="DH53" s="635"/>
      <c r="DI53" s="636"/>
      <c r="DJ53" s="643"/>
      <c r="DK53" s="644"/>
      <c r="DL53" s="644"/>
      <c r="DM53" s="645"/>
      <c r="DN53" s="661"/>
      <c r="DO53" s="662"/>
      <c r="DP53" s="662"/>
      <c r="DQ53" s="663"/>
      <c r="DR53" s="634"/>
      <c r="DS53" s="635"/>
      <c r="DT53" s="635"/>
      <c r="DU53" s="636"/>
      <c r="DV53" s="643"/>
      <c r="DW53" s="644"/>
      <c r="DX53" s="644"/>
      <c r="DY53" s="645"/>
      <c r="DZ53" s="661"/>
      <c r="EA53" s="662"/>
      <c r="EB53" s="662"/>
      <c r="EC53" s="663"/>
      <c r="ED53" s="634"/>
      <c r="EE53" s="635"/>
      <c r="EF53" s="635"/>
      <c r="EG53" s="636"/>
      <c r="EH53" s="643"/>
      <c r="EI53" s="644"/>
      <c r="EJ53" s="644"/>
      <c r="EK53" s="645"/>
      <c r="EL53" s="661"/>
      <c r="EM53" s="662"/>
      <c r="EN53" s="662"/>
      <c r="EO53" s="663"/>
      <c r="EP53" s="148"/>
      <c r="EQ53" s="148"/>
      <c r="ER53" s="148"/>
      <c r="ES53" s="148"/>
      <c r="ET53" s="148"/>
      <c r="EU53" s="148"/>
      <c r="EV53" s="148"/>
      <c r="EW53" s="148"/>
      <c r="EX53" s="148"/>
      <c r="EY53" s="148"/>
      <c r="EZ53" s="148"/>
      <c r="FA53" s="148"/>
      <c r="FB53" s="148"/>
      <c r="GB53" s="149"/>
      <c r="GC53" s="114">
        <v>24</v>
      </c>
      <c r="GD53" t="s">
        <v>303</v>
      </c>
      <c r="GE53" s="146" t="str">
        <f>'抽選会資料'!C15</f>
        <v>Ｍ．Ｓ．Ｓ</v>
      </c>
      <c r="GF53" s="146" t="s">
        <v>14</v>
      </c>
    </row>
    <row r="54" spans="1:188" ht="13.5" customHeight="1">
      <c r="A54" s="540"/>
      <c r="B54" s="634"/>
      <c r="C54" s="635"/>
      <c r="D54" s="635"/>
      <c r="E54" s="636"/>
      <c r="F54" s="643"/>
      <c r="G54" s="644"/>
      <c r="H54" s="644"/>
      <c r="I54" s="645"/>
      <c r="J54" s="652"/>
      <c r="K54" s="653"/>
      <c r="L54" s="653"/>
      <c r="M54" s="654"/>
      <c r="N54" s="634"/>
      <c r="O54" s="635"/>
      <c r="P54" s="635"/>
      <c r="Q54" s="636"/>
      <c r="R54" s="643"/>
      <c r="S54" s="644"/>
      <c r="T54" s="644"/>
      <c r="U54" s="645"/>
      <c r="V54" s="652"/>
      <c r="W54" s="653"/>
      <c r="X54" s="653"/>
      <c r="Y54" s="654"/>
      <c r="Z54" s="634"/>
      <c r="AA54" s="635"/>
      <c r="AB54" s="635"/>
      <c r="AC54" s="636"/>
      <c r="AD54" s="643"/>
      <c r="AE54" s="644"/>
      <c r="AF54" s="644"/>
      <c r="AG54" s="645"/>
      <c r="AH54" s="652"/>
      <c r="AI54" s="653"/>
      <c r="AJ54" s="653"/>
      <c r="AK54" s="654"/>
      <c r="AL54" s="634"/>
      <c r="AM54" s="635"/>
      <c r="AN54" s="635"/>
      <c r="AO54" s="636"/>
      <c r="AP54" s="643"/>
      <c r="AQ54" s="644"/>
      <c r="AR54" s="644"/>
      <c r="AS54" s="645"/>
      <c r="AT54" s="661"/>
      <c r="AU54" s="662"/>
      <c r="AV54" s="662"/>
      <c r="AW54" s="663"/>
      <c r="AX54" s="634"/>
      <c r="AY54" s="635"/>
      <c r="AZ54" s="635"/>
      <c r="BA54" s="636"/>
      <c r="BB54" s="643"/>
      <c r="BC54" s="644"/>
      <c r="BD54" s="644"/>
      <c r="BE54" s="645"/>
      <c r="BF54" s="661"/>
      <c r="BG54" s="662"/>
      <c r="BH54" s="662"/>
      <c r="BI54" s="663"/>
      <c r="BJ54" s="634"/>
      <c r="BK54" s="635"/>
      <c r="BL54" s="635"/>
      <c r="BM54" s="636"/>
      <c r="BN54" s="643"/>
      <c r="BO54" s="644"/>
      <c r="BP54" s="644"/>
      <c r="BQ54" s="645"/>
      <c r="BR54" s="661"/>
      <c r="BS54" s="662"/>
      <c r="BT54" s="662"/>
      <c r="BU54" s="663"/>
      <c r="BV54" s="634"/>
      <c r="BW54" s="635"/>
      <c r="BX54" s="635"/>
      <c r="BY54" s="636"/>
      <c r="BZ54" s="643"/>
      <c r="CA54" s="644"/>
      <c r="CB54" s="644"/>
      <c r="CC54" s="645"/>
      <c r="CD54" s="652"/>
      <c r="CE54" s="653"/>
      <c r="CF54" s="653"/>
      <c r="CG54" s="654"/>
      <c r="CH54" s="634"/>
      <c r="CI54" s="635"/>
      <c r="CJ54" s="635"/>
      <c r="CK54" s="636"/>
      <c r="CL54" s="643"/>
      <c r="CM54" s="644"/>
      <c r="CN54" s="644"/>
      <c r="CO54" s="645"/>
      <c r="CP54" s="652"/>
      <c r="CQ54" s="653"/>
      <c r="CR54" s="653"/>
      <c r="CS54" s="654"/>
      <c r="CT54" s="634"/>
      <c r="CU54" s="635"/>
      <c r="CV54" s="635"/>
      <c r="CW54" s="636"/>
      <c r="CX54" s="643"/>
      <c r="CY54" s="644"/>
      <c r="CZ54" s="644"/>
      <c r="DA54" s="645"/>
      <c r="DB54" s="652"/>
      <c r="DC54" s="653"/>
      <c r="DD54" s="653"/>
      <c r="DE54" s="654"/>
      <c r="DF54" s="634"/>
      <c r="DG54" s="635"/>
      <c r="DH54" s="635"/>
      <c r="DI54" s="636"/>
      <c r="DJ54" s="643"/>
      <c r="DK54" s="644"/>
      <c r="DL54" s="644"/>
      <c r="DM54" s="645"/>
      <c r="DN54" s="661"/>
      <c r="DO54" s="662"/>
      <c r="DP54" s="662"/>
      <c r="DQ54" s="663"/>
      <c r="DR54" s="634"/>
      <c r="DS54" s="635"/>
      <c r="DT54" s="635"/>
      <c r="DU54" s="636"/>
      <c r="DV54" s="643"/>
      <c r="DW54" s="644"/>
      <c r="DX54" s="644"/>
      <c r="DY54" s="645"/>
      <c r="DZ54" s="661"/>
      <c r="EA54" s="662"/>
      <c r="EB54" s="662"/>
      <c r="EC54" s="663"/>
      <c r="ED54" s="634"/>
      <c r="EE54" s="635"/>
      <c r="EF54" s="635"/>
      <c r="EG54" s="636"/>
      <c r="EH54" s="643"/>
      <c r="EI54" s="644"/>
      <c r="EJ54" s="644"/>
      <c r="EK54" s="645"/>
      <c r="EL54" s="661"/>
      <c r="EM54" s="662"/>
      <c r="EN54" s="662"/>
      <c r="EO54" s="663"/>
      <c r="EP54" s="148"/>
      <c r="EQ54" s="148"/>
      <c r="ER54" s="148"/>
      <c r="ES54" s="148"/>
      <c r="ET54" s="148"/>
      <c r="EU54" s="148"/>
      <c r="EV54" s="148"/>
      <c r="EW54" s="148"/>
      <c r="EX54" s="148"/>
      <c r="EY54" s="148"/>
      <c r="EZ54" s="148"/>
      <c r="FA54" s="148"/>
      <c r="FB54" s="148"/>
      <c r="GB54" s="149"/>
      <c r="GC54" s="114">
        <v>25</v>
      </c>
      <c r="GD54" t="s">
        <v>330</v>
      </c>
      <c r="GE54" s="146" t="str">
        <f>'抽選会資料'!C16</f>
        <v>宗方サッカークラブ</v>
      </c>
      <c r="GF54" s="146" t="s">
        <v>14</v>
      </c>
    </row>
    <row r="55" spans="1:188" ht="13.5" customHeight="1">
      <c r="A55" s="540"/>
      <c r="B55" s="634"/>
      <c r="C55" s="635"/>
      <c r="D55" s="635"/>
      <c r="E55" s="636"/>
      <c r="F55" s="643"/>
      <c r="G55" s="644"/>
      <c r="H55" s="644"/>
      <c r="I55" s="645"/>
      <c r="J55" s="652"/>
      <c r="K55" s="653"/>
      <c r="L55" s="653"/>
      <c r="M55" s="654"/>
      <c r="N55" s="634"/>
      <c r="O55" s="635"/>
      <c r="P55" s="635"/>
      <c r="Q55" s="636"/>
      <c r="R55" s="643"/>
      <c r="S55" s="644"/>
      <c r="T55" s="644"/>
      <c r="U55" s="645"/>
      <c r="V55" s="652"/>
      <c r="W55" s="653"/>
      <c r="X55" s="653"/>
      <c r="Y55" s="654"/>
      <c r="Z55" s="634"/>
      <c r="AA55" s="635"/>
      <c r="AB55" s="635"/>
      <c r="AC55" s="636"/>
      <c r="AD55" s="643"/>
      <c r="AE55" s="644"/>
      <c r="AF55" s="644"/>
      <c r="AG55" s="645"/>
      <c r="AH55" s="652"/>
      <c r="AI55" s="653"/>
      <c r="AJ55" s="653"/>
      <c r="AK55" s="654"/>
      <c r="AL55" s="634"/>
      <c r="AM55" s="635"/>
      <c r="AN55" s="635"/>
      <c r="AO55" s="636"/>
      <c r="AP55" s="643"/>
      <c r="AQ55" s="644"/>
      <c r="AR55" s="644"/>
      <c r="AS55" s="645"/>
      <c r="AT55" s="661"/>
      <c r="AU55" s="662"/>
      <c r="AV55" s="662"/>
      <c r="AW55" s="663"/>
      <c r="AX55" s="634"/>
      <c r="AY55" s="635"/>
      <c r="AZ55" s="635"/>
      <c r="BA55" s="636"/>
      <c r="BB55" s="643"/>
      <c r="BC55" s="644"/>
      <c r="BD55" s="644"/>
      <c r="BE55" s="645"/>
      <c r="BF55" s="661"/>
      <c r="BG55" s="662"/>
      <c r="BH55" s="662"/>
      <c r="BI55" s="663"/>
      <c r="BJ55" s="634"/>
      <c r="BK55" s="635"/>
      <c r="BL55" s="635"/>
      <c r="BM55" s="636"/>
      <c r="BN55" s="643"/>
      <c r="BO55" s="644"/>
      <c r="BP55" s="644"/>
      <c r="BQ55" s="645"/>
      <c r="BR55" s="661"/>
      <c r="BS55" s="662"/>
      <c r="BT55" s="662"/>
      <c r="BU55" s="663"/>
      <c r="BV55" s="634"/>
      <c r="BW55" s="635"/>
      <c r="BX55" s="635"/>
      <c r="BY55" s="636"/>
      <c r="BZ55" s="643"/>
      <c r="CA55" s="644"/>
      <c r="CB55" s="644"/>
      <c r="CC55" s="645"/>
      <c r="CD55" s="652"/>
      <c r="CE55" s="653"/>
      <c r="CF55" s="653"/>
      <c r="CG55" s="654"/>
      <c r="CH55" s="634"/>
      <c r="CI55" s="635"/>
      <c r="CJ55" s="635"/>
      <c r="CK55" s="636"/>
      <c r="CL55" s="643"/>
      <c r="CM55" s="644"/>
      <c r="CN55" s="644"/>
      <c r="CO55" s="645"/>
      <c r="CP55" s="652"/>
      <c r="CQ55" s="653"/>
      <c r="CR55" s="653"/>
      <c r="CS55" s="654"/>
      <c r="CT55" s="634"/>
      <c r="CU55" s="635"/>
      <c r="CV55" s="635"/>
      <c r="CW55" s="636"/>
      <c r="CX55" s="643"/>
      <c r="CY55" s="644"/>
      <c r="CZ55" s="644"/>
      <c r="DA55" s="645"/>
      <c r="DB55" s="652"/>
      <c r="DC55" s="653"/>
      <c r="DD55" s="653"/>
      <c r="DE55" s="654"/>
      <c r="DF55" s="634"/>
      <c r="DG55" s="635"/>
      <c r="DH55" s="635"/>
      <c r="DI55" s="636"/>
      <c r="DJ55" s="643"/>
      <c r="DK55" s="644"/>
      <c r="DL55" s="644"/>
      <c r="DM55" s="645"/>
      <c r="DN55" s="661"/>
      <c r="DO55" s="662"/>
      <c r="DP55" s="662"/>
      <c r="DQ55" s="663"/>
      <c r="DR55" s="634"/>
      <c r="DS55" s="635"/>
      <c r="DT55" s="635"/>
      <c r="DU55" s="636"/>
      <c r="DV55" s="643"/>
      <c r="DW55" s="644"/>
      <c r="DX55" s="644"/>
      <c r="DY55" s="645"/>
      <c r="DZ55" s="661"/>
      <c r="EA55" s="662"/>
      <c r="EB55" s="662"/>
      <c r="EC55" s="663"/>
      <c r="ED55" s="634"/>
      <c r="EE55" s="635"/>
      <c r="EF55" s="635"/>
      <c r="EG55" s="636"/>
      <c r="EH55" s="643"/>
      <c r="EI55" s="644"/>
      <c r="EJ55" s="644"/>
      <c r="EK55" s="645"/>
      <c r="EL55" s="661"/>
      <c r="EM55" s="662"/>
      <c r="EN55" s="662"/>
      <c r="EO55" s="663"/>
      <c r="EP55" s="148"/>
      <c r="EQ55" s="148"/>
      <c r="ER55" s="148"/>
      <c r="ES55" s="148"/>
      <c r="ET55" s="148"/>
      <c r="EU55" s="148"/>
      <c r="EV55" s="148"/>
      <c r="EW55" s="148"/>
      <c r="EX55" s="148"/>
      <c r="EY55" s="148"/>
      <c r="EZ55" s="148"/>
      <c r="FA55" s="148"/>
      <c r="FB55" s="148"/>
      <c r="GB55" s="149"/>
      <c r="GC55" s="114">
        <v>26</v>
      </c>
      <c r="GD55" t="s">
        <v>316</v>
      </c>
      <c r="GE55" s="146" t="str">
        <f>'抽選会資料'!C17</f>
        <v>北郡坂ノ市サッカースポーツ少年団</v>
      </c>
      <c r="GF55" s="146" t="s">
        <v>14</v>
      </c>
    </row>
    <row r="56" spans="1:188" ht="13.5" customHeight="1">
      <c r="A56" s="540"/>
      <c r="B56" s="634"/>
      <c r="C56" s="635"/>
      <c r="D56" s="635"/>
      <c r="E56" s="636"/>
      <c r="F56" s="643"/>
      <c r="G56" s="644"/>
      <c r="H56" s="644"/>
      <c r="I56" s="645"/>
      <c r="J56" s="652"/>
      <c r="K56" s="653"/>
      <c r="L56" s="653"/>
      <c r="M56" s="654"/>
      <c r="N56" s="634"/>
      <c r="O56" s="635"/>
      <c r="P56" s="635"/>
      <c r="Q56" s="636"/>
      <c r="R56" s="643"/>
      <c r="S56" s="644"/>
      <c r="T56" s="644"/>
      <c r="U56" s="645"/>
      <c r="V56" s="652"/>
      <c r="W56" s="653"/>
      <c r="X56" s="653"/>
      <c r="Y56" s="654"/>
      <c r="Z56" s="634"/>
      <c r="AA56" s="635"/>
      <c r="AB56" s="635"/>
      <c r="AC56" s="636"/>
      <c r="AD56" s="643"/>
      <c r="AE56" s="644"/>
      <c r="AF56" s="644"/>
      <c r="AG56" s="645"/>
      <c r="AH56" s="652"/>
      <c r="AI56" s="653"/>
      <c r="AJ56" s="653"/>
      <c r="AK56" s="654"/>
      <c r="AL56" s="634"/>
      <c r="AM56" s="635"/>
      <c r="AN56" s="635"/>
      <c r="AO56" s="636"/>
      <c r="AP56" s="643"/>
      <c r="AQ56" s="644"/>
      <c r="AR56" s="644"/>
      <c r="AS56" s="645"/>
      <c r="AT56" s="661"/>
      <c r="AU56" s="662"/>
      <c r="AV56" s="662"/>
      <c r="AW56" s="663"/>
      <c r="AX56" s="634"/>
      <c r="AY56" s="635"/>
      <c r="AZ56" s="635"/>
      <c r="BA56" s="636"/>
      <c r="BB56" s="643"/>
      <c r="BC56" s="644"/>
      <c r="BD56" s="644"/>
      <c r="BE56" s="645"/>
      <c r="BF56" s="661"/>
      <c r="BG56" s="662"/>
      <c r="BH56" s="662"/>
      <c r="BI56" s="663"/>
      <c r="BJ56" s="634"/>
      <c r="BK56" s="635"/>
      <c r="BL56" s="635"/>
      <c r="BM56" s="636"/>
      <c r="BN56" s="643"/>
      <c r="BO56" s="644"/>
      <c r="BP56" s="644"/>
      <c r="BQ56" s="645"/>
      <c r="BR56" s="661"/>
      <c r="BS56" s="662"/>
      <c r="BT56" s="662"/>
      <c r="BU56" s="663"/>
      <c r="BV56" s="634"/>
      <c r="BW56" s="635"/>
      <c r="BX56" s="635"/>
      <c r="BY56" s="636"/>
      <c r="BZ56" s="643"/>
      <c r="CA56" s="644"/>
      <c r="CB56" s="644"/>
      <c r="CC56" s="645"/>
      <c r="CD56" s="652"/>
      <c r="CE56" s="653"/>
      <c r="CF56" s="653"/>
      <c r="CG56" s="654"/>
      <c r="CH56" s="634"/>
      <c r="CI56" s="635"/>
      <c r="CJ56" s="635"/>
      <c r="CK56" s="636"/>
      <c r="CL56" s="643"/>
      <c r="CM56" s="644"/>
      <c r="CN56" s="644"/>
      <c r="CO56" s="645"/>
      <c r="CP56" s="652"/>
      <c r="CQ56" s="653"/>
      <c r="CR56" s="653"/>
      <c r="CS56" s="654"/>
      <c r="CT56" s="634"/>
      <c r="CU56" s="635"/>
      <c r="CV56" s="635"/>
      <c r="CW56" s="636"/>
      <c r="CX56" s="643"/>
      <c r="CY56" s="644"/>
      <c r="CZ56" s="644"/>
      <c r="DA56" s="645"/>
      <c r="DB56" s="652"/>
      <c r="DC56" s="653"/>
      <c r="DD56" s="653"/>
      <c r="DE56" s="654"/>
      <c r="DF56" s="634"/>
      <c r="DG56" s="635"/>
      <c r="DH56" s="635"/>
      <c r="DI56" s="636"/>
      <c r="DJ56" s="643"/>
      <c r="DK56" s="644"/>
      <c r="DL56" s="644"/>
      <c r="DM56" s="645"/>
      <c r="DN56" s="661"/>
      <c r="DO56" s="662"/>
      <c r="DP56" s="662"/>
      <c r="DQ56" s="663"/>
      <c r="DR56" s="634"/>
      <c r="DS56" s="635"/>
      <c r="DT56" s="635"/>
      <c r="DU56" s="636"/>
      <c r="DV56" s="643"/>
      <c r="DW56" s="644"/>
      <c r="DX56" s="644"/>
      <c r="DY56" s="645"/>
      <c r="DZ56" s="661"/>
      <c r="EA56" s="662"/>
      <c r="EB56" s="662"/>
      <c r="EC56" s="663"/>
      <c r="ED56" s="634"/>
      <c r="EE56" s="635"/>
      <c r="EF56" s="635"/>
      <c r="EG56" s="636"/>
      <c r="EH56" s="643"/>
      <c r="EI56" s="644"/>
      <c r="EJ56" s="644"/>
      <c r="EK56" s="645"/>
      <c r="EL56" s="661"/>
      <c r="EM56" s="662"/>
      <c r="EN56" s="662"/>
      <c r="EO56" s="663"/>
      <c r="EP56" s="148"/>
      <c r="EQ56" s="148"/>
      <c r="ER56" s="148"/>
      <c r="ES56" s="148"/>
      <c r="ET56" s="148"/>
      <c r="EU56" s="148"/>
      <c r="EV56" s="148"/>
      <c r="EW56" s="148"/>
      <c r="EX56" s="148"/>
      <c r="EY56" s="148"/>
      <c r="EZ56" s="148"/>
      <c r="FA56" s="148"/>
      <c r="FB56" s="148"/>
      <c r="FC56" s="148"/>
      <c r="FD56" s="148"/>
      <c r="FE56" s="148"/>
      <c r="FF56" s="148"/>
      <c r="FG56" s="148"/>
      <c r="FH56" s="148"/>
      <c r="FI56" s="148"/>
      <c r="FJ56" s="148"/>
      <c r="FK56" s="148"/>
      <c r="FL56" s="148"/>
      <c r="FM56" s="148"/>
      <c r="FN56" s="148"/>
      <c r="FO56" s="148"/>
      <c r="FP56" s="148"/>
      <c r="FQ56" s="148"/>
      <c r="FR56" s="148"/>
      <c r="FS56" s="148"/>
      <c r="FT56" s="148"/>
      <c r="FU56" s="148"/>
      <c r="FV56" s="148"/>
      <c r="FW56" s="148"/>
      <c r="FX56" s="148"/>
      <c r="FY56" s="148"/>
      <c r="FZ56" s="148"/>
      <c r="GA56" s="148"/>
      <c r="GB56" s="149"/>
      <c r="GC56" s="114">
        <v>27</v>
      </c>
      <c r="GD56" t="s">
        <v>327</v>
      </c>
      <c r="GE56" s="146" t="str">
        <f>'抽選会資料'!C18</f>
        <v>東陽フットボールクラブ</v>
      </c>
      <c r="GF56" s="146" t="s">
        <v>14</v>
      </c>
    </row>
    <row r="57" spans="1:188" ht="13.5" customHeight="1">
      <c r="A57" s="540"/>
      <c r="B57" s="634"/>
      <c r="C57" s="635"/>
      <c r="D57" s="635"/>
      <c r="E57" s="636"/>
      <c r="F57" s="643"/>
      <c r="G57" s="644"/>
      <c r="H57" s="644"/>
      <c r="I57" s="645"/>
      <c r="J57" s="652"/>
      <c r="K57" s="653"/>
      <c r="L57" s="653"/>
      <c r="M57" s="654"/>
      <c r="N57" s="634"/>
      <c r="O57" s="635"/>
      <c r="P57" s="635"/>
      <c r="Q57" s="636"/>
      <c r="R57" s="643"/>
      <c r="S57" s="644"/>
      <c r="T57" s="644"/>
      <c r="U57" s="645"/>
      <c r="V57" s="652"/>
      <c r="W57" s="653"/>
      <c r="X57" s="653"/>
      <c r="Y57" s="654"/>
      <c r="Z57" s="634"/>
      <c r="AA57" s="635"/>
      <c r="AB57" s="635"/>
      <c r="AC57" s="636"/>
      <c r="AD57" s="643"/>
      <c r="AE57" s="644"/>
      <c r="AF57" s="644"/>
      <c r="AG57" s="645"/>
      <c r="AH57" s="652"/>
      <c r="AI57" s="653"/>
      <c r="AJ57" s="653"/>
      <c r="AK57" s="654"/>
      <c r="AL57" s="634"/>
      <c r="AM57" s="635"/>
      <c r="AN57" s="635"/>
      <c r="AO57" s="636"/>
      <c r="AP57" s="643"/>
      <c r="AQ57" s="644"/>
      <c r="AR57" s="644"/>
      <c r="AS57" s="645"/>
      <c r="AT57" s="661"/>
      <c r="AU57" s="662"/>
      <c r="AV57" s="662"/>
      <c r="AW57" s="663"/>
      <c r="AX57" s="634"/>
      <c r="AY57" s="635"/>
      <c r="AZ57" s="635"/>
      <c r="BA57" s="636"/>
      <c r="BB57" s="643"/>
      <c r="BC57" s="644"/>
      <c r="BD57" s="644"/>
      <c r="BE57" s="645"/>
      <c r="BF57" s="661"/>
      <c r="BG57" s="662"/>
      <c r="BH57" s="662"/>
      <c r="BI57" s="663"/>
      <c r="BJ57" s="634"/>
      <c r="BK57" s="635"/>
      <c r="BL57" s="635"/>
      <c r="BM57" s="636"/>
      <c r="BN57" s="643"/>
      <c r="BO57" s="644"/>
      <c r="BP57" s="644"/>
      <c r="BQ57" s="645"/>
      <c r="BR57" s="661"/>
      <c r="BS57" s="662"/>
      <c r="BT57" s="662"/>
      <c r="BU57" s="663"/>
      <c r="BV57" s="634"/>
      <c r="BW57" s="635"/>
      <c r="BX57" s="635"/>
      <c r="BY57" s="636"/>
      <c r="BZ57" s="643"/>
      <c r="CA57" s="644"/>
      <c r="CB57" s="644"/>
      <c r="CC57" s="645"/>
      <c r="CD57" s="652"/>
      <c r="CE57" s="653"/>
      <c r="CF57" s="653"/>
      <c r="CG57" s="654"/>
      <c r="CH57" s="634"/>
      <c r="CI57" s="635"/>
      <c r="CJ57" s="635"/>
      <c r="CK57" s="636"/>
      <c r="CL57" s="643"/>
      <c r="CM57" s="644"/>
      <c r="CN57" s="644"/>
      <c r="CO57" s="645"/>
      <c r="CP57" s="652"/>
      <c r="CQ57" s="653"/>
      <c r="CR57" s="653"/>
      <c r="CS57" s="654"/>
      <c r="CT57" s="634"/>
      <c r="CU57" s="635"/>
      <c r="CV57" s="635"/>
      <c r="CW57" s="636"/>
      <c r="CX57" s="643"/>
      <c r="CY57" s="644"/>
      <c r="CZ57" s="644"/>
      <c r="DA57" s="645"/>
      <c r="DB57" s="652"/>
      <c r="DC57" s="653"/>
      <c r="DD57" s="653"/>
      <c r="DE57" s="654"/>
      <c r="DF57" s="634"/>
      <c r="DG57" s="635"/>
      <c r="DH57" s="635"/>
      <c r="DI57" s="636"/>
      <c r="DJ57" s="643"/>
      <c r="DK57" s="644"/>
      <c r="DL57" s="644"/>
      <c r="DM57" s="645"/>
      <c r="DN57" s="661"/>
      <c r="DO57" s="662"/>
      <c r="DP57" s="662"/>
      <c r="DQ57" s="663"/>
      <c r="DR57" s="634"/>
      <c r="DS57" s="635"/>
      <c r="DT57" s="635"/>
      <c r="DU57" s="636"/>
      <c r="DV57" s="643"/>
      <c r="DW57" s="644"/>
      <c r="DX57" s="644"/>
      <c r="DY57" s="645"/>
      <c r="DZ57" s="661"/>
      <c r="EA57" s="662"/>
      <c r="EB57" s="662"/>
      <c r="EC57" s="663"/>
      <c r="ED57" s="634"/>
      <c r="EE57" s="635"/>
      <c r="EF57" s="635"/>
      <c r="EG57" s="636"/>
      <c r="EH57" s="643"/>
      <c r="EI57" s="644"/>
      <c r="EJ57" s="644"/>
      <c r="EK57" s="645"/>
      <c r="EL57" s="661"/>
      <c r="EM57" s="662"/>
      <c r="EN57" s="662"/>
      <c r="EO57" s="663"/>
      <c r="EP57" s="148"/>
      <c r="EQ57" s="148"/>
      <c r="ER57" s="148"/>
      <c r="ES57" s="148"/>
      <c r="ET57" s="148"/>
      <c r="EU57" s="148"/>
      <c r="EV57" s="148"/>
      <c r="EW57" s="148"/>
      <c r="EX57" s="148"/>
      <c r="EY57" s="148"/>
      <c r="EZ57" s="148"/>
      <c r="FA57" s="148"/>
      <c r="FB57" s="148"/>
      <c r="FC57" s="148"/>
      <c r="FD57" s="148"/>
      <c r="FE57" s="148"/>
      <c r="FF57" s="148"/>
      <c r="FG57" s="148"/>
      <c r="FH57" s="148"/>
      <c r="FI57" s="148"/>
      <c r="FJ57" s="148"/>
      <c r="FK57" s="148"/>
      <c r="FL57" s="148"/>
      <c r="FM57" s="148"/>
      <c r="FN57" s="148"/>
      <c r="FO57" s="148"/>
      <c r="FP57" s="148"/>
      <c r="FQ57" s="148"/>
      <c r="FR57" s="148"/>
      <c r="FS57" s="148"/>
      <c r="FT57" s="148"/>
      <c r="FU57" s="148"/>
      <c r="FV57" s="148"/>
      <c r="FW57" s="148"/>
      <c r="FX57" s="148"/>
      <c r="FY57" s="148"/>
      <c r="FZ57" s="148"/>
      <c r="GA57" s="148"/>
      <c r="GB57" s="149"/>
      <c r="GC57" s="114">
        <v>28</v>
      </c>
      <c r="GD57" t="s">
        <v>325</v>
      </c>
      <c r="GE57" s="146" t="str">
        <f>'抽選会資料'!C19</f>
        <v>戸次吉野ＳＳＳ</v>
      </c>
      <c r="GF57" s="146" t="s">
        <v>14</v>
      </c>
    </row>
    <row r="58" spans="1:188" ht="13.5" customHeight="1">
      <c r="A58" s="540"/>
      <c r="B58" s="634"/>
      <c r="C58" s="635"/>
      <c r="D58" s="635"/>
      <c r="E58" s="636"/>
      <c r="F58" s="643"/>
      <c r="G58" s="644"/>
      <c r="H58" s="644"/>
      <c r="I58" s="645"/>
      <c r="J58" s="652"/>
      <c r="K58" s="653"/>
      <c r="L58" s="653"/>
      <c r="M58" s="654"/>
      <c r="N58" s="634"/>
      <c r="O58" s="635"/>
      <c r="P58" s="635"/>
      <c r="Q58" s="636"/>
      <c r="R58" s="643"/>
      <c r="S58" s="644"/>
      <c r="T58" s="644"/>
      <c r="U58" s="645"/>
      <c r="V58" s="652"/>
      <c r="W58" s="653"/>
      <c r="X58" s="653"/>
      <c r="Y58" s="654"/>
      <c r="Z58" s="634"/>
      <c r="AA58" s="635"/>
      <c r="AB58" s="635"/>
      <c r="AC58" s="636"/>
      <c r="AD58" s="643"/>
      <c r="AE58" s="644"/>
      <c r="AF58" s="644"/>
      <c r="AG58" s="645"/>
      <c r="AH58" s="652"/>
      <c r="AI58" s="653"/>
      <c r="AJ58" s="653"/>
      <c r="AK58" s="654"/>
      <c r="AL58" s="634"/>
      <c r="AM58" s="635"/>
      <c r="AN58" s="635"/>
      <c r="AO58" s="636"/>
      <c r="AP58" s="643"/>
      <c r="AQ58" s="644"/>
      <c r="AR58" s="644"/>
      <c r="AS58" s="645"/>
      <c r="AT58" s="661"/>
      <c r="AU58" s="662"/>
      <c r="AV58" s="662"/>
      <c r="AW58" s="663"/>
      <c r="AX58" s="634"/>
      <c r="AY58" s="635"/>
      <c r="AZ58" s="635"/>
      <c r="BA58" s="636"/>
      <c r="BB58" s="643"/>
      <c r="BC58" s="644"/>
      <c r="BD58" s="644"/>
      <c r="BE58" s="645"/>
      <c r="BF58" s="661"/>
      <c r="BG58" s="662"/>
      <c r="BH58" s="662"/>
      <c r="BI58" s="663"/>
      <c r="BJ58" s="634"/>
      <c r="BK58" s="635"/>
      <c r="BL58" s="635"/>
      <c r="BM58" s="636"/>
      <c r="BN58" s="643"/>
      <c r="BO58" s="644"/>
      <c r="BP58" s="644"/>
      <c r="BQ58" s="645"/>
      <c r="BR58" s="661"/>
      <c r="BS58" s="662"/>
      <c r="BT58" s="662"/>
      <c r="BU58" s="663"/>
      <c r="BV58" s="634"/>
      <c r="BW58" s="635"/>
      <c r="BX58" s="635"/>
      <c r="BY58" s="636"/>
      <c r="BZ58" s="643"/>
      <c r="CA58" s="644"/>
      <c r="CB58" s="644"/>
      <c r="CC58" s="645"/>
      <c r="CD58" s="652"/>
      <c r="CE58" s="653"/>
      <c r="CF58" s="653"/>
      <c r="CG58" s="654"/>
      <c r="CH58" s="634"/>
      <c r="CI58" s="635"/>
      <c r="CJ58" s="635"/>
      <c r="CK58" s="636"/>
      <c r="CL58" s="643"/>
      <c r="CM58" s="644"/>
      <c r="CN58" s="644"/>
      <c r="CO58" s="645"/>
      <c r="CP58" s="652"/>
      <c r="CQ58" s="653"/>
      <c r="CR58" s="653"/>
      <c r="CS58" s="654"/>
      <c r="CT58" s="634"/>
      <c r="CU58" s="635"/>
      <c r="CV58" s="635"/>
      <c r="CW58" s="636"/>
      <c r="CX58" s="643"/>
      <c r="CY58" s="644"/>
      <c r="CZ58" s="644"/>
      <c r="DA58" s="645"/>
      <c r="DB58" s="652"/>
      <c r="DC58" s="653"/>
      <c r="DD58" s="653"/>
      <c r="DE58" s="654"/>
      <c r="DF58" s="634"/>
      <c r="DG58" s="635"/>
      <c r="DH58" s="635"/>
      <c r="DI58" s="636"/>
      <c r="DJ58" s="643"/>
      <c r="DK58" s="644"/>
      <c r="DL58" s="644"/>
      <c r="DM58" s="645"/>
      <c r="DN58" s="661"/>
      <c r="DO58" s="662"/>
      <c r="DP58" s="662"/>
      <c r="DQ58" s="663"/>
      <c r="DR58" s="634"/>
      <c r="DS58" s="635"/>
      <c r="DT58" s="635"/>
      <c r="DU58" s="636"/>
      <c r="DV58" s="643"/>
      <c r="DW58" s="644"/>
      <c r="DX58" s="644"/>
      <c r="DY58" s="645"/>
      <c r="DZ58" s="661"/>
      <c r="EA58" s="662"/>
      <c r="EB58" s="662"/>
      <c r="EC58" s="663"/>
      <c r="ED58" s="634"/>
      <c r="EE58" s="635"/>
      <c r="EF58" s="635"/>
      <c r="EG58" s="636"/>
      <c r="EH58" s="643"/>
      <c r="EI58" s="644"/>
      <c r="EJ58" s="644"/>
      <c r="EK58" s="645"/>
      <c r="EL58" s="661"/>
      <c r="EM58" s="662"/>
      <c r="EN58" s="662"/>
      <c r="EO58" s="663"/>
      <c r="EP58" s="148"/>
      <c r="EQ58" s="148"/>
      <c r="ER58" s="148"/>
      <c r="ES58" s="148"/>
      <c r="ET58" s="148"/>
      <c r="EU58" s="148"/>
      <c r="EV58" s="148"/>
      <c r="EW58" s="148"/>
      <c r="EX58" s="148"/>
      <c r="EY58" s="148"/>
      <c r="EZ58" s="148"/>
      <c r="FA58" s="148"/>
      <c r="FB58" s="148"/>
      <c r="FC58" s="148"/>
      <c r="FD58" s="148"/>
      <c r="FE58" s="148"/>
      <c r="FF58" s="148"/>
      <c r="FG58" s="148"/>
      <c r="FH58" s="148"/>
      <c r="FI58" s="148"/>
      <c r="FJ58" s="148"/>
      <c r="FK58" s="148"/>
      <c r="FL58" s="148"/>
      <c r="FM58" s="148"/>
      <c r="FN58" s="148"/>
      <c r="FO58" s="148"/>
      <c r="FP58" s="148"/>
      <c r="FQ58" s="148"/>
      <c r="FR58" s="148"/>
      <c r="FS58" s="148"/>
      <c r="FT58" s="148"/>
      <c r="FU58" s="148"/>
      <c r="FV58" s="148"/>
      <c r="FW58" s="148"/>
      <c r="FX58" s="148"/>
      <c r="FY58" s="148"/>
      <c r="FZ58" s="148"/>
      <c r="GA58" s="148"/>
      <c r="GB58" s="149"/>
      <c r="GC58" s="114">
        <v>29</v>
      </c>
      <c r="GD58" t="s">
        <v>309</v>
      </c>
      <c r="GE58" s="146" t="str">
        <f>'抽選会資料'!C20</f>
        <v>スマイス　セレソン　スポーツクラブ</v>
      </c>
      <c r="GF58" s="146" t="s">
        <v>14</v>
      </c>
    </row>
    <row r="59" spans="1:188" ht="13.5" customHeight="1">
      <c r="A59" s="540"/>
      <c r="B59" s="634"/>
      <c r="C59" s="635"/>
      <c r="D59" s="635"/>
      <c r="E59" s="636"/>
      <c r="F59" s="643"/>
      <c r="G59" s="644"/>
      <c r="H59" s="644"/>
      <c r="I59" s="645"/>
      <c r="J59" s="652"/>
      <c r="K59" s="653"/>
      <c r="L59" s="653"/>
      <c r="M59" s="654"/>
      <c r="N59" s="634"/>
      <c r="O59" s="635"/>
      <c r="P59" s="635"/>
      <c r="Q59" s="636"/>
      <c r="R59" s="643"/>
      <c r="S59" s="644"/>
      <c r="T59" s="644"/>
      <c r="U59" s="645"/>
      <c r="V59" s="652"/>
      <c r="W59" s="653"/>
      <c r="X59" s="653"/>
      <c r="Y59" s="654"/>
      <c r="Z59" s="634"/>
      <c r="AA59" s="635"/>
      <c r="AB59" s="635"/>
      <c r="AC59" s="636"/>
      <c r="AD59" s="643"/>
      <c r="AE59" s="644"/>
      <c r="AF59" s="644"/>
      <c r="AG59" s="645"/>
      <c r="AH59" s="652"/>
      <c r="AI59" s="653"/>
      <c r="AJ59" s="653"/>
      <c r="AK59" s="654"/>
      <c r="AL59" s="634"/>
      <c r="AM59" s="635"/>
      <c r="AN59" s="635"/>
      <c r="AO59" s="636"/>
      <c r="AP59" s="643"/>
      <c r="AQ59" s="644"/>
      <c r="AR59" s="644"/>
      <c r="AS59" s="645"/>
      <c r="AT59" s="661"/>
      <c r="AU59" s="662"/>
      <c r="AV59" s="662"/>
      <c r="AW59" s="663"/>
      <c r="AX59" s="634"/>
      <c r="AY59" s="635"/>
      <c r="AZ59" s="635"/>
      <c r="BA59" s="636"/>
      <c r="BB59" s="643"/>
      <c r="BC59" s="644"/>
      <c r="BD59" s="644"/>
      <c r="BE59" s="645"/>
      <c r="BF59" s="661"/>
      <c r="BG59" s="662"/>
      <c r="BH59" s="662"/>
      <c r="BI59" s="663"/>
      <c r="BJ59" s="634"/>
      <c r="BK59" s="635"/>
      <c r="BL59" s="635"/>
      <c r="BM59" s="636"/>
      <c r="BN59" s="643"/>
      <c r="BO59" s="644"/>
      <c r="BP59" s="644"/>
      <c r="BQ59" s="645"/>
      <c r="BR59" s="661"/>
      <c r="BS59" s="662"/>
      <c r="BT59" s="662"/>
      <c r="BU59" s="663"/>
      <c r="BV59" s="634"/>
      <c r="BW59" s="635"/>
      <c r="BX59" s="635"/>
      <c r="BY59" s="636"/>
      <c r="BZ59" s="643"/>
      <c r="CA59" s="644"/>
      <c r="CB59" s="644"/>
      <c r="CC59" s="645"/>
      <c r="CD59" s="652"/>
      <c r="CE59" s="653"/>
      <c r="CF59" s="653"/>
      <c r="CG59" s="654"/>
      <c r="CH59" s="634"/>
      <c r="CI59" s="635"/>
      <c r="CJ59" s="635"/>
      <c r="CK59" s="636"/>
      <c r="CL59" s="643"/>
      <c r="CM59" s="644"/>
      <c r="CN59" s="644"/>
      <c r="CO59" s="645"/>
      <c r="CP59" s="652"/>
      <c r="CQ59" s="653"/>
      <c r="CR59" s="653"/>
      <c r="CS59" s="654"/>
      <c r="CT59" s="634"/>
      <c r="CU59" s="635"/>
      <c r="CV59" s="635"/>
      <c r="CW59" s="636"/>
      <c r="CX59" s="643"/>
      <c r="CY59" s="644"/>
      <c r="CZ59" s="644"/>
      <c r="DA59" s="645"/>
      <c r="DB59" s="652"/>
      <c r="DC59" s="653"/>
      <c r="DD59" s="653"/>
      <c r="DE59" s="654"/>
      <c r="DF59" s="634"/>
      <c r="DG59" s="635"/>
      <c r="DH59" s="635"/>
      <c r="DI59" s="636"/>
      <c r="DJ59" s="643"/>
      <c r="DK59" s="644"/>
      <c r="DL59" s="644"/>
      <c r="DM59" s="645"/>
      <c r="DN59" s="661"/>
      <c r="DO59" s="662"/>
      <c r="DP59" s="662"/>
      <c r="DQ59" s="663"/>
      <c r="DR59" s="634"/>
      <c r="DS59" s="635"/>
      <c r="DT59" s="635"/>
      <c r="DU59" s="636"/>
      <c r="DV59" s="643"/>
      <c r="DW59" s="644"/>
      <c r="DX59" s="644"/>
      <c r="DY59" s="645"/>
      <c r="DZ59" s="661"/>
      <c r="EA59" s="662"/>
      <c r="EB59" s="662"/>
      <c r="EC59" s="663"/>
      <c r="ED59" s="634"/>
      <c r="EE59" s="635"/>
      <c r="EF59" s="635"/>
      <c r="EG59" s="636"/>
      <c r="EH59" s="643"/>
      <c r="EI59" s="644"/>
      <c r="EJ59" s="644"/>
      <c r="EK59" s="645"/>
      <c r="EL59" s="661"/>
      <c r="EM59" s="662"/>
      <c r="EN59" s="662"/>
      <c r="EO59" s="663"/>
      <c r="EP59" s="148"/>
      <c r="EQ59" s="148"/>
      <c r="ER59" s="148"/>
      <c r="ES59" s="148"/>
      <c r="ET59" s="148"/>
      <c r="EU59" s="148"/>
      <c r="EV59" s="148"/>
      <c r="EW59" s="148"/>
      <c r="EX59" s="148"/>
      <c r="EY59" s="148"/>
      <c r="EZ59" s="148"/>
      <c r="FA59" s="148"/>
      <c r="FB59" s="148"/>
      <c r="FC59" s="148"/>
      <c r="FD59" s="148"/>
      <c r="FE59" s="148"/>
      <c r="FF59" s="148"/>
      <c r="FG59" s="148"/>
      <c r="FH59" s="148"/>
      <c r="GB59" s="149"/>
      <c r="GC59" s="114">
        <v>30</v>
      </c>
      <c r="GD59" t="s">
        <v>324</v>
      </c>
      <c r="GE59" s="146" t="str">
        <f>'抽選会資料'!C21</f>
        <v>ブルーウイングフットボールクラブ</v>
      </c>
      <c r="GF59" s="146" t="s">
        <v>14</v>
      </c>
    </row>
    <row r="60" spans="1:188" ht="13.5" customHeight="1">
      <c r="A60" s="540"/>
      <c r="B60" s="634"/>
      <c r="C60" s="635"/>
      <c r="D60" s="635"/>
      <c r="E60" s="636"/>
      <c r="F60" s="643"/>
      <c r="G60" s="644"/>
      <c r="H60" s="644"/>
      <c r="I60" s="645"/>
      <c r="J60" s="652"/>
      <c r="K60" s="653"/>
      <c r="L60" s="653"/>
      <c r="M60" s="654"/>
      <c r="N60" s="634"/>
      <c r="O60" s="635"/>
      <c r="P60" s="635"/>
      <c r="Q60" s="636"/>
      <c r="R60" s="643"/>
      <c r="S60" s="644"/>
      <c r="T60" s="644"/>
      <c r="U60" s="645"/>
      <c r="V60" s="652"/>
      <c r="W60" s="653"/>
      <c r="X60" s="653"/>
      <c r="Y60" s="654"/>
      <c r="Z60" s="634"/>
      <c r="AA60" s="635"/>
      <c r="AB60" s="635"/>
      <c r="AC60" s="636"/>
      <c r="AD60" s="643"/>
      <c r="AE60" s="644"/>
      <c r="AF60" s="644"/>
      <c r="AG60" s="645"/>
      <c r="AH60" s="652"/>
      <c r="AI60" s="653"/>
      <c r="AJ60" s="653"/>
      <c r="AK60" s="654"/>
      <c r="AL60" s="634"/>
      <c r="AM60" s="635"/>
      <c r="AN60" s="635"/>
      <c r="AO60" s="636"/>
      <c r="AP60" s="643"/>
      <c r="AQ60" s="644"/>
      <c r="AR60" s="644"/>
      <c r="AS60" s="645"/>
      <c r="AT60" s="661"/>
      <c r="AU60" s="662"/>
      <c r="AV60" s="662"/>
      <c r="AW60" s="663"/>
      <c r="AX60" s="634"/>
      <c r="AY60" s="635"/>
      <c r="AZ60" s="635"/>
      <c r="BA60" s="636"/>
      <c r="BB60" s="643"/>
      <c r="BC60" s="644"/>
      <c r="BD60" s="644"/>
      <c r="BE60" s="645"/>
      <c r="BF60" s="661"/>
      <c r="BG60" s="662"/>
      <c r="BH60" s="662"/>
      <c r="BI60" s="663"/>
      <c r="BJ60" s="634"/>
      <c r="BK60" s="635"/>
      <c r="BL60" s="635"/>
      <c r="BM60" s="636"/>
      <c r="BN60" s="643"/>
      <c r="BO60" s="644"/>
      <c r="BP60" s="644"/>
      <c r="BQ60" s="645"/>
      <c r="BR60" s="661"/>
      <c r="BS60" s="662"/>
      <c r="BT60" s="662"/>
      <c r="BU60" s="663"/>
      <c r="BV60" s="634"/>
      <c r="BW60" s="635"/>
      <c r="BX60" s="635"/>
      <c r="BY60" s="636"/>
      <c r="BZ60" s="643"/>
      <c r="CA60" s="644"/>
      <c r="CB60" s="644"/>
      <c r="CC60" s="645"/>
      <c r="CD60" s="652"/>
      <c r="CE60" s="653"/>
      <c r="CF60" s="653"/>
      <c r="CG60" s="654"/>
      <c r="CH60" s="634"/>
      <c r="CI60" s="635"/>
      <c r="CJ60" s="635"/>
      <c r="CK60" s="636"/>
      <c r="CL60" s="643"/>
      <c r="CM60" s="644"/>
      <c r="CN60" s="644"/>
      <c r="CO60" s="645"/>
      <c r="CP60" s="652"/>
      <c r="CQ60" s="653"/>
      <c r="CR60" s="653"/>
      <c r="CS60" s="654"/>
      <c r="CT60" s="634"/>
      <c r="CU60" s="635"/>
      <c r="CV60" s="635"/>
      <c r="CW60" s="636"/>
      <c r="CX60" s="643"/>
      <c r="CY60" s="644"/>
      <c r="CZ60" s="644"/>
      <c r="DA60" s="645"/>
      <c r="DB60" s="652"/>
      <c r="DC60" s="653"/>
      <c r="DD60" s="653"/>
      <c r="DE60" s="654"/>
      <c r="DF60" s="634"/>
      <c r="DG60" s="635"/>
      <c r="DH60" s="635"/>
      <c r="DI60" s="636"/>
      <c r="DJ60" s="643"/>
      <c r="DK60" s="644"/>
      <c r="DL60" s="644"/>
      <c r="DM60" s="645"/>
      <c r="DN60" s="661"/>
      <c r="DO60" s="662"/>
      <c r="DP60" s="662"/>
      <c r="DQ60" s="663"/>
      <c r="DR60" s="634"/>
      <c r="DS60" s="635"/>
      <c r="DT60" s="635"/>
      <c r="DU60" s="636"/>
      <c r="DV60" s="643"/>
      <c r="DW60" s="644"/>
      <c r="DX60" s="644"/>
      <c r="DY60" s="645"/>
      <c r="DZ60" s="661"/>
      <c r="EA60" s="662"/>
      <c r="EB60" s="662"/>
      <c r="EC60" s="663"/>
      <c r="ED60" s="634"/>
      <c r="EE60" s="635"/>
      <c r="EF60" s="635"/>
      <c r="EG60" s="636"/>
      <c r="EH60" s="643"/>
      <c r="EI60" s="644"/>
      <c r="EJ60" s="644"/>
      <c r="EK60" s="645"/>
      <c r="EL60" s="661"/>
      <c r="EM60" s="662"/>
      <c r="EN60" s="662"/>
      <c r="EO60" s="663"/>
      <c r="EP60" s="148"/>
      <c r="EQ60" s="148"/>
      <c r="ER60" s="148"/>
      <c r="ES60" s="148"/>
      <c r="ET60" s="148"/>
      <c r="EU60" s="148"/>
      <c r="EV60" s="148"/>
      <c r="EW60" s="148"/>
      <c r="EX60" s="148"/>
      <c r="EY60" s="148"/>
      <c r="EZ60" s="148"/>
      <c r="FA60" s="148"/>
      <c r="FB60" s="148"/>
      <c r="FC60" s="148"/>
      <c r="FD60" s="148"/>
      <c r="FE60" s="148"/>
      <c r="FF60" s="148"/>
      <c r="FG60" s="148"/>
      <c r="FH60" s="148"/>
      <c r="GB60" s="149"/>
      <c r="GC60" s="114">
        <v>31</v>
      </c>
      <c r="GD60" t="s">
        <v>310</v>
      </c>
      <c r="GE60" s="146" t="str">
        <f>'抽選会資料'!C22</f>
        <v>金池長浜サッカースポーツ少年団</v>
      </c>
      <c r="GF60" s="146" t="s">
        <v>14</v>
      </c>
    </row>
    <row r="61" spans="1:188" ht="13.5" customHeight="1">
      <c r="A61" s="540"/>
      <c r="B61" s="634"/>
      <c r="C61" s="635"/>
      <c r="D61" s="635"/>
      <c r="E61" s="636"/>
      <c r="F61" s="643"/>
      <c r="G61" s="644"/>
      <c r="H61" s="644"/>
      <c r="I61" s="645"/>
      <c r="J61" s="652"/>
      <c r="K61" s="653"/>
      <c r="L61" s="653"/>
      <c r="M61" s="654"/>
      <c r="N61" s="634"/>
      <c r="O61" s="635"/>
      <c r="P61" s="635"/>
      <c r="Q61" s="636"/>
      <c r="R61" s="643"/>
      <c r="S61" s="644"/>
      <c r="T61" s="644"/>
      <c r="U61" s="645"/>
      <c r="V61" s="652"/>
      <c r="W61" s="653"/>
      <c r="X61" s="653"/>
      <c r="Y61" s="654"/>
      <c r="Z61" s="634"/>
      <c r="AA61" s="635"/>
      <c r="AB61" s="635"/>
      <c r="AC61" s="636"/>
      <c r="AD61" s="643"/>
      <c r="AE61" s="644"/>
      <c r="AF61" s="644"/>
      <c r="AG61" s="645"/>
      <c r="AH61" s="652"/>
      <c r="AI61" s="653"/>
      <c r="AJ61" s="653"/>
      <c r="AK61" s="654"/>
      <c r="AL61" s="634"/>
      <c r="AM61" s="635"/>
      <c r="AN61" s="635"/>
      <c r="AO61" s="636"/>
      <c r="AP61" s="643"/>
      <c r="AQ61" s="644"/>
      <c r="AR61" s="644"/>
      <c r="AS61" s="645"/>
      <c r="AT61" s="661"/>
      <c r="AU61" s="662"/>
      <c r="AV61" s="662"/>
      <c r="AW61" s="663"/>
      <c r="AX61" s="634"/>
      <c r="AY61" s="635"/>
      <c r="AZ61" s="635"/>
      <c r="BA61" s="636"/>
      <c r="BB61" s="643"/>
      <c r="BC61" s="644"/>
      <c r="BD61" s="644"/>
      <c r="BE61" s="645"/>
      <c r="BF61" s="661"/>
      <c r="BG61" s="662"/>
      <c r="BH61" s="662"/>
      <c r="BI61" s="663"/>
      <c r="BJ61" s="634"/>
      <c r="BK61" s="635"/>
      <c r="BL61" s="635"/>
      <c r="BM61" s="636"/>
      <c r="BN61" s="643"/>
      <c r="BO61" s="644"/>
      <c r="BP61" s="644"/>
      <c r="BQ61" s="645"/>
      <c r="BR61" s="661"/>
      <c r="BS61" s="662"/>
      <c r="BT61" s="662"/>
      <c r="BU61" s="663"/>
      <c r="BV61" s="634"/>
      <c r="BW61" s="635"/>
      <c r="BX61" s="635"/>
      <c r="BY61" s="636"/>
      <c r="BZ61" s="643"/>
      <c r="CA61" s="644"/>
      <c r="CB61" s="644"/>
      <c r="CC61" s="645"/>
      <c r="CD61" s="652"/>
      <c r="CE61" s="653"/>
      <c r="CF61" s="653"/>
      <c r="CG61" s="654"/>
      <c r="CH61" s="634"/>
      <c r="CI61" s="635"/>
      <c r="CJ61" s="635"/>
      <c r="CK61" s="636"/>
      <c r="CL61" s="643"/>
      <c r="CM61" s="644"/>
      <c r="CN61" s="644"/>
      <c r="CO61" s="645"/>
      <c r="CP61" s="652"/>
      <c r="CQ61" s="653"/>
      <c r="CR61" s="653"/>
      <c r="CS61" s="654"/>
      <c r="CT61" s="634"/>
      <c r="CU61" s="635"/>
      <c r="CV61" s="635"/>
      <c r="CW61" s="636"/>
      <c r="CX61" s="643"/>
      <c r="CY61" s="644"/>
      <c r="CZ61" s="644"/>
      <c r="DA61" s="645"/>
      <c r="DB61" s="652"/>
      <c r="DC61" s="653"/>
      <c r="DD61" s="653"/>
      <c r="DE61" s="654"/>
      <c r="DF61" s="634"/>
      <c r="DG61" s="635"/>
      <c r="DH61" s="635"/>
      <c r="DI61" s="636"/>
      <c r="DJ61" s="643"/>
      <c r="DK61" s="644"/>
      <c r="DL61" s="644"/>
      <c r="DM61" s="645"/>
      <c r="DN61" s="661"/>
      <c r="DO61" s="662"/>
      <c r="DP61" s="662"/>
      <c r="DQ61" s="663"/>
      <c r="DR61" s="634"/>
      <c r="DS61" s="635"/>
      <c r="DT61" s="635"/>
      <c r="DU61" s="636"/>
      <c r="DV61" s="643"/>
      <c r="DW61" s="644"/>
      <c r="DX61" s="644"/>
      <c r="DY61" s="645"/>
      <c r="DZ61" s="661"/>
      <c r="EA61" s="662"/>
      <c r="EB61" s="662"/>
      <c r="EC61" s="663"/>
      <c r="ED61" s="634"/>
      <c r="EE61" s="635"/>
      <c r="EF61" s="635"/>
      <c r="EG61" s="636"/>
      <c r="EH61" s="643"/>
      <c r="EI61" s="644"/>
      <c r="EJ61" s="644"/>
      <c r="EK61" s="645"/>
      <c r="EL61" s="661"/>
      <c r="EM61" s="662"/>
      <c r="EN61" s="662"/>
      <c r="EO61" s="663"/>
      <c r="EP61" s="148"/>
      <c r="EQ61" s="148"/>
      <c r="ER61" s="148"/>
      <c r="ES61" s="148"/>
      <c r="ET61" s="148"/>
      <c r="EU61" s="148"/>
      <c r="EV61" s="148"/>
      <c r="EW61" s="148"/>
      <c r="EX61" s="148"/>
      <c r="EY61" s="148"/>
      <c r="EZ61" s="148"/>
      <c r="FA61" s="148"/>
      <c r="FB61" s="148"/>
      <c r="FC61" s="148"/>
      <c r="FD61" s="148"/>
      <c r="FE61" s="148"/>
      <c r="FF61" s="148"/>
      <c r="FG61" s="148"/>
      <c r="FH61" s="148"/>
      <c r="GB61" s="149"/>
      <c r="GC61" s="114">
        <v>32</v>
      </c>
      <c r="GD61" t="s">
        <v>315</v>
      </c>
      <c r="GE61" s="146" t="str">
        <f>'抽選会資料'!C23</f>
        <v>豊府サッカースポーツ少年団</v>
      </c>
      <c r="GF61" s="146" t="s">
        <v>14</v>
      </c>
    </row>
    <row r="62" spans="1:188" ht="13.5" customHeight="1">
      <c r="A62" s="540"/>
      <c r="B62" s="634"/>
      <c r="C62" s="635"/>
      <c r="D62" s="635"/>
      <c r="E62" s="636"/>
      <c r="F62" s="643"/>
      <c r="G62" s="644"/>
      <c r="H62" s="644"/>
      <c r="I62" s="645"/>
      <c r="J62" s="652"/>
      <c r="K62" s="653"/>
      <c r="L62" s="653"/>
      <c r="M62" s="654"/>
      <c r="N62" s="634"/>
      <c r="O62" s="635"/>
      <c r="P62" s="635"/>
      <c r="Q62" s="636"/>
      <c r="R62" s="643"/>
      <c r="S62" s="644"/>
      <c r="T62" s="644"/>
      <c r="U62" s="645"/>
      <c r="V62" s="652"/>
      <c r="W62" s="653"/>
      <c r="X62" s="653"/>
      <c r="Y62" s="654"/>
      <c r="Z62" s="634"/>
      <c r="AA62" s="635"/>
      <c r="AB62" s="635"/>
      <c r="AC62" s="636"/>
      <c r="AD62" s="643"/>
      <c r="AE62" s="644"/>
      <c r="AF62" s="644"/>
      <c r="AG62" s="645"/>
      <c r="AH62" s="652"/>
      <c r="AI62" s="653"/>
      <c r="AJ62" s="653"/>
      <c r="AK62" s="654"/>
      <c r="AL62" s="634"/>
      <c r="AM62" s="635"/>
      <c r="AN62" s="635"/>
      <c r="AO62" s="636"/>
      <c r="AP62" s="643"/>
      <c r="AQ62" s="644"/>
      <c r="AR62" s="644"/>
      <c r="AS62" s="645"/>
      <c r="AT62" s="661"/>
      <c r="AU62" s="662"/>
      <c r="AV62" s="662"/>
      <c r="AW62" s="663"/>
      <c r="AX62" s="634"/>
      <c r="AY62" s="635"/>
      <c r="AZ62" s="635"/>
      <c r="BA62" s="636"/>
      <c r="BB62" s="643"/>
      <c r="BC62" s="644"/>
      <c r="BD62" s="644"/>
      <c r="BE62" s="645"/>
      <c r="BF62" s="661"/>
      <c r="BG62" s="662"/>
      <c r="BH62" s="662"/>
      <c r="BI62" s="663"/>
      <c r="BJ62" s="634"/>
      <c r="BK62" s="635"/>
      <c r="BL62" s="635"/>
      <c r="BM62" s="636"/>
      <c r="BN62" s="643"/>
      <c r="BO62" s="644"/>
      <c r="BP62" s="644"/>
      <c r="BQ62" s="645"/>
      <c r="BR62" s="661"/>
      <c r="BS62" s="662"/>
      <c r="BT62" s="662"/>
      <c r="BU62" s="663"/>
      <c r="BV62" s="634"/>
      <c r="BW62" s="635"/>
      <c r="BX62" s="635"/>
      <c r="BY62" s="636"/>
      <c r="BZ62" s="643"/>
      <c r="CA62" s="644"/>
      <c r="CB62" s="644"/>
      <c r="CC62" s="645"/>
      <c r="CD62" s="652"/>
      <c r="CE62" s="653"/>
      <c r="CF62" s="653"/>
      <c r="CG62" s="654"/>
      <c r="CH62" s="634"/>
      <c r="CI62" s="635"/>
      <c r="CJ62" s="635"/>
      <c r="CK62" s="636"/>
      <c r="CL62" s="643"/>
      <c r="CM62" s="644"/>
      <c r="CN62" s="644"/>
      <c r="CO62" s="645"/>
      <c r="CP62" s="652"/>
      <c r="CQ62" s="653"/>
      <c r="CR62" s="653"/>
      <c r="CS62" s="654"/>
      <c r="CT62" s="634"/>
      <c r="CU62" s="635"/>
      <c r="CV62" s="635"/>
      <c r="CW62" s="636"/>
      <c r="CX62" s="643"/>
      <c r="CY62" s="644"/>
      <c r="CZ62" s="644"/>
      <c r="DA62" s="645"/>
      <c r="DB62" s="652"/>
      <c r="DC62" s="653"/>
      <c r="DD62" s="653"/>
      <c r="DE62" s="654"/>
      <c r="DF62" s="634"/>
      <c r="DG62" s="635"/>
      <c r="DH62" s="635"/>
      <c r="DI62" s="636"/>
      <c r="DJ62" s="643"/>
      <c r="DK62" s="644"/>
      <c r="DL62" s="644"/>
      <c r="DM62" s="645"/>
      <c r="DN62" s="661"/>
      <c r="DO62" s="662"/>
      <c r="DP62" s="662"/>
      <c r="DQ62" s="663"/>
      <c r="DR62" s="634"/>
      <c r="DS62" s="635"/>
      <c r="DT62" s="635"/>
      <c r="DU62" s="636"/>
      <c r="DV62" s="643"/>
      <c r="DW62" s="644"/>
      <c r="DX62" s="644"/>
      <c r="DY62" s="645"/>
      <c r="DZ62" s="661"/>
      <c r="EA62" s="662"/>
      <c r="EB62" s="662"/>
      <c r="EC62" s="663"/>
      <c r="ED62" s="634"/>
      <c r="EE62" s="635"/>
      <c r="EF62" s="635"/>
      <c r="EG62" s="636"/>
      <c r="EH62" s="643"/>
      <c r="EI62" s="644"/>
      <c r="EJ62" s="644"/>
      <c r="EK62" s="645"/>
      <c r="EL62" s="661"/>
      <c r="EM62" s="662"/>
      <c r="EN62" s="662"/>
      <c r="EO62" s="663"/>
      <c r="EP62" s="148"/>
      <c r="EQ62" s="148"/>
      <c r="ER62" s="148"/>
      <c r="ES62" s="148"/>
      <c r="ET62" s="148"/>
      <c r="EU62" s="148"/>
      <c r="EV62" s="148"/>
      <c r="EW62" s="148"/>
      <c r="EX62" s="148"/>
      <c r="EY62" s="148"/>
      <c r="EZ62" s="148"/>
      <c r="FA62" s="148"/>
      <c r="FB62" s="148"/>
      <c r="FC62" s="148"/>
      <c r="FD62" s="148"/>
      <c r="FE62" s="148"/>
      <c r="FF62" s="148"/>
      <c r="FG62" s="148"/>
      <c r="FH62" s="148"/>
      <c r="FI62" s="148"/>
      <c r="FJ62" s="148"/>
      <c r="FK62" s="148"/>
      <c r="FL62" s="148"/>
      <c r="FM62" s="148"/>
      <c r="FN62" s="148"/>
      <c r="FO62" s="148"/>
      <c r="FP62" s="148"/>
      <c r="FQ62" s="148"/>
      <c r="FR62" s="148"/>
      <c r="FS62" s="148"/>
      <c r="FT62" s="148"/>
      <c r="FU62" s="148"/>
      <c r="FV62" s="148"/>
      <c r="FW62" s="148"/>
      <c r="FX62" s="148"/>
      <c r="FY62" s="148"/>
      <c r="FZ62" s="148"/>
      <c r="GA62" s="148"/>
      <c r="GB62" s="149"/>
      <c r="GC62" s="114">
        <v>33</v>
      </c>
      <c r="GD62" t="s">
        <v>300</v>
      </c>
      <c r="GE62" s="146" t="str">
        <f>'抽選会資料'!C24</f>
        <v>明治サッカースポーツ少年団</v>
      </c>
      <c r="GF62" s="146" t="s">
        <v>14</v>
      </c>
    </row>
    <row r="63" spans="1:188" ht="13.5" customHeight="1">
      <c r="A63" s="540"/>
      <c r="B63" s="634"/>
      <c r="C63" s="635"/>
      <c r="D63" s="635"/>
      <c r="E63" s="636"/>
      <c r="F63" s="643"/>
      <c r="G63" s="644"/>
      <c r="H63" s="644"/>
      <c r="I63" s="645"/>
      <c r="J63" s="652"/>
      <c r="K63" s="653"/>
      <c r="L63" s="653"/>
      <c r="M63" s="654"/>
      <c r="N63" s="634"/>
      <c r="O63" s="635"/>
      <c r="P63" s="635"/>
      <c r="Q63" s="636"/>
      <c r="R63" s="643"/>
      <c r="S63" s="644"/>
      <c r="T63" s="644"/>
      <c r="U63" s="645"/>
      <c r="V63" s="652"/>
      <c r="W63" s="653"/>
      <c r="X63" s="653"/>
      <c r="Y63" s="654"/>
      <c r="Z63" s="634"/>
      <c r="AA63" s="635"/>
      <c r="AB63" s="635"/>
      <c r="AC63" s="636"/>
      <c r="AD63" s="643"/>
      <c r="AE63" s="644"/>
      <c r="AF63" s="644"/>
      <c r="AG63" s="645"/>
      <c r="AH63" s="652"/>
      <c r="AI63" s="653"/>
      <c r="AJ63" s="653"/>
      <c r="AK63" s="654"/>
      <c r="AL63" s="634"/>
      <c r="AM63" s="635"/>
      <c r="AN63" s="635"/>
      <c r="AO63" s="636"/>
      <c r="AP63" s="643"/>
      <c r="AQ63" s="644"/>
      <c r="AR63" s="644"/>
      <c r="AS63" s="645"/>
      <c r="AT63" s="661"/>
      <c r="AU63" s="662"/>
      <c r="AV63" s="662"/>
      <c r="AW63" s="663"/>
      <c r="AX63" s="634"/>
      <c r="AY63" s="635"/>
      <c r="AZ63" s="635"/>
      <c r="BA63" s="636"/>
      <c r="BB63" s="643"/>
      <c r="BC63" s="644"/>
      <c r="BD63" s="644"/>
      <c r="BE63" s="645"/>
      <c r="BF63" s="661"/>
      <c r="BG63" s="662"/>
      <c r="BH63" s="662"/>
      <c r="BI63" s="663"/>
      <c r="BJ63" s="634"/>
      <c r="BK63" s="635"/>
      <c r="BL63" s="635"/>
      <c r="BM63" s="636"/>
      <c r="BN63" s="643"/>
      <c r="BO63" s="644"/>
      <c r="BP63" s="644"/>
      <c r="BQ63" s="645"/>
      <c r="BR63" s="661"/>
      <c r="BS63" s="662"/>
      <c r="BT63" s="662"/>
      <c r="BU63" s="663"/>
      <c r="BV63" s="634"/>
      <c r="BW63" s="635"/>
      <c r="BX63" s="635"/>
      <c r="BY63" s="636"/>
      <c r="BZ63" s="643"/>
      <c r="CA63" s="644"/>
      <c r="CB63" s="644"/>
      <c r="CC63" s="645"/>
      <c r="CD63" s="652"/>
      <c r="CE63" s="653"/>
      <c r="CF63" s="653"/>
      <c r="CG63" s="654"/>
      <c r="CH63" s="634"/>
      <c r="CI63" s="635"/>
      <c r="CJ63" s="635"/>
      <c r="CK63" s="636"/>
      <c r="CL63" s="643"/>
      <c r="CM63" s="644"/>
      <c r="CN63" s="644"/>
      <c r="CO63" s="645"/>
      <c r="CP63" s="652"/>
      <c r="CQ63" s="653"/>
      <c r="CR63" s="653"/>
      <c r="CS63" s="654"/>
      <c r="CT63" s="634"/>
      <c r="CU63" s="635"/>
      <c r="CV63" s="635"/>
      <c r="CW63" s="636"/>
      <c r="CX63" s="643"/>
      <c r="CY63" s="644"/>
      <c r="CZ63" s="644"/>
      <c r="DA63" s="645"/>
      <c r="DB63" s="652"/>
      <c r="DC63" s="653"/>
      <c r="DD63" s="653"/>
      <c r="DE63" s="654"/>
      <c r="DF63" s="634"/>
      <c r="DG63" s="635"/>
      <c r="DH63" s="635"/>
      <c r="DI63" s="636"/>
      <c r="DJ63" s="643"/>
      <c r="DK63" s="644"/>
      <c r="DL63" s="644"/>
      <c r="DM63" s="645"/>
      <c r="DN63" s="661"/>
      <c r="DO63" s="662"/>
      <c r="DP63" s="662"/>
      <c r="DQ63" s="663"/>
      <c r="DR63" s="634"/>
      <c r="DS63" s="635"/>
      <c r="DT63" s="635"/>
      <c r="DU63" s="636"/>
      <c r="DV63" s="643"/>
      <c r="DW63" s="644"/>
      <c r="DX63" s="644"/>
      <c r="DY63" s="645"/>
      <c r="DZ63" s="661"/>
      <c r="EA63" s="662"/>
      <c r="EB63" s="662"/>
      <c r="EC63" s="663"/>
      <c r="ED63" s="634"/>
      <c r="EE63" s="635"/>
      <c r="EF63" s="635"/>
      <c r="EG63" s="636"/>
      <c r="EH63" s="643"/>
      <c r="EI63" s="644"/>
      <c r="EJ63" s="644"/>
      <c r="EK63" s="645"/>
      <c r="EL63" s="661"/>
      <c r="EM63" s="662"/>
      <c r="EN63" s="662"/>
      <c r="EO63" s="663"/>
      <c r="EP63" s="148"/>
      <c r="EQ63" s="148"/>
      <c r="ER63" s="148"/>
      <c r="ES63" s="148"/>
      <c r="ET63" s="148"/>
      <c r="EU63" s="148"/>
      <c r="EV63" s="148"/>
      <c r="EW63" s="148"/>
      <c r="EX63" s="148"/>
      <c r="EY63" s="148"/>
      <c r="EZ63" s="148"/>
      <c r="FA63" s="148"/>
      <c r="FB63" s="148"/>
      <c r="FC63" s="148"/>
      <c r="FD63" s="148"/>
      <c r="FE63" s="148"/>
      <c r="FF63" s="148"/>
      <c r="FG63" s="148"/>
      <c r="FH63" s="148"/>
      <c r="FI63" s="148"/>
      <c r="FJ63" s="148"/>
      <c r="FK63" s="148"/>
      <c r="FL63" s="148"/>
      <c r="FM63" s="148"/>
      <c r="FN63" s="148"/>
      <c r="FO63" s="148"/>
      <c r="FP63" s="148"/>
      <c r="FQ63" s="148"/>
      <c r="FR63" s="148"/>
      <c r="FS63" s="148"/>
      <c r="FT63" s="148"/>
      <c r="FU63" s="148"/>
      <c r="FV63" s="148"/>
      <c r="FW63" s="148"/>
      <c r="FX63" s="148"/>
      <c r="FY63" s="148"/>
      <c r="FZ63" s="148"/>
      <c r="GA63" s="148"/>
      <c r="GB63" s="149"/>
      <c r="GC63" s="114">
        <v>34</v>
      </c>
      <c r="GD63" t="s">
        <v>306</v>
      </c>
      <c r="GE63" s="146" t="str">
        <f>'抽選会資料'!C25</f>
        <v>寒田．敷戸ＦＣ</v>
      </c>
      <c r="GF63" s="146" t="s">
        <v>14</v>
      </c>
    </row>
    <row r="64" spans="1:188" ht="13.5" customHeight="1">
      <c r="A64" s="540"/>
      <c r="B64" s="634"/>
      <c r="C64" s="635"/>
      <c r="D64" s="635"/>
      <c r="E64" s="636"/>
      <c r="F64" s="643"/>
      <c r="G64" s="644"/>
      <c r="H64" s="644"/>
      <c r="I64" s="645"/>
      <c r="J64" s="652"/>
      <c r="K64" s="653"/>
      <c r="L64" s="653"/>
      <c r="M64" s="654"/>
      <c r="N64" s="634"/>
      <c r="O64" s="635"/>
      <c r="P64" s="635"/>
      <c r="Q64" s="636"/>
      <c r="R64" s="643"/>
      <c r="S64" s="644"/>
      <c r="T64" s="644"/>
      <c r="U64" s="645"/>
      <c r="V64" s="652"/>
      <c r="W64" s="653"/>
      <c r="X64" s="653"/>
      <c r="Y64" s="654"/>
      <c r="Z64" s="634"/>
      <c r="AA64" s="635"/>
      <c r="AB64" s="635"/>
      <c r="AC64" s="636"/>
      <c r="AD64" s="643"/>
      <c r="AE64" s="644"/>
      <c r="AF64" s="644"/>
      <c r="AG64" s="645"/>
      <c r="AH64" s="652"/>
      <c r="AI64" s="653"/>
      <c r="AJ64" s="653"/>
      <c r="AK64" s="654"/>
      <c r="AL64" s="634"/>
      <c r="AM64" s="635"/>
      <c r="AN64" s="635"/>
      <c r="AO64" s="636"/>
      <c r="AP64" s="643"/>
      <c r="AQ64" s="644"/>
      <c r="AR64" s="644"/>
      <c r="AS64" s="645"/>
      <c r="AT64" s="661"/>
      <c r="AU64" s="662"/>
      <c r="AV64" s="662"/>
      <c r="AW64" s="663"/>
      <c r="AX64" s="634"/>
      <c r="AY64" s="635"/>
      <c r="AZ64" s="635"/>
      <c r="BA64" s="636"/>
      <c r="BB64" s="643"/>
      <c r="BC64" s="644"/>
      <c r="BD64" s="644"/>
      <c r="BE64" s="645"/>
      <c r="BF64" s="661"/>
      <c r="BG64" s="662"/>
      <c r="BH64" s="662"/>
      <c r="BI64" s="663"/>
      <c r="BJ64" s="634"/>
      <c r="BK64" s="635"/>
      <c r="BL64" s="635"/>
      <c r="BM64" s="636"/>
      <c r="BN64" s="643"/>
      <c r="BO64" s="644"/>
      <c r="BP64" s="644"/>
      <c r="BQ64" s="645"/>
      <c r="BR64" s="661"/>
      <c r="BS64" s="662"/>
      <c r="BT64" s="662"/>
      <c r="BU64" s="663"/>
      <c r="BV64" s="634"/>
      <c r="BW64" s="635"/>
      <c r="BX64" s="635"/>
      <c r="BY64" s="636"/>
      <c r="BZ64" s="643"/>
      <c r="CA64" s="644"/>
      <c r="CB64" s="644"/>
      <c r="CC64" s="645"/>
      <c r="CD64" s="652"/>
      <c r="CE64" s="653"/>
      <c r="CF64" s="653"/>
      <c r="CG64" s="654"/>
      <c r="CH64" s="634"/>
      <c r="CI64" s="635"/>
      <c r="CJ64" s="635"/>
      <c r="CK64" s="636"/>
      <c r="CL64" s="643"/>
      <c r="CM64" s="644"/>
      <c r="CN64" s="644"/>
      <c r="CO64" s="645"/>
      <c r="CP64" s="652"/>
      <c r="CQ64" s="653"/>
      <c r="CR64" s="653"/>
      <c r="CS64" s="654"/>
      <c r="CT64" s="634"/>
      <c r="CU64" s="635"/>
      <c r="CV64" s="635"/>
      <c r="CW64" s="636"/>
      <c r="CX64" s="643"/>
      <c r="CY64" s="644"/>
      <c r="CZ64" s="644"/>
      <c r="DA64" s="645"/>
      <c r="DB64" s="652"/>
      <c r="DC64" s="653"/>
      <c r="DD64" s="653"/>
      <c r="DE64" s="654"/>
      <c r="DF64" s="634"/>
      <c r="DG64" s="635"/>
      <c r="DH64" s="635"/>
      <c r="DI64" s="636"/>
      <c r="DJ64" s="643"/>
      <c r="DK64" s="644"/>
      <c r="DL64" s="644"/>
      <c r="DM64" s="645"/>
      <c r="DN64" s="661"/>
      <c r="DO64" s="662"/>
      <c r="DP64" s="662"/>
      <c r="DQ64" s="663"/>
      <c r="DR64" s="634"/>
      <c r="DS64" s="635"/>
      <c r="DT64" s="635"/>
      <c r="DU64" s="636"/>
      <c r="DV64" s="643"/>
      <c r="DW64" s="644"/>
      <c r="DX64" s="644"/>
      <c r="DY64" s="645"/>
      <c r="DZ64" s="661"/>
      <c r="EA64" s="662"/>
      <c r="EB64" s="662"/>
      <c r="EC64" s="663"/>
      <c r="ED64" s="634"/>
      <c r="EE64" s="635"/>
      <c r="EF64" s="635"/>
      <c r="EG64" s="636"/>
      <c r="EH64" s="643"/>
      <c r="EI64" s="644"/>
      <c r="EJ64" s="644"/>
      <c r="EK64" s="645"/>
      <c r="EL64" s="661"/>
      <c r="EM64" s="662"/>
      <c r="EN64" s="662"/>
      <c r="EO64" s="663"/>
      <c r="EP64" s="148"/>
      <c r="EQ64" s="148"/>
      <c r="ER64" s="148"/>
      <c r="ES64" s="148"/>
      <c r="ET64" s="148"/>
      <c r="EU64" s="148"/>
      <c r="EV64" s="148"/>
      <c r="EW64" s="148"/>
      <c r="EX64" s="148"/>
      <c r="EY64" s="148"/>
      <c r="EZ64" s="148"/>
      <c r="FA64" s="148"/>
      <c r="FB64" s="148"/>
      <c r="FC64" s="148"/>
      <c r="FD64" s="148"/>
      <c r="FE64" s="148"/>
      <c r="FF64" s="148"/>
      <c r="FG64" s="148"/>
      <c r="FH64" s="148"/>
      <c r="FI64" s="148"/>
      <c r="FJ64" s="148"/>
      <c r="FK64" s="148"/>
      <c r="FL64" s="148"/>
      <c r="FM64" s="148"/>
      <c r="FN64" s="148"/>
      <c r="FO64" s="148"/>
      <c r="FP64" s="148"/>
      <c r="FQ64" s="148"/>
      <c r="FR64" s="148"/>
      <c r="FS64" s="148"/>
      <c r="FT64" s="148"/>
      <c r="FU64" s="148"/>
      <c r="FV64" s="148"/>
      <c r="FW64" s="148"/>
      <c r="FX64" s="148"/>
      <c r="FY64" s="148"/>
      <c r="FZ64" s="148"/>
      <c r="GA64" s="148"/>
      <c r="GB64" s="149"/>
      <c r="GC64" s="114">
        <v>35</v>
      </c>
      <c r="GD64" t="s">
        <v>318</v>
      </c>
      <c r="GE64" s="146" t="str">
        <f>'抽選会資料'!C26</f>
        <v>桃園サッカースポーツ少年団</v>
      </c>
      <c r="GF64" s="146" t="s">
        <v>14</v>
      </c>
    </row>
    <row r="65" spans="1:188" ht="13.5" customHeight="1">
      <c r="A65" s="540"/>
      <c r="B65" s="634"/>
      <c r="C65" s="635"/>
      <c r="D65" s="635"/>
      <c r="E65" s="636"/>
      <c r="F65" s="643"/>
      <c r="G65" s="644"/>
      <c r="H65" s="644"/>
      <c r="I65" s="645"/>
      <c r="J65" s="652"/>
      <c r="K65" s="653"/>
      <c r="L65" s="653"/>
      <c r="M65" s="654"/>
      <c r="N65" s="634"/>
      <c r="O65" s="635"/>
      <c r="P65" s="635"/>
      <c r="Q65" s="636"/>
      <c r="R65" s="643"/>
      <c r="S65" s="644"/>
      <c r="T65" s="644"/>
      <c r="U65" s="645"/>
      <c r="V65" s="652"/>
      <c r="W65" s="653"/>
      <c r="X65" s="653"/>
      <c r="Y65" s="654"/>
      <c r="Z65" s="634"/>
      <c r="AA65" s="635"/>
      <c r="AB65" s="635"/>
      <c r="AC65" s="636"/>
      <c r="AD65" s="643"/>
      <c r="AE65" s="644"/>
      <c r="AF65" s="644"/>
      <c r="AG65" s="645"/>
      <c r="AH65" s="652"/>
      <c r="AI65" s="653"/>
      <c r="AJ65" s="653"/>
      <c r="AK65" s="654"/>
      <c r="AL65" s="634"/>
      <c r="AM65" s="635"/>
      <c r="AN65" s="635"/>
      <c r="AO65" s="636"/>
      <c r="AP65" s="643"/>
      <c r="AQ65" s="644"/>
      <c r="AR65" s="644"/>
      <c r="AS65" s="645"/>
      <c r="AT65" s="661"/>
      <c r="AU65" s="662"/>
      <c r="AV65" s="662"/>
      <c r="AW65" s="663"/>
      <c r="AX65" s="634"/>
      <c r="AY65" s="635"/>
      <c r="AZ65" s="635"/>
      <c r="BA65" s="636"/>
      <c r="BB65" s="643"/>
      <c r="BC65" s="644"/>
      <c r="BD65" s="644"/>
      <c r="BE65" s="645"/>
      <c r="BF65" s="661"/>
      <c r="BG65" s="662"/>
      <c r="BH65" s="662"/>
      <c r="BI65" s="663"/>
      <c r="BJ65" s="634"/>
      <c r="BK65" s="635"/>
      <c r="BL65" s="635"/>
      <c r="BM65" s="636"/>
      <c r="BN65" s="643"/>
      <c r="BO65" s="644"/>
      <c r="BP65" s="644"/>
      <c r="BQ65" s="645"/>
      <c r="BR65" s="661"/>
      <c r="BS65" s="662"/>
      <c r="BT65" s="662"/>
      <c r="BU65" s="663"/>
      <c r="BV65" s="634"/>
      <c r="BW65" s="635"/>
      <c r="BX65" s="635"/>
      <c r="BY65" s="636"/>
      <c r="BZ65" s="643"/>
      <c r="CA65" s="644"/>
      <c r="CB65" s="644"/>
      <c r="CC65" s="645"/>
      <c r="CD65" s="652"/>
      <c r="CE65" s="653"/>
      <c r="CF65" s="653"/>
      <c r="CG65" s="654"/>
      <c r="CH65" s="634"/>
      <c r="CI65" s="635"/>
      <c r="CJ65" s="635"/>
      <c r="CK65" s="636"/>
      <c r="CL65" s="643"/>
      <c r="CM65" s="644"/>
      <c r="CN65" s="644"/>
      <c r="CO65" s="645"/>
      <c r="CP65" s="652"/>
      <c r="CQ65" s="653"/>
      <c r="CR65" s="653"/>
      <c r="CS65" s="654"/>
      <c r="CT65" s="634"/>
      <c r="CU65" s="635"/>
      <c r="CV65" s="635"/>
      <c r="CW65" s="636"/>
      <c r="CX65" s="643"/>
      <c r="CY65" s="644"/>
      <c r="CZ65" s="644"/>
      <c r="DA65" s="645"/>
      <c r="DB65" s="652"/>
      <c r="DC65" s="653"/>
      <c r="DD65" s="653"/>
      <c r="DE65" s="654"/>
      <c r="DF65" s="634"/>
      <c r="DG65" s="635"/>
      <c r="DH65" s="635"/>
      <c r="DI65" s="636"/>
      <c r="DJ65" s="643"/>
      <c r="DK65" s="644"/>
      <c r="DL65" s="644"/>
      <c r="DM65" s="645"/>
      <c r="DN65" s="661"/>
      <c r="DO65" s="662"/>
      <c r="DP65" s="662"/>
      <c r="DQ65" s="663"/>
      <c r="DR65" s="634"/>
      <c r="DS65" s="635"/>
      <c r="DT65" s="635"/>
      <c r="DU65" s="636"/>
      <c r="DV65" s="643"/>
      <c r="DW65" s="644"/>
      <c r="DX65" s="644"/>
      <c r="DY65" s="645"/>
      <c r="DZ65" s="661"/>
      <c r="EA65" s="662"/>
      <c r="EB65" s="662"/>
      <c r="EC65" s="663"/>
      <c r="ED65" s="634"/>
      <c r="EE65" s="635"/>
      <c r="EF65" s="635"/>
      <c r="EG65" s="636"/>
      <c r="EH65" s="643"/>
      <c r="EI65" s="644"/>
      <c r="EJ65" s="644"/>
      <c r="EK65" s="645"/>
      <c r="EL65" s="661"/>
      <c r="EM65" s="662"/>
      <c r="EN65" s="662"/>
      <c r="EO65" s="663"/>
      <c r="EP65" s="148"/>
      <c r="EQ65" s="148"/>
      <c r="ER65" s="148"/>
      <c r="ES65" s="148"/>
      <c r="ET65" s="148"/>
      <c r="EU65" s="148"/>
      <c r="EV65" s="148"/>
      <c r="EW65" s="148"/>
      <c r="EX65" s="148"/>
      <c r="EY65" s="148"/>
      <c r="EZ65" s="148"/>
      <c r="FA65" s="148"/>
      <c r="FB65" s="148"/>
      <c r="FC65" s="148"/>
      <c r="FD65" s="148"/>
      <c r="FE65" s="148"/>
      <c r="FF65" s="148"/>
      <c r="FG65" s="148"/>
      <c r="FH65" s="148"/>
      <c r="FI65" s="148"/>
      <c r="FJ65" s="148"/>
      <c r="FK65" s="148"/>
      <c r="FL65" s="148"/>
      <c r="FM65" s="148"/>
      <c r="FN65" s="148"/>
      <c r="FO65" s="148"/>
      <c r="FP65" s="148"/>
      <c r="FQ65" s="148"/>
      <c r="FR65" s="148"/>
      <c r="FS65" s="148"/>
      <c r="FT65" s="148"/>
      <c r="FU65" s="148"/>
      <c r="FV65" s="148"/>
      <c r="FW65" s="148"/>
      <c r="FX65" s="148"/>
      <c r="FY65" s="148"/>
      <c r="FZ65" s="148"/>
      <c r="GA65" s="148"/>
      <c r="GB65" s="149"/>
      <c r="GC65" s="114">
        <v>36</v>
      </c>
      <c r="GD65" t="s">
        <v>333</v>
      </c>
      <c r="GE65" s="146" t="str">
        <f>'抽選会資料'!C27</f>
        <v>大道サッカースポーツ少年団</v>
      </c>
      <c r="GF65" s="146" t="s">
        <v>14</v>
      </c>
    </row>
    <row r="66" spans="1:184" ht="13.5" customHeight="1">
      <c r="A66" s="540"/>
      <c r="B66" s="634"/>
      <c r="C66" s="635"/>
      <c r="D66" s="635"/>
      <c r="E66" s="636"/>
      <c r="F66" s="643"/>
      <c r="G66" s="644"/>
      <c r="H66" s="644"/>
      <c r="I66" s="645"/>
      <c r="J66" s="652"/>
      <c r="K66" s="653"/>
      <c r="L66" s="653"/>
      <c r="M66" s="654"/>
      <c r="N66" s="634"/>
      <c r="O66" s="635"/>
      <c r="P66" s="635"/>
      <c r="Q66" s="636"/>
      <c r="R66" s="643"/>
      <c r="S66" s="644"/>
      <c r="T66" s="644"/>
      <c r="U66" s="645"/>
      <c r="V66" s="652"/>
      <c r="W66" s="653"/>
      <c r="X66" s="653"/>
      <c r="Y66" s="654"/>
      <c r="Z66" s="634"/>
      <c r="AA66" s="635"/>
      <c r="AB66" s="635"/>
      <c r="AC66" s="636"/>
      <c r="AD66" s="643"/>
      <c r="AE66" s="644"/>
      <c r="AF66" s="644"/>
      <c r="AG66" s="645"/>
      <c r="AH66" s="652"/>
      <c r="AI66" s="653"/>
      <c r="AJ66" s="653"/>
      <c r="AK66" s="654"/>
      <c r="AL66" s="634"/>
      <c r="AM66" s="635"/>
      <c r="AN66" s="635"/>
      <c r="AO66" s="636"/>
      <c r="AP66" s="643"/>
      <c r="AQ66" s="644"/>
      <c r="AR66" s="644"/>
      <c r="AS66" s="645"/>
      <c r="AT66" s="661"/>
      <c r="AU66" s="662"/>
      <c r="AV66" s="662"/>
      <c r="AW66" s="663"/>
      <c r="AX66" s="634"/>
      <c r="AY66" s="635"/>
      <c r="AZ66" s="635"/>
      <c r="BA66" s="636"/>
      <c r="BB66" s="643"/>
      <c r="BC66" s="644"/>
      <c r="BD66" s="644"/>
      <c r="BE66" s="645"/>
      <c r="BF66" s="661"/>
      <c r="BG66" s="662"/>
      <c r="BH66" s="662"/>
      <c r="BI66" s="663"/>
      <c r="BJ66" s="634"/>
      <c r="BK66" s="635"/>
      <c r="BL66" s="635"/>
      <c r="BM66" s="636"/>
      <c r="BN66" s="643"/>
      <c r="BO66" s="644"/>
      <c r="BP66" s="644"/>
      <c r="BQ66" s="645"/>
      <c r="BR66" s="661"/>
      <c r="BS66" s="662"/>
      <c r="BT66" s="662"/>
      <c r="BU66" s="663"/>
      <c r="BV66" s="634"/>
      <c r="BW66" s="635"/>
      <c r="BX66" s="635"/>
      <c r="BY66" s="636"/>
      <c r="BZ66" s="643"/>
      <c r="CA66" s="644"/>
      <c r="CB66" s="644"/>
      <c r="CC66" s="645"/>
      <c r="CD66" s="652"/>
      <c r="CE66" s="653"/>
      <c r="CF66" s="653"/>
      <c r="CG66" s="654"/>
      <c r="CH66" s="634"/>
      <c r="CI66" s="635"/>
      <c r="CJ66" s="635"/>
      <c r="CK66" s="636"/>
      <c r="CL66" s="643"/>
      <c r="CM66" s="644"/>
      <c r="CN66" s="644"/>
      <c r="CO66" s="645"/>
      <c r="CP66" s="652"/>
      <c r="CQ66" s="653"/>
      <c r="CR66" s="653"/>
      <c r="CS66" s="654"/>
      <c r="CT66" s="634"/>
      <c r="CU66" s="635"/>
      <c r="CV66" s="635"/>
      <c r="CW66" s="636"/>
      <c r="CX66" s="643"/>
      <c r="CY66" s="644"/>
      <c r="CZ66" s="644"/>
      <c r="DA66" s="645"/>
      <c r="DB66" s="652"/>
      <c r="DC66" s="653"/>
      <c r="DD66" s="653"/>
      <c r="DE66" s="654"/>
      <c r="DF66" s="634"/>
      <c r="DG66" s="635"/>
      <c r="DH66" s="635"/>
      <c r="DI66" s="636"/>
      <c r="DJ66" s="643"/>
      <c r="DK66" s="644"/>
      <c r="DL66" s="644"/>
      <c r="DM66" s="645"/>
      <c r="DN66" s="661"/>
      <c r="DO66" s="662"/>
      <c r="DP66" s="662"/>
      <c r="DQ66" s="663"/>
      <c r="DR66" s="634"/>
      <c r="DS66" s="635"/>
      <c r="DT66" s="635"/>
      <c r="DU66" s="636"/>
      <c r="DV66" s="643"/>
      <c r="DW66" s="644"/>
      <c r="DX66" s="644"/>
      <c r="DY66" s="645"/>
      <c r="DZ66" s="661"/>
      <c r="EA66" s="662"/>
      <c r="EB66" s="662"/>
      <c r="EC66" s="663"/>
      <c r="ED66" s="634"/>
      <c r="EE66" s="635"/>
      <c r="EF66" s="635"/>
      <c r="EG66" s="636"/>
      <c r="EH66" s="643"/>
      <c r="EI66" s="644"/>
      <c r="EJ66" s="644"/>
      <c r="EK66" s="645"/>
      <c r="EL66" s="661"/>
      <c r="EM66" s="662"/>
      <c r="EN66" s="662"/>
      <c r="EO66" s="663"/>
      <c r="EP66" s="148"/>
      <c r="EQ66" s="148"/>
      <c r="ER66" s="148"/>
      <c r="ES66" s="148"/>
      <c r="ET66" s="148"/>
      <c r="EU66" s="148"/>
      <c r="EV66" s="148"/>
      <c r="EW66" s="148"/>
      <c r="EX66" s="148"/>
      <c r="EY66" s="148"/>
      <c r="EZ66" s="148"/>
      <c r="FA66" s="148"/>
      <c r="FB66" s="148"/>
      <c r="FC66" s="148"/>
      <c r="FD66" s="148"/>
      <c r="FE66" s="148"/>
      <c r="FF66" s="148"/>
      <c r="FG66" s="148"/>
      <c r="FH66" s="148"/>
      <c r="FI66" s="148"/>
      <c r="FJ66" s="148"/>
      <c r="FK66" s="148"/>
      <c r="FL66" s="148"/>
      <c r="FM66" s="148"/>
      <c r="FN66" s="148"/>
      <c r="FO66" s="148"/>
      <c r="FP66" s="148"/>
      <c r="FQ66" s="148"/>
      <c r="FR66" s="148"/>
      <c r="FS66" s="148"/>
      <c r="FT66" s="148"/>
      <c r="FU66" s="148"/>
      <c r="FV66" s="148"/>
      <c r="FW66" s="148"/>
      <c r="FX66" s="148"/>
      <c r="FY66" s="148"/>
      <c r="FZ66" s="148"/>
      <c r="GA66" s="148"/>
      <c r="GB66" s="149"/>
    </row>
    <row r="67" spans="1:184" ht="13.5" customHeight="1">
      <c r="A67" s="540"/>
      <c r="B67" s="634"/>
      <c r="C67" s="635"/>
      <c r="D67" s="635"/>
      <c r="E67" s="636"/>
      <c r="F67" s="643"/>
      <c r="G67" s="644"/>
      <c r="H67" s="644"/>
      <c r="I67" s="645"/>
      <c r="J67" s="652"/>
      <c r="K67" s="653"/>
      <c r="L67" s="653"/>
      <c r="M67" s="654"/>
      <c r="N67" s="634"/>
      <c r="O67" s="635"/>
      <c r="P67" s="635"/>
      <c r="Q67" s="636"/>
      <c r="R67" s="643"/>
      <c r="S67" s="644"/>
      <c r="T67" s="644"/>
      <c r="U67" s="645"/>
      <c r="V67" s="652"/>
      <c r="W67" s="653"/>
      <c r="X67" s="653"/>
      <c r="Y67" s="654"/>
      <c r="Z67" s="634"/>
      <c r="AA67" s="635"/>
      <c r="AB67" s="635"/>
      <c r="AC67" s="636"/>
      <c r="AD67" s="643"/>
      <c r="AE67" s="644"/>
      <c r="AF67" s="644"/>
      <c r="AG67" s="645"/>
      <c r="AH67" s="652"/>
      <c r="AI67" s="653"/>
      <c r="AJ67" s="653"/>
      <c r="AK67" s="654"/>
      <c r="AL67" s="634"/>
      <c r="AM67" s="635"/>
      <c r="AN67" s="635"/>
      <c r="AO67" s="636"/>
      <c r="AP67" s="643"/>
      <c r="AQ67" s="644"/>
      <c r="AR67" s="644"/>
      <c r="AS67" s="645"/>
      <c r="AT67" s="661"/>
      <c r="AU67" s="662"/>
      <c r="AV67" s="662"/>
      <c r="AW67" s="663"/>
      <c r="AX67" s="634"/>
      <c r="AY67" s="635"/>
      <c r="AZ67" s="635"/>
      <c r="BA67" s="636"/>
      <c r="BB67" s="643"/>
      <c r="BC67" s="644"/>
      <c r="BD67" s="644"/>
      <c r="BE67" s="645"/>
      <c r="BF67" s="661"/>
      <c r="BG67" s="662"/>
      <c r="BH67" s="662"/>
      <c r="BI67" s="663"/>
      <c r="BJ67" s="634"/>
      <c r="BK67" s="635"/>
      <c r="BL67" s="635"/>
      <c r="BM67" s="636"/>
      <c r="BN67" s="643"/>
      <c r="BO67" s="644"/>
      <c r="BP67" s="644"/>
      <c r="BQ67" s="645"/>
      <c r="BR67" s="661"/>
      <c r="BS67" s="662"/>
      <c r="BT67" s="662"/>
      <c r="BU67" s="663"/>
      <c r="BV67" s="634"/>
      <c r="BW67" s="635"/>
      <c r="BX67" s="635"/>
      <c r="BY67" s="636"/>
      <c r="BZ67" s="643"/>
      <c r="CA67" s="644"/>
      <c r="CB67" s="644"/>
      <c r="CC67" s="645"/>
      <c r="CD67" s="652"/>
      <c r="CE67" s="653"/>
      <c r="CF67" s="653"/>
      <c r="CG67" s="654"/>
      <c r="CH67" s="634"/>
      <c r="CI67" s="635"/>
      <c r="CJ67" s="635"/>
      <c r="CK67" s="636"/>
      <c r="CL67" s="643"/>
      <c r="CM67" s="644"/>
      <c r="CN67" s="644"/>
      <c r="CO67" s="645"/>
      <c r="CP67" s="652"/>
      <c r="CQ67" s="653"/>
      <c r="CR67" s="653"/>
      <c r="CS67" s="654"/>
      <c r="CT67" s="634"/>
      <c r="CU67" s="635"/>
      <c r="CV67" s="635"/>
      <c r="CW67" s="636"/>
      <c r="CX67" s="643"/>
      <c r="CY67" s="644"/>
      <c r="CZ67" s="644"/>
      <c r="DA67" s="645"/>
      <c r="DB67" s="652"/>
      <c r="DC67" s="653"/>
      <c r="DD67" s="653"/>
      <c r="DE67" s="654"/>
      <c r="DF67" s="634"/>
      <c r="DG67" s="635"/>
      <c r="DH67" s="635"/>
      <c r="DI67" s="636"/>
      <c r="DJ67" s="643"/>
      <c r="DK67" s="644"/>
      <c r="DL67" s="644"/>
      <c r="DM67" s="645"/>
      <c r="DN67" s="661"/>
      <c r="DO67" s="662"/>
      <c r="DP67" s="662"/>
      <c r="DQ67" s="663"/>
      <c r="DR67" s="634"/>
      <c r="DS67" s="635"/>
      <c r="DT67" s="635"/>
      <c r="DU67" s="636"/>
      <c r="DV67" s="643"/>
      <c r="DW67" s="644"/>
      <c r="DX67" s="644"/>
      <c r="DY67" s="645"/>
      <c r="DZ67" s="661"/>
      <c r="EA67" s="662"/>
      <c r="EB67" s="662"/>
      <c r="EC67" s="663"/>
      <c r="ED67" s="634"/>
      <c r="EE67" s="635"/>
      <c r="EF67" s="635"/>
      <c r="EG67" s="636"/>
      <c r="EH67" s="643"/>
      <c r="EI67" s="644"/>
      <c r="EJ67" s="644"/>
      <c r="EK67" s="645"/>
      <c r="EL67" s="661"/>
      <c r="EM67" s="662"/>
      <c r="EN67" s="662"/>
      <c r="EO67" s="663"/>
      <c r="EP67" s="148"/>
      <c r="EQ67" s="148"/>
      <c r="ER67" s="148"/>
      <c r="ES67" s="148"/>
      <c r="ET67" s="148"/>
      <c r="EU67" s="148"/>
      <c r="EV67" s="148"/>
      <c r="EW67" s="148"/>
      <c r="EX67" s="148"/>
      <c r="EY67" s="148"/>
      <c r="EZ67" s="148"/>
      <c r="FA67" s="148"/>
      <c r="FB67" s="148"/>
      <c r="FC67" s="148"/>
      <c r="FD67" s="148"/>
      <c r="FE67" s="148"/>
      <c r="FF67" s="148"/>
      <c r="FG67" s="148"/>
      <c r="FH67" s="148"/>
      <c r="FI67" s="148"/>
      <c r="FJ67" s="148"/>
      <c r="FK67" s="148"/>
      <c r="FL67" s="148"/>
      <c r="FM67" s="148"/>
      <c r="FN67" s="148"/>
      <c r="FO67" s="148"/>
      <c r="FP67" s="148"/>
      <c r="FQ67" s="148"/>
      <c r="FR67" s="148"/>
      <c r="FS67" s="148"/>
      <c r="FT67" s="148"/>
      <c r="FU67" s="148"/>
      <c r="FV67" s="148"/>
      <c r="FW67" s="148"/>
      <c r="FX67" s="148"/>
      <c r="FY67" s="148"/>
      <c r="FZ67" s="148"/>
      <c r="GA67" s="148"/>
      <c r="GB67" s="149"/>
    </row>
    <row r="68" spans="1:184" ht="13.5" customHeight="1">
      <c r="A68" s="540"/>
      <c r="B68" s="634"/>
      <c r="C68" s="635"/>
      <c r="D68" s="635"/>
      <c r="E68" s="636"/>
      <c r="F68" s="643"/>
      <c r="G68" s="644"/>
      <c r="H68" s="644"/>
      <c r="I68" s="645"/>
      <c r="J68" s="652"/>
      <c r="K68" s="653"/>
      <c r="L68" s="653"/>
      <c r="M68" s="654"/>
      <c r="N68" s="634"/>
      <c r="O68" s="635"/>
      <c r="P68" s="635"/>
      <c r="Q68" s="636"/>
      <c r="R68" s="643"/>
      <c r="S68" s="644"/>
      <c r="T68" s="644"/>
      <c r="U68" s="645"/>
      <c r="V68" s="652"/>
      <c r="W68" s="653"/>
      <c r="X68" s="653"/>
      <c r="Y68" s="654"/>
      <c r="Z68" s="634"/>
      <c r="AA68" s="635"/>
      <c r="AB68" s="635"/>
      <c r="AC68" s="636"/>
      <c r="AD68" s="643"/>
      <c r="AE68" s="644"/>
      <c r="AF68" s="644"/>
      <c r="AG68" s="645"/>
      <c r="AH68" s="652"/>
      <c r="AI68" s="653"/>
      <c r="AJ68" s="653"/>
      <c r="AK68" s="654"/>
      <c r="AL68" s="634"/>
      <c r="AM68" s="635"/>
      <c r="AN68" s="635"/>
      <c r="AO68" s="636"/>
      <c r="AP68" s="643"/>
      <c r="AQ68" s="644"/>
      <c r="AR68" s="644"/>
      <c r="AS68" s="645"/>
      <c r="AT68" s="661"/>
      <c r="AU68" s="662"/>
      <c r="AV68" s="662"/>
      <c r="AW68" s="663"/>
      <c r="AX68" s="634"/>
      <c r="AY68" s="635"/>
      <c r="AZ68" s="635"/>
      <c r="BA68" s="636"/>
      <c r="BB68" s="643"/>
      <c r="BC68" s="644"/>
      <c r="BD68" s="644"/>
      <c r="BE68" s="645"/>
      <c r="BF68" s="661"/>
      <c r="BG68" s="662"/>
      <c r="BH68" s="662"/>
      <c r="BI68" s="663"/>
      <c r="BJ68" s="634"/>
      <c r="BK68" s="635"/>
      <c r="BL68" s="635"/>
      <c r="BM68" s="636"/>
      <c r="BN68" s="643"/>
      <c r="BO68" s="644"/>
      <c r="BP68" s="644"/>
      <c r="BQ68" s="645"/>
      <c r="BR68" s="661"/>
      <c r="BS68" s="662"/>
      <c r="BT68" s="662"/>
      <c r="BU68" s="663"/>
      <c r="BV68" s="634"/>
      <c r="BW68" s="635"/>
      <c r="BX68" s="635"/>
      <c r="BY68" s="636"/>
      <c r="BZ68" s="643"/>
      <c r="CA68" s="644"/>
      <c r="CB68" s="644"/>
      <c r="CC68" s="645"/>
      <c r="CD68" s="652"/>
      <c r="CE68" s="653"/>
      <c r="CF68" s="653"/>
      <c r="CG68" s="654"/>
      <c r="CH68" s="634"/>
      <c r="CI68" s="635"/>
      <c r="CJ68" s="635"/>
      <c r="CK68" s="636"/>
      <c r="CL68" s="643"/>
      <c r="CM68" s="644"/>
      <c r="CN68" s="644"/>
      <c r="CO68" s="645"/>
      <c r="CP68" s="652"/>
      <c r="CQ68" s="653"/>
      <c r="CR68" s="653"/>
      <c r="CS68" s="654"/>
      <c r="CT68" s="634"/>
      <c r="CU68" s="635"/>
      <c r="CV68" s="635"/>
      <c r="CW68" s="636"/>
      <c r="CX68" s="643"/>
      <c r="CY68" s="644"/>
      <c r="CZ68" s="644"/>
      <c r="DA68" s="645"/>
      <c r="DB68" s="652"/>
      <c r="DC68" s="653"/>
      <c r="DD68" s="653"/>
      <c r="DE68" s="654"/>
      <c r="DF68" s="634"/>
      <c r="DG68" s="635"/>
      <c r="DH68" s="635"/>
      <c r="DI68" s="636"/>
      <c r="DJ68" s="643"/>
      <c r="DK68" s="644"/>
      <c r="DL68" s="644"/>
      <c r="DM68" s="645"/>
      <c r="DN68" s="661"/>
      <c r="DO68" s="662"/>
      <c r="DP68" s="662"/>
      <c r="DQ68" s="663"/>
      <c r="DR68" s="634"/>
      <c r="DS68" s="635"/>
      <c r="DT68" s="635"/>
      <c r="DU68" s="636"/>
      <c r="DV68" s="643"/>
      <c r="DW68" s="644"/>
      <c r="DX68" s="644"/>
      <c r="DY68" s="645"/>
      <c r="DZ68" s="661"/>
      <c r="EA68" s="662"/>
      <c r="EB68" s="662"/>
      <c r="EC68" s="663"/>
      <c r="ED68" s="634"/>
      <c r="EE68" s="635"/>
      <c r="EF68" s="635"/>
      <c r="EG68" s="636"/>
      <c r="EH68" s="643"/>
      <c r="EI68" s="644"/>
      <c r="EJ68" s="644"/>
      <c r="EK68" s="645"/>
      <c r="EL68" s="661"/>
      <c r="EM68" s="662"/>
      <c r="EN68" s="662"/>
      <c r="EO68" s="663"/>
      <c r="EP68" s="148"/>
      <c r="EQ68" s="148"/>
      <c r="ER68" s="148"/>
      <c r="ES68" s="148"/>
      <c r="ET68" s="148"/>
      <c r="EU68" s="148"/>
      <c r="EV68" s="148"/>
      <c r="EW68" s="148"/>
      <c r="EX68" s="148"/>
      <c r="EY68" s="148"/>
      <c r="EZ68" s="148"/>
      <c r="FA68" s="148"/>
      <c r="FB68" s="148"/>
      <c r="FC68" s="148"/>
      <c r="FD68" s="148"/>
      <c r="FE68" s="148"/>
      <c r="FF68" s="148"/>
      <c r="FG68" s="148"/>
      <c r="FH68" s="148"/>
      <c r="FI68" s="148"/>
      <c r="FJ68" s="148"/>
      <c r="FK68" s="148"/>
      <c r="FL68" s="148"/>
      <c r="FM68" s="148"/>
      <c r="FN68" s="148"/>
      <c r="FO68" s="148"/>
      <c r="FP68" s="148"/>
      <c r="FQ68" s="148"/>
      <c r="FR68" s="148"/>
      <c r="FS68" s="148"/>
      <c r="FT68" s="148"/>
      <c r="FU68" s="148"/>
      <c r="FV68" s="148"/>
      <c r="FW68" s="148"/>
      <c r="FX68" s="148"/>
      <c r="FY68" s="148"/>
      <c r="FZ68" s="148"/>
      <c r="GA68" s="148"/>
      <c r="GB68" s="149"/>
    </row>
    <row r="69" spans="1:188" ht="13.5" customHeight="1">
      <c r="A69" s="540"/>
      <c r="B69" s="634"/>
      <c r="C69" s="635"/>
      <c r="D69" s="635"/>
      <c r="E69" s="636"/>
      <c r="F69" s="643"/>
      <c r="G69" s="644"/>
      <c r="H69" s="644"/>
      <c r="I69" s="645"/>
      <c r="J69" s="652"/>
      <c r="K69" s="653"/>
      <c r="L69" s="653"/>
      <c r="M69" s="654"/>
      <c r="N69" s="634"/>
      <c r="O69" s="635"/>
      <c r="P69" s="635"/>
      <c r="Q69" s="636"/>
      <c r="R69" s="643"/>
      <c r="S69" s="644"/>
      <c r="T69" s="644"/>
      <c r="U69" s="645"/>
      <c r="V69" s="652"/>
      <c r="W69" s="653"/>
      <c r="X69" s="653"/>
      <c r="Y69" s="654"/>
      <c r="Z69" s="634"/>
      <c r="AA69" s="635"/>
      <c r="AB69" s="635"/>
      <c r="AC69" s="636"/>
      <c r="AD69" s="643"/>
      <c r="AE69" s="644"/>
      <c r="AF69" s="644"/>
      <c r="AG69" s="645"/>
      <c r="AH69" s="652"/>
      <c r="AI69" s="653"/>
      <c r="AJ69" s="653"/>
      <c r="AK69" s="654"/>
      <c r="AL69" s="634"/>
      <c r="AM69" s="635"/>
      <c r="AN69" s="635"/>
      <c r="AO69" s="636"/>
      <c r="AP69" s="643"/>
      <c r="AQ69" s="644"/>
      <c r="AR69" s="644"/>
      <c r="AS69" s="645"/>
      <c r="AT69" s="661"/>
      <c r="AU69" s="662"/>
      <c r="AV69" s="662"/>
      <c r="AW69" s="663"/>
      <c r="AX69" s="634"/>
      <c r="AY69" s="635"/>
      <c r="AZ69" s="635"/>
      <c r="BA69" s="636"/>
      <c r="BB69" s="643"/>
      <c r="BC69" s="644"/>
      <c r="BD69" s="644"/>
      <c r="BE69" s="645"/>
      <c r="BF69" s="661"/>
      <c r="BG69" s="662"/>
      <c r="BH69" s="662"/>
      <c r="BI69" s="663"/>
      <c r="BJ69" s="634"/>
      <c r="BK69" s="635"/>
      <c r="BL69" s="635"/>
      <c r="BM69" s="636"/>
      <c r="BN69" s="643"/>
      <c r="BO69" s="644"/>
      <c r="BP69" s="644"/>
      <c r="BQ69" s="645"/>
      <c r="BR69" s="661"/>
      <c r="BS69" s="662"/>
      <c r="BT69" s="662"/>
      <c r="BU69" s="663"/>
      <c r="BV69" s="634"/>
      <c r="BW69" s="635"/>
      <c r="BX69" s="635"/>
      <c r="BY69" s="636"/>
      <c r="BZ69" s="643"/>
      <c r="CA69" s="644"/>
      <c r="CB69" s="644"/>
      <c r="CC69" s="645"/>
      <c r="CD69" s="652"/>
      <c r="CE69" s="653"/>
      <c r="CF69" s="653"/>
      <c r="CG69" s="654"/>
      <c r="CH69" s="634"/>
      <c r="CI69" s="635"/>
      <c r="CJ69" s="635"/>
      <c r="CK69" s="636"/>
      <c r="CL69" s="643"/>
      <c r="CM69" s="644"/>
      <c r="CN69" s="644"/>
      <c r="CO69" s="645"/>
      <c r="CP69" s="652"/>
      <c r="CQ69" s="653"/>
      <c r="CR69" s="653"/>
      <c r="CS69" s="654"/>
      <c r="CT69" s="634"/>
      <c r="CU69" s="635"/>
      <c r="CV69" s="635"/>
      <c r="CW69" s="636"/>
      <c r="CX69" s="643"/>
      <c r="CY69" s="644"/>
      <c r="CZ69" s="644"/>
      <c r="DA69" s="645"/>
      <c r="DB69" s="652"/>
      <c r="DC69" s="653"/>
      <c r="DD69" s="653"/>
      <c r="DE69" s="654"/>
      <c r="DF69" s="634"/>
      <c r="DG69" s="635"/>
      <c r="DH69" s="635"/>
      <c r="DI69" s="636"/>
      <c r="DJ69" s="643"/>
      <c r="DK69" s="644"/>
      <c r="DL69" s="644"/>
      <c r="DM69" s="645"/>
      <c r="DN69" s="661"/>
      <c r="DO69" s="662"/>
      <c r="DP69" s="662"/>
      <c r="DQ69" s="663"/>
      <c r="DR69" s="634"/>
      <c r="DS69" s="635"/>
      <c r="DT69" s="635"/>
      <c r="DU69" s="636"/>
      <c r="DV69" s="643"/>
      <c r="DW69" s="644"/>
      <c r="DX69" s="644"/>
      <c r="DY69" s="645"/>
      <c r="DZ69" s="661"/>
      <c r="EA69" s="662"/>
      <c r="EB69" s="662"/>
      <c r="EC69" s="663"/>
      <c r="ED69" s="634"/>
      <c r="EE69" s="635"/>
      <c r="EF69" s="635"/>
      <c r="EG69" s="636"/>
      <c r="EH69" s="643"/>
      <c r="EI69" s="644"/>
      <c r="EJ69" s="644"/>
      <c r="EK69" s="645"/>
      <c r="EL69" s="661"/>
      <c r="EM69" s="662"/>
      <c r="EN69" s="662"/>
      <c r="EO69" s="663"/>
      <c r="EP69" s="148"/>
      <c r="EQ69" s="148"/>
      <c r="ER69" s="148"/>
      <c r="ES69" s="148"/>
      <c r="ET69" s="148"/>
      <c r="EU69" s="148"/>
      <c r="EV69" s="148"/>
      <c r="EW69" s="148"/>
      <c r="EX69" s="148"/>
      <c r="EY69" s="148"/>
      <c r="EZ69" s="148"/>
      <c r="FA69" s="148"/>
      <c r="FB69" s="148"/>
      <c r="FC69" s="148"/>
      <c r="FD69" s="148"/>
      <c r="FE69" s="148"/>
      <c r="FF69" s="148"/>
      <c r="FG69" s="148"/>
      <c r="FH69" s="148"/>
      <c r="FI69" s="148"/>
      <c r="FJ69" s="148"/>
      <c r="FK69" s="148"/>
      <c r="FL69" s="148"/>
      <c r="FM69" s="148"/>
      <c r="FN69" s="148"/>
      <c r="FO69" s="148"/>
      <c r="FP69" s="148"/>
      <c r="FQ69" s="148"/>
      <c r="FR69" s="148"/>
      <c r="FS69" s="148"/>
      <c r="FT69" s="148"/>
      <c r="FU69" s="148"/>
      <c r="FV69" s="148"/>
      <c r="FW69" s="148"/>
      <c r="FX69" s="148"/>
      <c r="FY69" s="148"/>
      <c r="FZ69" s="148"/>
      <c r="GA69" s="148"/>
      <c r="GB69" s="149"/>
      <c r="GD69" s="119" t="s">
        <v>335</v>
      </c>
      <c r="GE69" s="146" t="s">
        <v>338</v>
      </c>
      <c r="GF69" s="146" t="s">
        <v>337</v>
      </c>
    </row>
    <row r="70" spans="1:188" ht="13.5" customHeight="1">
      <c r="A70" s="540"/>
      <c r="B70" s="634"/>
      <c r="C70" s="635"/>
      <c r="D70" s="635"/>
      <c r="E70" s="636"/>
      <c r="F70" s="643"/>
      <c r="G70" s="644"/>
      <c r="H70" s="644"/>
      <c r="I70" s="645"/>
      <c r="J70" s="652"/>
      <c r="K70" s="653"/>
      <c r="L70" s="653"/>
      <c r="M70" s="654"/>
      <c r="N70" s="634"/>
      <c r="O70" s="635"/>
      <c r="P70" s="635"/>
      <c r="Q70" s="636"/>
      <c r="R70" s="643"/>
      <c r="S70" s="644"/>
      <c r="T70" s="644"/>
      <c r="U70" s="645"/>
      <c r="V70" s="652"/>
      <c r="W70" s="653"/>
      <c r="X70" s="653"/>
      <c r="Y70" s="654"/>
      <c r="Z70" s="634"/>
      <c r="AA70" s="635"/>
      <c r="AB70" s="635"/>
      <c r="AC70" s="636"/>
      <c r="AD70" s="643"/>
      <c r="AE70" s="644"/>
      <c r="AF70" s="644"/>
      <c r="AG70" s="645"/>
      <c r="AH70" s="652"/>
      <c r="AI70" s="653"/>
      <c r="AJ70" s="653"/>
      <c r="AK70" s="654"/>
      <c r="AL70" s="634"/>
      <c r="AM70" s="635"/>
      <c r="AN70" s="635"/>
      <c r="AO70" s="636"/>
      <c r="AP70" s="643"/>
      <c r="AQ70" s="644"/>
      <c r="AR70" s="644"/>
      <c r="AS70" s="645"/>
      <c r="AT70" s="661"/>
      <c r="AU70" s="662"/>
      <c r="AV70" s="662"/>
      <c r="AW70" s="663"/>
      <c r="AX70" s="634"/>
      <c r="AY70" s="635"/>
      <c r="AZ70" s="635"/>
      <c r="BA70" s="636"/>
      <c r="BB70" s="643"/>
      <c r="BC70" s="644"/>
      <c r="BD70" s="644"/>
      <c r="BE70" s="645"/>
      <c r="BF70" s="661"/>
      <c r="BG70" s="662"/>
      <c r="BH70" s="662"/>
      <c r="BI70" s="663"/>
      <c r="BJ70" s="634"/>
      <c r="BK70" s="635"/>
      <c r="BL70" s="635"/>
      <c r="BM70" s="636"/>
      <c r="BN70" s="643"/>
      <c r="BO70" s="644"/>
      <c r="BP70" s="644"/>
      <c r="BQ70" s="645"/>
      <c r="BR70" s="661"/>
      <c r="BS70" s="662"/>
      <c r="BT70" s="662"/>
      <c r="BU70" s="663"/>
      <c r="BV70" s="634"/>
      <c r="BW70" s="635"/>
      <c r="BX70" s="635"/>
      <c r="BY70" s="636"/>
      <c r="BZ70" s="643"/>
      <c r="CA70" s="644"/>
      <c r="CB70" s="644"/>
      <c r="CC70" s="645"/>
      <c r="CD70" s="652"/>
      <c r="CE70" s="653"/>
      <c r="CF70" s="653"/>
      <c r="CG70" s="654"/>
      <c r="CH70" s="634"/>
      <c r="CI70" s="635"/>
      <c r="CJ70" s="635"/>
      <c r="CK70" s="636"/>
      <c r="CL70" s="643"/>
      <c r="CM70" s="644"/>
      <c r="CN70" s="644"/>
      <c r="CO70" s="645"/>
      <c r="CP70" s="652"/>
      <c r="CQ70" s="653"/>
      <c r="CR70" s="653"/>
      <c r="CS70" s="654"/>
      <c r="CT70" s="634"/>
      <c r="CU70" s="635"/>
      <c r="CV70" s="635"/>
      <c r="CW70" s="636"/>
      <c r="CX70" s="643"/>
      <c r="CY70" s="644"/>
      <c r="CZ70" s="644"/>
      <c r="DA70" s="645"/>
      <c r="DB70" s="652"/>
      <c r="DC70" s="653"/>
      <c r="DD70" s="653"/>
      <c r="DE70" s="654"/>
      <c r="DF70" s="634"/>
      <c r="DG70" s="635"/>
      <c r="DH70" s="635"/>
      <c r="DI70" s="636"/>
      <c r="DJ70" s="643"/>
      <c r="DK70" s="644"/>
      <c r="DL70" s="644"/>
      <c r="DM70" s="645"/>
      <c r="DN70" s="661"/>
      <c r="DO70" s="662"/>
      <c r="DP70" s="662"/>
      <c r="DQ70" s="663"/>
      <c r="DR70" s="634"/>
      <c r="DS70" s="635"/>
      <c r="DT70" s="635"/>
      <c r="DU70" s="636"/>
      <c r="DV70" s="643"/>
      <c r="DW70" s="644"/>
      <c r="DX70" s="644"/>
      <c r="DY70" s="645"/>
      <c r="DZ70" s="661"/>
      <c r="EA70" s="662"/>
      <c r="EB70" s="662"/>
      <c r="EC70" s="663"/>
      <c r="ED70" s="634"/>
      <c r="EE70" s="635"/>
      <c r="EF70" s="635"/>
      <c r="EG70" s="636"/>
      <c r="EH70" s="643"/>
      <c r="EI70" s="644"/>
      <c r="EJ70" s="644"/>
      <c r="EK70" s="645"/>
      <c r="EL70" s="661"/>
      <c r="EM70" s="662"/>
      <c r="EN70" s="662"/>
      <c r="EO70" s="663"/>
      <c r="EP70" s="148"/>
      <c r="EQ70" s="148"/>
      <c r="ER70" s="148"/>
      <c r="ES70" s="148"/>
      <c r="ET70" s="148"/>
      <c r="EU70" s="148"/>
      <c r="EV70" s="148"/>
      <c r="EW70" s="148"/>
      <c r="EX70" s="148"/>
      <c r="EY70" s="148"/>
      <c r="EZ70" s="148"/>
      <c r="FA70" s="148"/>
      <c r="FB70" s="148"/>
      <c r="FC70" s="148"/>
      <c r="FD70" s="148"/>
      <c r="FE70" s="151"/>
      <c r="FF70" s="151"/>
      <c r="FG70" s="151"/>
      <c r="FH70" s="151"/>
      <c r="FI70" s="151"/>
      <c r="FJ70" s="151"/>
      <c r="FK70" s="151"/>
      <c r="FL70" s="151"/>
      <c r="FM70" s="151"/>
      <c r="FN70" s="151"/>
      <c r="FO70" s="151"/>
      <c r="FP70" s="151"/>
      <c r="FQ70" s="151"/>
      <c r="FR70" s="151"/>
      <c r="FS70" s="151"/>
      <c r="FT70" s="151"/>
      <c r="FU70" s="151"/>
      <c r="FV70" s="151"/>
      <c r="FW70" s="151"/>
      <c r="FX70" s="151"/>
      <c r="FY70" s="151"/>
      <c r="FZ70" s="151"/>
      <c r="GA70" s="151"/>
      <c r="GB70" s="114"/>
      <c r="GC70" s="150">
        <v>4</v>
      </c>
      <c r="GD70" s="114" t="s">
        <v>308</v>
      </c>
      <c r="GE70" s="146" t="str">
        <f>'抽選会資料'!J11</f>
        <v>鶴居ＳＳＳ</v>
      </c>
      <c r="GF70" s="114" t="s">
        <v>17</v>
      </c>
    </row>
    <row r="71" spans="1:188" ht="13.5" customHeight="1">
      <c r="A71" s="540"/>
      <c r="B71" s="634"/>
      <c r="C71" s="635"/>
      <c r="D71" s="635"/>
      <c r="E71" s="636"/>
      <c r="F71" s="643"/>
      <c r="G71" s="644"/>
      <c r="H71" s="644"/>
      <c r="I71" s="645"/>
      <c r="J71" s="652"/>
      <c r="K71" s="653"/>
      <c r="L71" s="653"/>
      <c r="M71" s="654"/>
      <c r="N71" s="634"/>
      <c r="O71" s="635"/>
      <c r="P71" s="635"/>
      <c r="Q71" s="636"/>
      <c r="R71" s="643"/>
      <c r="S71" s="644"/>
      <c r="T71" s="644"/>
      <c r="U71" s="645"/>
      <c r="V71" s="652"/>
      <c r="W71" s="653"/>
      <c r="X71" s="653"/>
      <c r="Y71" s="654"/>
      <c r="Z71" s="634"/>
      <c r="AA71" s="635"/>
      <c r="AB71" s="635"/>
      <c r="AC71" s="636"/>
      <c r="AD71" s="643"/>
      <c r="AE71" s="644"/>
      <c r="AF71" s="644"/>
      <c r="AG71" s="645"/>
      <c r="AH71" s="652"/>
      <c r="AI71" s="653"/>
      <c r="AJ71" s="653"/>
      <c r="AK71" s="654"/>
      <c r="AL71" s="634"/>
      <c r="AM71" s="635"/>
      <c r="AN71" s="635"/>
      <c r="AO71" s="636"/>
      <c r="AP71" s="643"/>
      <c r="AQ71" s="644"/>
      <c r="AR71" s="644"/>
      <c r="AS71" s="645"/>
      <c r="AT71" s="661"/>
      <c r="AU71" s="662"/>
      <c r="AV71" s="662"/>
      <c r="AW71" s="663"/>
      <c r="AX71" s="634"/>
      <c r="AY71" s="635"/>
      <c r="AZ71" s="635"/>
      <c r="BA71" s="636"/>
      <c r="BB71" s="643"/>
      <c r="BC71" s="644"/>
      <c r="BD71" s="644"/>
      <c r="BE71" s="645"/>
      <c r="BF71" s="661"/>
      <c r="BG71" s="662"/>
      <c r="BH71" s="662"/>
      <c r="BI71" s="663"/>
      <c r="BJ71" s="634"/>
      <c r="BK71" s="635"/>
      <c r="BL71" s="635"/>
      <c r="BM71" s="636"/>
      <c r="BN71" s="643"/>
      <c r="BO71" s="644"/>
      <c r="BP71" s="644"/>
      <c r="BQ71" s="645"/>
      <c r="BR71" s="661"/>
      <c r="BS71" s="662"/>
      <c r="BT71" s="662"/>
      <c r="BU71" s="663"/>
      <c r="BV71" s="634"/>
      <c r="BW71" s="635"/>
      <c r="BX71" s="635"/>
      <c r="BY71" s="636"/>
      <c r="BZ71" s="643"/>
      <c r="CA71" s="644"/>
      <c r="CB71" s="644"/>
      <c r="CC71" s="645"/>
      <c r="CD71" s="652"/>
      <c r="CE71" s="653"/>
      <c r="CF71" s="653"/>
      <c r="CG71" s="654"/>
      <c r="CH71" s="634"/>
      <c r="CI71" s="635"/>
      <c r="CJ71" s="635"/>
      <c r="CK71" s="636"/>
      <c r="CL71" s="643"/>
      <c r="CM71" s="644"/>
      <c r="CN71" s="644"/>
      <c r="CO71" s="645"/>
      <c r="CP71" s="652"/>
      <c r="CQ71" s="653"/>
      <c r="CR71" s="653"/>
      <c r="CS71" s="654"/>
      <c r="CT71" s="634"/>
      <c r="CU71" s="635"/>
      <c r="CV71" s="635"/>
      <c r="CW71" s="636"/>
      <c r="CX71" s="643"/>
      <c r="CY71" s="644"/>
      <c r="CZ71" s="644"/>
      <c r="DA71" s="645"/>
      <c r="DB71" s="652"/>
      <c r="DC71" s="653"/>
      <c r="DD71" s="653"/>
      <c r="DE71" s="654"/>
      <c r="DF71" s="634"/>
      <c r="DG71" s="635"/>
      <c r="DH71" s="635"/>
      <c r="DI71" s="636"/>
      <c r="DJ71" s="643"/>
      <c r="DK71" s="644"/>
      <c r="DL71" s="644"/>
      <c r="DM71" s="645"/>
      <c r="DN71" s="661"/>
      <c r="DO71" s="662"/>
      <c r="DP71" s="662"/>
      <c r="DQ71" s="663"/>
      <c r="DR71" s="634"/>
      <c r="DS71" s="635"/>
      <c r="DT71" s="635"/>
      <c r="DU71" s="636"/>
      <c r="DV71" s="643"/>
      <c r="DW71" s="644"/>
      <c r="DX71" s="644"/>
      <c r="DY71" s="645"/>
      <c r="DZ71" s="661"/>
      <c r="EA71" s="662"/>
      <c r="EB71" s="662"/>
      <c r="EC71" s="663"/>
      <c r="ED71" s="634"/>
      <c r="EE71" s="635"/>
      <c r="EF71" s="635"/>
      <c r="EG71" s="636"/>
      <c r="EH71" s="643"/>
      <c r="EI71" s="644"/>
      <c r="EJ71" s="644"/>
      <c r="EK71" s="645"/>
      <c r="EL71" s="661"/>
      <c r="EM71" s="662"/>
      <c r="EN71" s="662"/>
      <c r="EO71" s="663"/>
      <c r="EP71" s="148"/>
      <c r="EQ71" s="148"/>
      <c r="ER71" s="148"/>
      <c r="ES71" s="148"/>
      <c r="ET71" s="148"/>
      <c r="EU71" s="148"/>
      <c r="EV71" s="148"/>
      <c r="EW71" s="148"/>
      <c r="EX71" s="148"/>
      <c r="EY71" s="148"/>
      <c r="EZ71" s="148"/>
      <c r="FA71" s="148"/>
      <c r="FB71" s="148"/>
      <c r="FC71" s="148"/>
      <c r="FD71" s="148"/>
      <c r="FE71" s="151"/>
      <c r="FF71" s="151"/>
      <c r="FG71" s="151"/>
      <c r="FH71" s="151"/>
      <c r="FI71" s="151"/>
      <c r="FJ71" s="151"/>
      <c r="FK71" s="151"/>
      <c r="FL71" s="151"/>
      <c r="FM71" s="151"/>
      <c r="FN71" s="151"/>
      <c r="FO71" s="151"/>
      <c r="FP71" s="151"/>
      <c r="FQ71" s="151"/>
      <c r="FR71" s="151"/>
      <c r="FS71" s="151"/>
      <c r="FT71" s="151"/>
      <c r="FU71" s="151"/>
      <c r="FV71" s="151"/>
      <c r="FW71" s="151"/>
      <c r="FX71" s="151"/>
      <c r="FY71" s="151"/>
      <c r="FZ71" s="151"/>
      <c r="GA71" s="151"/>
      <c r="GB71" s="114"/>
      <c r="GC71" s="150">
        <v>5</v>
      </c>
      <c r="GD71" s="114" t="s">
        <v>323</v>
      </c>
      <c r="GE71" s="146" t="str">
        <f>'抽選会資料'!J12</f>
        <v>下毛ＦＣ</v>
      </c>
      <c r="GF71" s="114" t="s">
        <v>17</v>
      </c>
    </row>
    <row r="72" spans="1:188" ht="13.5" customHeight="1">
      <c r="A72" s="540"/>
      <c r="B72" s="634"/>
      <c r="C72" s="635"/>
      <c r="D72" s="635"/>
      <c r="E72" s="636"/>
      <c r="F72" s="643"/>
      <c r="G72" s="644"/>
      <c r="H72" s="644"/>
      <c r="I72" s="645"/>
      <c r="J72" s="652"/>
      <c r="K72" s="653"/>
      <c r="L72" s="653"/>
      <c r="M72" s="654"/>
      <c r="N72" s="634"/>
      <c r="O72" s="635"/>
      <c r="P72" s="635"/>
      <c r="Q72" s="636"/>
      <c r="R72" s="643"/>
      <c r="S72" s="644"/>
      <c r="T72" s="644"/>
      <c r="U72" s="645"/>
      <c r="V72" s="652"/>
      <c r="W72" s="653"/>
      <c r="X72" s="653"/>
      <c r="Y72" s="654"/>
      <c r="Z72" s="634"/>
      <c r="AA72" s="635"/>
      <c r="AB72" s="635"/>
      <c r="AC72" s="636"/>
      <c r="AD72" s="643"/>
      <c r="AE72" s="644"/>
      <c r="AF72" s="644"/>
      <c r="AG72" s="645"/>
      <c r="AH72" s="652"/>
      <c r="AI72" s="653"/>
      <c r="AJ72" s="653"/>
      <c r="AK72" s="654"/>
      <c r="AL72" s="634"/>
      <c r="AM72" s="635"/>
      <c r="AN72" s="635"/>
      <c r="AO72" s="636"/>
      <c r="AP72" s="643"/>
      <c r="AQ72" s="644"/>
      <c r="AR72" s="644"/>
      <c r="AS72" s="645"/>
      <c r="AT72" s="661"/>
      <c r="AU72" s="662"/>
      <c r="AV72" s="662"/>
      <c r="AW72" s="663"/>
      <c r="AX72" s="634"/>
      <c r="AY72" s="635"/>
      <c r="AZ72" s="635"/>
      <c r="BA72" s="636"/>
      <c r="BB72" s="643"/>
      <c r="BC72" s="644"/>
      <c r="BD72" s="644"/>
      <c r="BE72" s="645"/>
      <c r="BF72" s="661"/>
      <c r="BG72" s="662"/>
      <c r="BH72" s="662"/>
      <c r="BI72" s="663"/>
      <c r="BJ72" s="634"/>
      <c r="BK72" s="635"/>
      <c r="BL72" s="635"/>
      <c r="BM72" s="636"/>
      <c r="BN72" s="643"/>
      <c r="BO72" s="644"/>
      <c r="BP72" s="644"/>
      <c r="BQ72" s="645"/>
      <c r="BR72" s="661"/>
      <c r="BS72" s="662"/>
      <c r="BT72" s="662"/>
      <c r="BU72" s="663"/>
      <c r="BV72" s="634"/>
      <c r="BW72" s="635"/>
      <c r="BX72" s="635"/>
      <c r="BY72" s="636"/>
      <c r="BZ72" s="643"/>
      <c r="CA72" s="644"/>
      <c r="CB72" s="644"/>
      <c r="CC72" s="645"/>
      <c r="CD72" s="652"/>
      <c r="CE72" s="653"/>
      <c r="CF72" s="653"/>
      <c r="CG72" s="654"/>
      <c r="CH72" s="634"/>
      <c r="CI72" s="635"/>
      <c r="CJ72" s="635"/>
      <c r="CK72" s="636"/>
      <c r="CL72" s="643"/>
      <c r="CM72" s="644"/>
      <c r="CN72" s="644"/>
      <c r="CO72" s="645"/>
      <c r="CP72" s="652"/>
      <c r="CQ72" s="653"/>
      <c r="CR72" s="653"/>
      <c r="CS72" s="654"/>
      <c r="CT72" s="634"/>
      <c r="CU72" s="635"/>
      <c r="CV72" s="635"/>
      <c r="CW72" s="636"/>
      <c r="CX72" s="643"/>
      <c r="CY72" s="644"/>
      <c r="CZ72" s="644"/>
      <c r="DA72" s="645"/>
      <c r="DB72" s="652"/>
      <c r="DC72" s="653"/>
      <c r="DD72" s="653"/>
      <c r="DE72" s="654"/>
      <c r="DF72" s="634"/>
      <c r="DG72" s="635"/>
      <c r="DH72" s="635"/>
      <c r="DI72" s="636"/>
      <c r="DJ72" s="643"/>
      <c r="DK72" s="644"/>
      <c r="DL72" s="644"/>
      <c r="DM72" s="645"/>
      <c r="DN72" s="661"/>
      <c r="DO72" s="662"/>
      <c r="DP72" s="662"/>
      <c r="DQ72" s="663"/>
      <c r="DR72" s="634"/>
      <c r="DS72" s="635"/>
      <c r="DT72" s="635"/>
      <c r="DU72" s="636"/>
      <c r="DV72" s="643"/>
      <c r="DW72" s="644"/>
      <c r="DX72" s="644"/>
      <c r="DY72" s="645"/>
      <c r="DZ72" s="661"/>
      <c r="EA72" s="662"/>
      <c r="EB72" s="662"/>
      <c r="EC72" s="663"/>
      <c r="ED72" s="634"/>
      <c r="EE72" s="635"/>
      <c r="EF72" s="635"/>
      <c r="EG72" s="636"/>
      <c r="EH72" s="643"/>
      <c r="EI72" s="644"/>
      <c r="EJ72" s="644"/>
      <c r="EK72" s="645"/>
      <c r="EL72" s="661"/>
      <c r="EM72" s="662"/>
      <c r="EN72" s="662"/>
      <c r="EO72" s="663"/>
      <c r="EP72" s="148"/>
      <c r="EQ72" s="148"/>
      <c r="ER72" s="148"/>
      <c r="ES72" s="148"/>
      <c r="ET72" s="148"/>
      <c r="EU72" s="148"/>
      <c r="EV72" s="148"/>
      <c r="EW72" s="148"/>
      <c r="EX72" s="148"/>
      <c r="EY72" s="148"/>
      <c r="EZ72" s="148"/>
      <c r="FA72" s="148"/>
      <c r="FB72" s="148"/>
      <c r="FC72" s="148"/>
      <c r="FD72" s="148"/>
      <c r="FE72" s="151"/>
      <c r="FF72" s="151"/>
      <c r="FG72" s="151"/>
      <c r="FH72" s="151"/>
      <c r="FI72" s="151"/>
      <c r="FJ72" s="151"/>
      <c r="FK72" s="151"/>
      <c r="FL72" s="151"/>
      <c r="FM72" s="151"/>
      <c r="FN72" s="151"/>
      <c r="FO72" s="151"/>
      <c r="FP72" s="151"/>
      <c r="FQ72" s="151"/>
      <c r="FR72" s="151"/>
      <c r="FS72" s="151"/>
      <c r="FT72" s="151"/>
      <c r="FU72" s="151"/>
      <c r="FV72" s="151"/>
      <c r="FW72" s="151"/>
      <c r="FX72" s="151"/>
      <c r="FY72" s="151"/>
      <c r="FZ72" s="151"/>
      <c r="GA72" s="151"/>
      <c r="GB72" s="152"/>
      <c r="GC72" s="153">
        <v>15</v>
      </c>
      <c r="GD72" s="114" t="s">
        <v>304</v>
      </c>
      <c r="GE72" s="146" t="str">
        <f>'抽選会資料'!J13</f>
        <v>ＦＣ中津ジュニア</v>
      </c>
      <c r="GF72" s="114" t="s">
        <v>17</v>
      </c>
    </row>
    <row r="73" spans="1:188" ht="13.5" customHeight="1">
      <c r="A73" s="540"/>
      <c r="B73" s="634"/>
      <c r="C73" s="635"/>
      <c r="D73" s="635"/>
      <c r="E73" s="636"/>
      <c r="F73" s="643"/>
      <c r="G73" s="644"/>
      <c r="H73" s="644"/>
      <c r="I73" s="645"/>
      <c r="J73" s="652"/>
      <c r="K73" s="653"/>
      <c r="L73" s="653"/>
      <c r="M73" s="654"/>
      <c r="N73" s="634"/>
      <c r="O73" s="635"/>
      <c r="P73" s="635"/>
      <c r="Q73" s="636"/>
      <c r="R73" s="643"/>
      <c r="S73" s="644"/>
      <c r="T73" s="644"/>
      <c r="U73" s="645"/>
      <c r="V73" s="652"/>
      <c r="W73" s="653"/>
      <c r="X73" s="653"/>
      <c r="Y73" s="654"/>
      <c r="Z73" s="634"/>
      <c r="AA73" s="635"/>
      <c r="AB73" s="635"/>
      <c r="AC73" s="636"/>
      <c r="AD73" s="643"/>
      <c r="AE73" s="644"/>
      <c r="AF73" s="644"/>
      <c r="AG73" s="645"/>
      <c r="AH73" s="652"/>
      <c r="AI73" s="653"/>
      <c r="AJ73" s="653"/>
      <c r="AK73" s="654"/>
      <c r="AL73" s="634"/>
      <c r="AM73" s="635"/>
      <c r="AN73" s="635"/>
      <c r="AO73" s="636"/>
      <c r="AP73" s="643"/>
      <c r="AQ73" s="644"/>
      <c r="AR73" s="644"/>
      <c r="AS73" s="645"/>
      <c r="AT73" s="661"/>
      <c r="AU73" s="662"/>
      <c r="AV73" s="662"/>
      <c r="AW73" s="663"/>
      <c r="AX73" s="634"/>
      <c r="AY73" s="635"/>
      <c r="AZ73" s="635"/>
      <c r="BA73" s="636"/>
      <c r="BB73" s="643"/>
      <c r="BC73" s="644"/>
      <c r="BD73" s="644"/>
      <c r="BE73" s="645"/>
      <c r="BF73" s="661"/>
      <c r="BG73" s="662"/>
      <c r="BH73" s="662"/>
      <c r="BI73" s="663"/>
      <c r="BJ73" s="634"/>
      <c r="BK73" s="635"/>
      <c r="BL73" s="635"/>
      <c r="BM73" s="636"/>
      <c r="BN73" s="643"/>
      <c r="BO73" s="644"/>
      <c r="BP73" s="644"/>
      <c r="BQ73" s="645"/>
      <c r="BR73" s="661"/>
      <c r="BS73" s="662"/>
      <c r="BT73" s="662"/>
      <c r="BU73" s="663"/>
      <c r="BV73" s="634"/>
      <c r="BW73" s="635"/>
      <c r="BX73" s="635"/>
      <c r="BY73" s="636"/>
      <c r="BZ73" s="643"/>
      <c r="CA73" s="644"/>
      <c r="CB73" s="644"/>
      <c r="CC73" s="645"/>
      <c r="CD73" s="652"/>
      <c r="CE73" s="653"/>
      <c r="CF73" s="653"/>
      <c r="CG73" s="654"/>
      <c r="CH73" s="634"/>
      <c r="CI73" s="635"/>
      <c r="CJ73" s="635"/>
      <c r="CK73" s="636"/>
      <c r="CL73" s="643"/>
      <c r="CM73" s="644"/>
      <c r="CN73" s="644"/>
      <c r="CO73" s="645"/>
      <c r="CP73" s="652"/>
      <c r="CQ73" s="653"/>
      <c r="CR73" s="653"/>
      <c r="CS73" s="654"/>
      <c r="CT73" s="634"/>
      <c r="CU73" s="635"/>
      <c r="CV73" s="635"/>
      <c r="CW73" s="636"/>
      <c r="CX73" s="643"/>
      <c r="CY73" s="644"/>
      <c r="CZ73" s="644"/>
      <c r="DA73" s="645"/>
      <c r="DB73" s="652"/>
      <c r="DC73" s="653"/>
      <c r="DD73" s="653"/>
      <c r="DE73" s="654"/>
      <c r="DF73" s="634"/>
      <c r="DG73" s="635"/>
      <c r="DH73" s="635"/>
      <c r="DI73" s="636"/>
      <c r="DJ73" s="643"/>
      <c r="DK73" s="644"/>
      <c r="DL73" s="644"/>
      <c r="DM73" s="645"/>
      <c r="DN73" s="661"/>
      <c r="DO73" s="662"/>
      <c r="DP73" s="662"/>
      <c r="DQ73" s="663"/>
      <c r="DR73" s="634"/>
      <c r="DS73" s="635"/>
      <c r="DT73" s="635"/>
      <c r="DU73" s="636"/>
      <c r="DV73" s="643"/>
      <c r="DW73" s="644"/>
      <c r="DX73" s="644"/>
      <c r="DY73" s="645"/>
      <c r="DZ73" s="661"/>
      <c r="EA73" s="662"/>
      <c r="EB73" s="662"/>
      <c r="EC73" s="663"/>
      <c r="ED73" s="634"/>
      <c r="EE73" s="635"/>
      <c r="EF73" s="635"/>
      <c r="EG73" s="636"/>
      <c r="EH73" s="643"/>
      <c r="EI73" s="644"/>
      <c r="EJ73" s="644"/>
      <c r="EK73" s="645"/>
      <c r="EL73" s="661"/>
      <c r="EM73" s="662"/>
      <c r="EN73" s="662"/>
      <c r="EO73" s="663"/>
      <c r="EP73" s="148"/>
      <c r="EQ73" s="148"/>
      <c r="ER73" s="148"/>
      <c r="ES73" s="148"/>
      <c r="ET73" s="148"/>
      <c r="EU73" s="148"/>
      <c r="EV73" s="148"/>
      <c r="EW73" s="148"/>
      <c r="EX73" s="148"/>
      <c r="EY73" s="148"/>
      <c r="EZ73" s="148"/>
      <c r="FA73" s="148"/>
      <c r="FB73" s="148"/>
      <c r="FC73" s="148"/>
      <c r="FD73" s="148"/>
      <c r="FE73" s="151"/>
      <c r="FF73" s="151"/>
      <c r="FG73" s="151"/>
      <c r="FH73" s="151"/>
      <c r="FI73" s="151"/>
      <c r="FJ73" s="151"/>
      <c r="FK73" s="151"/>
      <c r="FL73" s="151"/>
      <c r="FM73" s="151"/>
      <c r="FN73" s="151"/>
      <c r="FO73" s="151"/>
      <c r="FP73" s="151"/>
      <c r="FQ73" s="151"/>
      <c r="FR73" s="151"/>
      <c r="FS73" s="151"/>
      <c r="FT73" s="151"/>
      <c r="FU73" s="151"/>
      <c r="FV73" s="151"/>
      <c r="FW73" s="151"/>
      <c r="FX73" s="151"/>
      <c r="FY73" s="151"/>
      <c r="FZ73" s="151"/>
      <c r="GA73" s="151"/>
      <c r="GB73" s="152"/>
      <c r="GC73" s="153">
        <v>16</v>
      </c>
      <c r="GD73" s="114" t="s">
        <v>328</v>
      </c>
      <c r="GE73" s="146" t="str">
        <f>'抽選会資料'!J14</f>
        <v>ＦＣ　ＪＵＮＩＯＲＳ</v>
      </c>
      <c r="GF73" s="114" t="s">
        <v>17</v>
      </c>
    </row>
    <row r="74" spans="1:188" ht="13.5" customHeight="1">
      <c r="A74" s="540"/>
      <c r="B74" s="634"/>
      <c r="C74" s="635"/>
      <c r="D74" s="635"/>
      <c r="E74" s="636"/>
      <c r="F74" s="643"/>
      <c r="G74" s="644"/>
      <c r="H74" s="644"/>
      <c r="I74" s="645"/>
      <c r="J74" s="652"/>
      <c r="K74" s="653"/>
      <c r="L74" s="653"/>
      <c r="M74" s="654"/>
      <c r="N74" s="634"/>
      <c r="O74" s="635"/>
      <c r="P74" s="635"/>
      <c r="Q74" s="636"/>
      <c r="R74" s="643"/>
      <c r="S74" s="644"/>
      <c r="T74" s="644"/>
      <c r="U74" s="645"/>
      <c r="V74" s="652"/>
      <c r="W74" s="653"/>
      <c r="X74" s="653"/>
      <c r="Y74" s="654"/>
      <c r="Z74" s="634"/>
      <c r="AA74" s="635"/>
      <c r="AB74" s="635"/>
      <c r="AC74" s="636"/>
      <c r="AD74" s="643"/>
      <c r="AE74" s="644"/>
      <c r="AF74" s="644"/>
      <c r="AG74" s="645"/>
      <c r="AH74" s="652"/>
      <c r="AI74" s="653"/>
      <c r="AJ74" s="653"/>
      <c r="AK74" s="654"/>
      <c r="AL74" s="634"/>
      <c r="AM74" s="635"/>
      <c r="AN74" s="635"/>
      <c r="AO74" s="636"/>
      <c r="AP74" s="643"/>
      <c r="AQ74" s="644"/>
      <c r="AR74" s="644"/>
      <c r="AS74" s="645"/>
      <c r="AT74" s="661"/>
      <c r="AU74" s="662"/>
      <c r="AV74" s="662"/>
      <c r="AW74" s="663"/>
      <c r="AX74" s="634"/>
      <c r="AY74" s="635"/>
      <c r="AZ74" s="635"/>
      <c r="BA74" s="636"/>
      <c r="BB74" s="643"/>
      <c r="BC74" s="644"/>
      <c r="BD74" s="644"/>
      <c r="BE74" s="645"/>
      <c r="BF74" s="661"/>
      <c r="BG74" s="662"/>
      <c r="BH74" s="662"/>
      <c r="BI74" s="663"/>
      <c r="BJ74" s="634"/>
      <c r="BK74" s="635"/>
      <c r="BL74" s="635"/>
      <c r="BM74" s="636"/>
      <c r="BN74" s="643"/>
      <c r="BO74" s="644"/>
      <c r="BP74" s="644"/>
      <c r="BQ74" s="645"/>
      <c r="BR74" s="661"/>
      <c r="BS74" s="662"/>
      <c r="BT74" s="662"/>
      <c r="BU74" s="663"/>
      <c r="BV74" s="634"/>
      <c r="BW74" s="635"/>
      <c r="BX74" s="635"/>
      <c r="BY74" s="636"/>
      <c r="BZ74" s="643"/>
      <c r="CA74" s="644"/>
      <c r="CB74" s="644"/>
      <c r="CC74" s="645"/>
      <c r="CD74" s="652"/>
      <c r="CE74" s="653"/>
      <c r="CF74" s="653"/>
      <c r="CG74" s="654"/>
      <c r="CH74" s="634"/>
      <c r="CI74" s="635"/>
      <c r="CJ74" s="635"/>
      <c r="CK74" s="636"/>
      <c r="CL74" s="643"/>
      <c r="CM74" s="644"/>
      <c r="CN74" s="644"/>
      <c r="CO74" s="645"/>
      <c r="CP74" s="652"/>
      <c r="CQ74" s="653"/>
      <c r="CR74" s="653"/>
      <c r="CS74" s="654"/>
      <c r="CT74" s="634"/>
      <c r="CU74" s="635"/>
      <c r="CV74" s="635"/>
      <c r="CW74" s="636"/>
      <c r="CX74" s="643"/>
      <c r="CY74" s="644"/>
      <c r="CZ74" s="644"/>
      <c r="DA74" s="645"/>
      <c r="DB74" s="652"/>
      <c r="DC74" s="653"/>
      <c r="DD74" s="653"/>
      <c r="DE74" s="654"/>
      <c r="DF74" s="634"/>
      <c r="DG74" s="635"/>
      <c r="DH74" s="635"/>
      <c r="DI74" s="636"/>
      <c r="DJ74" s="643"/>
      <c r="DK74" s="644"/>
      <c r="DL74" s="644"/>
      <c r="DM74" s="645"/>
      <c r="DN74" s="661"/>
      <c r="DO74" s="662"/>
      <c r="DP74" s="662"/>
      <c r="DQ74" s="663"/>
      <c r="DR74" s="634"/>
      <c r="DS74" s="635"/>
      <c r="DT74" s="635"/>
      <c r="DU74" s="636"/>
      <c r="DV74" s="643"/>
      <c r="DW74" s="644"/>
      <c r="DX74" s="644"/>
      <c r="DY74" s="645"/>
      <c r="DZ74" s="661"/>
      <c r="EA74" s="662"/>
      <c r="EB74" s="662"/>
      <c r="EC74" s="663"/>
      <c r="ED74" s="634"/>
      <c r="EE74" s="635"/>
      <c r="EF74" s="635"/>
      <c r="EG74" s="636"/>
      <c r="EH74" s="643"/>
      <c r="EI74" s="644"/>
      <c r="EJ74" s="644"/>
      <c r="EK74" s="645"/>
      <c r="EL74" s="661"/>
      <c r="EM74" s="662"/>
      <c r="EN74" s="662"/>
      <c r="EO74" s="663"/>
      <c r="EP74" s="148"/>
      <c r="EQ74" s="148"/>
      <c r="ER74" s="148"/>
      <c r="ES74" s="148"/>
      <c r="ET74" s="148"/>
      <c r="EU74" s="148"/>
      <c r="EV74" s="148"/>
      <c r="EW74" s="148"/>
      <c r="EX74" s="148"/>
      <c r="EY74" s="148"/>
      <c r="EZ74" s="148"/>
      <c r="FA74" s="148"/>
      <c r="FB74" s="148"/>
      <c r="FC74" s="148"/>
      <c r="FD74" s="148"/>
      <c r="FE74" s="151"/>
      <c r="FF74" s="151"/>
      <c r="FG74" s="151"/>
      <c r="FH74" s="151"/>
      <c r="FI74" s="151"/>
      <c r="FJ74" s="151"/>
      <c r="FK74" s="151"/>
      <c r="FL74" s="151"/>
      <c r="FM74" s="151"/>
      <c r="FN74" s="151"/>
      <c r="FO74" s="151"/>
      <c r="FP74" s="151"/>
      <c r="FQ74" s="151"/>
      <c r="FR74" s="151"/>
      <c r="FS74" s="151"/>
      <c r="FT74" s="151"/>
      <c r="FU74" s="151"/>
      <c r="FV74" s="151"/>
      <c r="FW74" s="151"/>
      <c r="FX74" s="151"/>
      <c r="FY74" s="151"/>
      <c r="FZ74" s="151"/>
      <c r="GA74" s="151"/>
      <c r="GB74" s="152"/>
      <c r="GC74" s="153">
        <v>13</v>
      </c>
      <c r="GD74" s="114" t="s">
        <v>329</v>
      </c>
      <c r="GE74" s="146" t="str">
        <f>'抽選会資料'!J15</f>
        <v>きつきＦＣ</v>
      </c>
      <c r="GF74" s="154" t="s">
        <v>26</v>
      </c>
    </row>
    <row r="75" spans="1:188" ht="13.5" customHeight="1">
      <c r="A75" s="540"/>
      <c r="B75" s="634"/>
      <c r="C75" s="635"/>
      <c r="D75" s="635"/>
      <c r="E75" s="636"/>
      <c r="F75" s="643"/>
      <c r="G75" s="644"/>
      <c r="H75" s="644"/>
      <c r="I75" s="645"/>
      <c r="J75" s="652"/>
      <c r="K75" s="653"/>
      <c r="L75" s="653"/>
      <c r="M75" s="654"/>
      <c r="N75" s="634"/>
      <c r="O75" s="635"/>
      <c r="P75" s="635"/>
      <c r="Q75" s="636"/>
      <c r="R75" s="643"/>
      <c r="S75" s="644"/>
      <c r="T75" s="644"/>
      <c r="U75" s="645"/>
      <c r="V75" s="652"/>
      <c r="W75" s="653"/>
      <c r="X75" s="653"/>
      <c r="Y75" s="654"/>
      <c r="Z75" s="634"/>
      <c r="AA75" s="635"/>
      <c r="AB75" s="635"/>
      <c r="AC75" s="636"/>
      <c r="AD75" s="643"/>
      <c r="AE75" s="644"/>
      <c r="AF75" s="644"/>
      <c r="AG75" s="645"/>
      <c r="AH75" s="652"/>
      <c r="AI75" s="653"/>
      <c r="AJ75" s="653"/>
      <c r="AK75" s="654"/>
      <c r="AL75" s="634"/>
      <c r="AM75" s="635"/>
      <c r="AN75" s="635"/>
      <c r="AO75" s="636"/>
      <c r="AP75" s="643"/>
      <c r="AQ75" s="644"/>
      <c r="AR75" s="644"/>
      <c r="AS75" s="645"/>
      <c r="AT75" s="661"/>
      <c r="AU75" s="662"/>
      <c r="AV75" s="662"/>
      <c r="AW75" s="663"/>
      <c r="AX75" s="634"/>
      <c r="AY75" s="635"/>
      <c r="AZ75" s="635"/>
      <c r="BA75" s="636"/>
      <c r="BB75" s="643"/>
      <c r="BC75" s="644"/>
      <c r="BD75" s="644"/>
      <c r="BE75" s="645"/>
      <c r="BF75" s="661"/>
      <c r="BG75" s="662"/>
      <c r="BH75" s="662"/>
      <c r="BI75" s="663"/>
      <c r="BJ75" s="634"/>
      <c r="BK75" s="635"/>
      <c r="BL75" s="635"/>
      <c r="BM75" s="636"/>
      <c r="BN75" s="643"/>
      <c r="BO75" s="644"/>
      <c r="BP75" s="644"/>
      <c r="BQ75" s="645"/>
      <c r="BR75" s="661"/>
      <c r="BS75" s="662"/>
      <c r="BT75" s="662"/>
      <c r="BU75" s="663"/>
      <c r="BV75" s="634"/>
      <c r="BW75" s="635"/>
      <c r="BX75" s="635"/>
      <c r="BY75" s="636"/>
      <c r="BZ75" s="643"/>
      <c r="CA75" s="644"/>
      <c r="CB75" s="644"/>
      <c r="CC75" s="645"/>
      <c r="CD75" s="652"/>
      <c r="CE75" s="653"/>
      <c r="CF75" s="653"/>
      <c r="CG75" s="654"/>
      <c r="CH75" s="634"/>
      <c r="CI75" s="635"/>
      <c r="CJ75" s="635"/>
      <c r="CK75" s="636"/>
      <c r="CL75" s="643"/>
      <c r="CM75" s="644"/>
      <c r="CN75" s="644"/>
      <c r="CO75" s="645"/>
      <c r="CP75" s="652"/>
      <c r="CQ75" s="653"/>
      <c r="CR75" s="653"/>
      <c r="CS75" s="654"/>
      <c r="CT75" s="634"/>
      <c r="CU75" s="635"/>
      <c r="CV75" s="635"/>
      <c r="CW75" s="636"/>
      <c r="CX75" s="643"/>
      <c r="CY75" s="644"/>
      <c r="CZ75" s="644"/>
      <c r="DA75" s="645"/>
      <c r="DB75" s="652"/>
      <c r="DC75" s="653"/>
      <c r="DD75" s="653"/>
      <c r="DE75" s="654"/>
      <c r="DF75" s="634"/>
      <c r="DG75" s="635"/>
      <c r="DH75" s="635"/>
      <c r="DI75" s="636"/>
      <c r="DJ75" s="643"/>
      <c r="DK75" s="644"/>
      <c r="DL75" s="644"/>
      <c r="DM75" s="645"/>
      <c r="DN75" s="661"/>
      <c r="DO75" s="662"/>
      <c r="DP75" s="662"/>
      <c r="DQ75" s="663"/>
      <c r="DR75" s="634"/>
      <c r="DS75" s="635"/>
      <c r="DT75" s="635"/>
      <c r="DU75" s="636"/>
      <c r="DV75" s="643"/>
      <c r="DW75" s="644"/>
      <c r="DX75" s="644"/>
      <c r="DY75" s="645"/>
      <c r="DZ75" s="661"/>
      <c r="EA75" s="662"/>
      <c r="EB75" s="662"/>
      <c r="EC75" s="663"/>
      <c r="ED75" s="634"/>
      <c r="EE75" s="635"/>
      <c r="EF75" s="635"/>
      <c r="EG75" s="636"/>
      <c r="EH75" s="643"/>
      <c r="EI75" s="644"/>
      <c r="EJ75" s="644"/>
      <c r="EK75" s="645"/>
      <c r="EL75" s="661"/>
      <c r="EM75" s="662"/>
      <c r="EN75" s="662"/>
      <c r="EO75" s="663"/>
      <c r="EP75" s="148"/>
      <c r="EQ75" s="148"/>
      <c r="ER75" s="148"/>
      <c r="ES75" s="148"/>
      <c r="ET75" s="148"/>
      <c r="EU75" s="148"/>
      <c r="EV75" s="151"/>
      <c r="EW75" s="151"/>
      <c r="EX75" s="151"/>
      <c r="EY75" s="151"/>
      <c r="EZ75" s="151"/>
      <c r="FA75" s="151"/>
      <c r="FB75" s="151"/>
      <c r="FC75" s="151"/>
      <c r="FD75" s="151"/>
      <c r="FE75" s="151"/>
      <c r="FF75" s="151"/>
      <c r="FG75" s="151"/>
      <c r="FH75" s="151"/>
      <c r="FI75" s="151"/>
      <c r="FJ75" s="151"/>
      <c r="FK75" s="151"/>
      <c r="FL75" s="151"/>
      <c r="FM75" s="151"/>
      <c r="FN75" s="151"/>
      <c r="FO75" s="151"/>
      <c r="FP75" s="151"/>
      <c r="FQ75" s="151"/>
      <c r="FR75" s="151"/>
      <c r="FS75" s="151"/>
      <c r="FT75" s="151"/>
      <c r="FU75" s="151"/>
      <c r="FV75" s="151"/>
      <c r="FW75" s="151"/>
      <c r="FX75" s="151"/>
      <c r="FY75" s="151"/>
      <c r="FZ75" s="151"/>
      <c r="GA75" s="151"/>
      <c r="GB75" s="152"/>
      <c r="GC75" s="153">
        <v>14</v>
      </c>
      <c r="GD75" s="114" t="s">
        <v>307</v>
      </c>
      <c r="GE75" s="146" t="str">
        <f>'抽選会資料'!J16</f>
        <v>国東ジュニアサッカークラブ</v>
      </c>
      <c r="GF75" s="154" t="s">
        <v>26</v>
      </c>
    </row>
    <row r="76" spans="1:188" ht="13.5" customHeight="1">
      <c r="A76" s="540"/>
      <c r="B76" s="634"/>
      <c r="C76" s="635"/>
      <c r="D76" s="635"/>
      <c r="E76" s="636"/>
      <c r="F76" s="643"/>
      <c r="G76" s="644"/>
      <c r="H76" s="644"/>
      <c r="I76" s="645"/>
      <c r="J76" s="652"/>
      <c r="K76" s="653"/>
      <c r="L76" s="653"/>
      <c r="M76" s="654"/>
      <c r="N76" s="634"/>
      <c r="O76" s="635"/>
      <c r="P76" s="635"/>
      <c r="Q76" s="636"/>
      <c r="R76" s="643"/>
      <c r="S76" s="644"/>
      <c r="T76" s="644"/>
      <c r="U76" s="645"/>
      <c r="V76" s="652"/>
      <c r="W76" s="653"/>
      <c r="X76" s="653"/>
      <c r="Y76" s="654"/>
      <c r="Z76" s="634"/>
      <c r="AA76" s="635"/>
      <c r="AB76" s="635"/>
      <c r="AC76" s="636"/>
      <c r="AD76" s="643"/>
      <c r="AE76" s="644"/>
      <c r="AF76" s="644"/>
      <c r="AG76" s="645"/>
      <c r="AH76" s="652"/>
      <c r="AI76" s="653"/>
      <c r="AJ76" s="653"/>
      <c r="AK76" s="654"/>
      <c r="AL76" s="634"/>
      <c r="AM76" s="635"/>
      <c r="AN76" s="635"/>
      <c r="AO76" s="636"/>
      <c r="AP76" s="643"/>
      <c r="AQ76" s="644"/>
      <c r="AR76" s="644"/>
      <c r="AS76" s="645"/>
      <c r="AT76" s="661"/>
      <c r="AU76" s="662"/>
      <c r="AV76" s="662"/>
      <c r="AW76" s="663"/>
      <c r="AX76" s="634"/>
      <c r="AY76" s="635"/>
      <c r="AZ76" s="635"/>
      <c r="BA76" s="636"/>
      <c r="BB76" s="643"/>
      <c r="BC76" s="644"/>
      <c r="BD76" s="644"/>
      <c r="BE76" s="645"/>
      <c r="BF76" s="661"/>
      <c r="BG76" s="662"/>
      <c r="BH76" s="662"/>
      <c r="BI76" s="663"/>
      <c r="BJ76" s="634"/>
      <c r="BK76" s="635"/>
      <c r="BL76" s="635"/>
      <c r="BM76" s="636"/>
      <c r="BN76" s="643"/>
      <c r="BO76" s="644"/>
      <c r="BP76" s="644"/>
      <c r="BQ76" s="645"/>
      <c r="BR76" s="661"/>
      <c r="BS76" s="662"/>
      <c r="BT76" s="662"/>
      <c r="BU76" s="663"/>
      <c r="BV76" s="634"/>
      <c r="BW76" s="635"/>
      <c r="BX76" s="635"/>
      <c r="BY76" s="636"/>
      <c r="BZ76" s="643"/>
      <c r="CA76" s="644"/>
      <c r="CB76" s="644"/>
      <c r="CC76" s="645"/>
      <c r="CD76" s="652"/>
      <c r="CE76" s="653"/>
      <c r="CF76" s="653"/>
      <c r="CG76" s="654"/>
      <c r="CH76" s="634"/>
      <c r="CI76" s="635"/>
      <c r="CJ76" s="635"/>
      <c r="CK76" s="636"/>
      <c r="CL76" s="643"/>
      <c r="CM76" s="644"/>
      <c r="CN76" s="644"/>
      <c r="CO76" s="645"/>
      <c r="CP76" s="652"/>
      <c r="CQ76" s="653"/>
      <c r="CR76" s="653"/>
      <c r="CS76" s="654"/>
      <c r="CT76" s="634"/>
      <c r="CU76" s="635"/>
      <c r="CV76" s="635"/>
      <c r="CW76" s="636"/>
      <c r="CX76" s="643"/>
      <c r="CY76" s="644"/>
      <c r="CZ76" s="644"/>
      <c r="DA76" s="645"/>
      <c r="DB76" s="652"/>
      <c r="DC76" s="653"/>
      <c r="DD76" s="653"/>
      <c r="DE76" s="654"/>
      <c r="DF76" s="634"/>
      <c r="DG76" s="635"/>
      <c r="DH76" s="635"/>
      <c r="DI76" s="636"/>
      <c r="DJ76" s="643"/>
      <c r="DK76" s="644"/>
      <c r="DL76" s="644"/>
      <c r="DM76" s="645"/>
      <c r="DN76" s="661"/>
      <c r="DO76" s="662"/>
      <c r="DP76" s="662"/>
      <c r="DQ76" s="663"/>
      <c r="DR76" s="634"/>
      <c r="DS76" s="635"/>
      <c r="DT76" s="635"/>
      <c r="DU76" s="636"/>
      <c r="DV76" s="643"/>
      <c r="DW76" s="644"/>
      <c r="DX76" s="644"/>
      <c r="DY76" s="645"/>
      <c r="DZ76" s="661"/>
      <c r="EA76" s="662"/>
      <c r="EB76" s="662"/>
      <c r="EC76" s="663"/>
      <c r="ED76" s="634"/>
      <c r="EE76" s="635"/>
      <c r="EF76" s="635"/>
      <c r="EG76" s="636"/>
      <c r="EH76" s="643"/>
      <c r="EI76" s="644"/>
      <c r="EJ76" s="644"/>
      <c r="EK76" s="645"/>
      <c r="EL76" s="661"/>
      <c r="EM76" s="662"/>
      <c r="EN76" s="662"/>
      <c r="EO76" s="663"/>
      <c r="EP76" s="148"/>
      <c r="EQ76" s="148"/>
      <c r="ER76" s="148"/>
      <c r="ES76" s="148"/>
      <c r="ET76" s="148"/>
      <c r="EU76" s="148"/>
      <c r="EV76" s="151"/>
      <c r="EW76" s="151"/>
      <c r="EX76" s="151"/>
      <c r="EY76" s="151"/>
      <c r="EZ76" s="151"/>
      <c r="FA76" s="151"/>
      <c r="FB76" s="151"/>
      <c r="FC76" s="151"/>
      <c r="FD76" s="151"/>
      <c r="FE76" s="151"/>
      <c r="FF76" s="151"/>
      <c r="FG76" s="151"/>
      <c r="FH76" s="151"/>
      <c r="FI76" s="151"/>
      <c r="FJ76" s="151"/>
      <c r="FK76" s="151"/>
      <c r="FL76" s="151"/>
      <c r="FM76" s="151"/>
      <c r="FN76" s="151"/>
      <c r="FO76" s="151"/>
      <c r="FP76" s="151"/>
      <c r="FQ76" s="151"/>
      <c r="FR76" s="151"/>
      <c r="FS76" s="151"/>
      <c r="FT76" s="151"/>
      <c r="FU76" s="151"/>
      <c r="FV76" s="151"/>
      <c r="FW76" s="151"/>
      <c r="FX76" s="151"/>
      <c r="FY76" s="151"/>
      <c r="FZ76" s="151"/>
      <c r="GA76" s="151"/>
      <c r="GB76" s="152"/>
      <c r="GC76" s="153">
        <v>17</v>
      </c>
      <c r="GD76" s="114" t="s">
        <v>319</v>
      </c>
      <c r="GE76" s="146" t="str">
        <f>'抽選会資料'!J17</f>
        <v>ＯＫＹ山香サッカークラブ</v>
      </c>
      <c r="GF76" s="154" t="s">
        <v>26</v>
      </c>
    </row>
    <row r="77" spans="1:188" ht="13.5" customHeight="1">
      <c r="A77" s="540"/>
      <c r="B77" s="634"/>
      <c r="C77" s="635"/>
      <c r="D77" s="635"/>
      <c r="E77" s="636"/>
      <c r="F77" s="643"/>
      <c r="G77" s="644"/>
      <c r="H77" s="644"/>
      <c r="I77" s="645"/>
      <c r="J77" s="652"/>
      <c r="K77" s="653"/>
      <c r="L77" s="653"/>
      <c r="M77" s="654"/>
      <c r="N77" s="634"/>
      <c r="O77" s="635"/>
      <c r="P77" s="635"/>
      <c r="Q77" s="636"/>
      <c r="R77" s="643"/>
      <c r="S77" s="644"/>
      <c r="T77" s="644"/>
      <c r="U77" s="645"/>
      <c r="V77" s="652"/>
      <c r="W77" s="653"/>
      <c r="X77" s="653"/>
      <c r="Y77" s="654"/>
      <c r="Z77" s="634"/>
      <c r="AA77" s="635"/>
      <c r="AB77" s="635"/>
      <c r="AC77" s="636"/>
      <c r="AD77" s="643"/>
      <c r="AE77" s="644"/>
      <c r="AF77" s="644"/>
      <c r="AG77" s="645"/>
      <c r="AH77" s="652"/>
      <c r="AI77" s="653"/>
      <c r="AJ77" s="653"/>
      <c r="AK77" s="654"/>
      <c r="AL77" s="634"/>
      <c r="AM77" s="635"/>
      <c r="AN77" s="635"/>
      <c r="AO77" s="636"/>
      <c r="AP77" s="643"/>
      <c r="AQ77" s="644"/>
      <c r="AR77" s="644"/>
      <c r="AS77" s="645"/>
      <c r="AT77" s="661"/>
      <c r="AU77" s="662"/>
      <c r="AV77" s="662"/>
      <c r="AW77" s="663"/>
      <c r="AX77" s="634"/>
      <c r="AY77" s="635"/>
      <c r="AZ77" s="635"/>
      <c r="BA77" s="636"/>
      <c r="BB77" s="643"/>
      <c r="BC77" s="644"/>
      <c r="BD77" s="644"/>
      <c r="BE77" s="645"/>
      <c r="BF77" s="661"/>
      <c r="BG77" s="662"/>
      <c r="BH77" s="662"/>
      <c r="BI77" s="663"/>
      <c r="BJ77" s="634"/>
      <c r="BK77" s="635"/>
      <c r="BL77" s="635"/>
      <c r="BM77" s="636"/>
      <c r="BN77" s="643"/>
      <c r="BO77" s="644"/>
      <c r="BP77" s="644"/>
      <c r="BQ77" s="645"/>
      <c r="BR77" s="661"/>
      <c r="BS77" s="662"/>
      <c r="BT77" s="662"/>
      <c r="BU77" s="663"/>
      <c r="BV77" s="634"/>
      <c r="BW77" s="635"/>
      <c r="BX77" s="635"/>
      <c r="BY77" s="636"/>
      <c r="BZ77" s="643"/>
      <c r="CA77" s="644"/>
      <c r="CB77" s="644"/>
      <c r="CC77" s="645"/>
      <c r="CD77" s="652"/>
      <c r="CE77" s="653"/>
      <c r="CF77" s="653"/>
      <c r="CG77" s="654"/>
      <c r="CH77" s="634"/>
      <c r="CI77" s="635"/>
      <c r="CJ77" s="635"/>
      <c r="CK77" s="636"/>
      <c r="CL77" s="643"/>
      <c r="CM77" s="644"/>
      <c r="CN77" s="644"/>
      <c r="CO77" s="645"/>
      <c r="CP77" s="652"/>
      <c r="CQ77" s="653"/>
      <c r="CR77" s="653"/>
      <c r="CS77" s="654"/>
      <c r="CT77" s="634"/>
      <c r="CU77" s="635"/>
      <c r="CV77" s="635"/>
      <c r="CW77" s="636"/>
      <c r="CX77" s="643"/>
      <c r="CY77" s="644"/>
      <c r="CZ77" s="644"/>
      <c r="DA77" s="645"/>
      <c r="DB77" s="652"/>
      <c r="DC77" s="653"/>
      <c r="DD77" s="653"/>
      <c r="DE77" s="654"/>
      <c r="DF77" s="634"/>
      <c r="DG77" s="635"/>
      <c r="DH77" s="635"/>
      <c r="DI77" s="636"/>
      <c r="DJ77" s="643"/>
      <c r="DK77" s="644"/>
      <c r="DL77" s="644"/>
      <c r="DM77" s="645"/>
      <c r="DN77" s="661"/>
      <c r="DO77" s="662"/>
      <c r="DP77" s="662"/>
      <c r="DQ77" s="663"/>
      <c r="DR77" s="634"/>
      <c r="DS77" s="635"/>
      <c r="DT77" s="635"/>
      <c r="DU77" s="636"/>
      <c r="DV77" s="643"/>
      <c r="DW77" s="644"/>
      <c r="DX77" s="644"/>
      <c r="DY77" s="645"/>
      <c r="DZ77" s="661"/>
      <c r="EA77" s="662"/>
      <c r="EB77" s="662"/>
      <c r="EC77" s="663"/>
      <c r="ED77" s="634"/>
      <c r="EE77" s="635"/>
      <c r="EF77" s="635"/>
      <c r="EG77" s="636"/>
      <c r="EH77" s="643"/>
      <c r="EI77" s="644"/>
      <c r="EJ77" s="644"/>
      <c r="EK77" s="645"/>
      <c r="EL77" s="661"/>
      <c r="EM77" s="662"/>
      <c r="EN77" s="662"/>
      <c r="EO77" s="663"/>
      <c r="EP77" s="148"/>
      <c r="EQ77" s="148"/>
      <c r="ER77" s="148"/>
      <c r="ES77" s="148"/>
      <c r="ET77" s="148"/>
      <c r="EU77" s="148"/>
      <c r="EV77" s="151"/>
      <c r="EW77" s="151"/>
      <c r="EX77" s="151"/>
      <c r="EY77" s="151"/>
      <c r="EZ77" s="151"/>
      <c r="FA77" s="151"/>
      <c r="FB77" s="151"/>
      <c r="FC77" s="151"/>
      <c r="FD77" s="151"/>
      <c r="FE77" s="151"/>
      <c r="FF77" s="151"/>
      <c r="FG77" s="151"/>
      <c r="FH77" s="151"/>
      <c r="FI77" s="151"/>
      <c r="FJ77" s="151"/>
      <c r="FK77" s="151"/>
      <c r="FL77" s="151"/>
      <c r="FM77" s="151"/>
      <c r="FN77" s="151"/>
      <c r="FO77" s="151"/>
      <c r="FP77" s="151"/>
      <c r="FQ77" s="151"/>
      <c r="FR77" s="151"/>
      <c r="FS77" s="151"/>
      <c r="FT77" s="151"/>
      <c r="FU77" s="151"/>
      <c r="FV77" s="151"/>
      <c r="FW77" s="151"/>
      <c r="FX77" s="151"/>
      <c r="FY77" s="151"/>
      <c r="FZ77" s="151"/>
      <c r="GA77" s="151"/>
      <c r="GB77" s="114"/>
      <c r="GC77" s="150">
        <v>6</v>
      </c>
      <c r="GD77" s="114" t="s">
        <v>332</v>
      </c>
      <c r="GE77" s="146" t="str">
        <f>'抽選会資料'!J18</f>
        <v>スマイス・セレソン</v>
      </c>
      <c r="GF77" s="114" t="s">
        <v>33</v>
      </c>
    </row>
    <row r="78" spans="1:188" ht="13.5" customHeight="1">
      <c r="A78" s="540"/>
      <c r="B78" s="637"/>
      <c r="C78" s="638"/>
      <c r="D78" s="638"/>
      <c r="E78" s="639"/>
      <c r="F78" s="646"/>
      <c r="G78" s="647"/>
      <c r="H78" s="647"/>
      <c r="I78" s="648"/>
      <c r="J78" s="655"/>
      <c r="K78" s="656"/>
      <c r="L78" s="656"/>
      <c r="M78" s="657"/>
      <c r="N78" s="637"/>
      <c r="O78" s="638"/>
      <c r="P78" s="638"/>
      <c r="Q78" s="639"/>
      <c r="R78" s="646"/>
      <c r="S78" s="647"/>
      <c r="T78" s="647"/>
      <c r="U78" s="648"/>
      <c r="V78" s="655"/>
      <c r="W78" s="656"/>
      <c r="X78" s="656"/>
      <c r="Y78" s="657"/>
      <c r="Z78" s="637"/>
      <c r="AA78" s="638"/>
      <c r="AB78" s="638"/>
      <c r="AC78" s="639"/>
      <c r="AD78" s="646"/>
      <c r="AE78" s="647"/>
      <c r="AF78" s="647"/>
      <c r="AG78" s="648"/>
      <c r="AH78" s="655"/>
      <c r="AI78" s="656"/>
      <c r="AJ78" s="656"/>
      <c r="AK78" s="657"/>
      <c r="AL78" s="637"/>
      <c r="AM78" s="638"/>
      <c r="AN78" s="638"/>
      <c r="AO78" s="639"/>
      <c r="AP78" s="646"/>
      <c r="AQ78" s="647"/>
      <c r="AR78" s="647"/>
      <c r="AS78" s="648"/>
      <c r="AT78" s="664"/>
      <c r="AU78" s="665"/>
      <c r="AV78" s="665"/>
      <c r="AW78" s="666"/>
      <c r="AX78" s="637"/>
      <c r="AY78" s="638"/>
      <c r="AZ78" s="638"/>
      <c r="BA78" s="639"/>
      <c r="BB78" s="646"/>
      <c r="BC78" s="647"/>
      <c r="BD78" s="647"/>
      <c r="BE78" s="648"/>
      <c r="BF78" s="664"/>
      <c r="BG78" s="665"/>
      <c r="BH78" s="665"/>
      <c r="BI78" s="666"/>
      <c r="BJ78" s="637"/>
      <c r="BK78" s="638"/>
      <c r="BL78" s="638"/>
      <c r="BM78" s="639"/>
      <c r="BN78" s="646"/>
      <c r="BO78" s="647"/>
      <c r="BP78" s="647"/>
      <c r="BQ78" s="648"/>
      <c r="BR78" s="664"/>
      <c r="BS78" s="665"/>
      <c r="BT78" s="665"/>
      <c r="BU78" s="666"/>
      <c r="BV78" s="637"/>
      <c r="BW78" s="638"/>
      <c r="BX78" s="638"/>
      <c r="BY78" s="639"/>
      <c r="BZ78" s="646"/>
      <c r="CA78" s="647"/>
      <c r="CB78" s="647"/>
      <c r="CC78" s="648"/>
      <c r="CD78" s="655"/>
      <c r="CE78" s="656"/>
      <c r="CF78" s="656"/>
      <c r="CG78" s="657"/>
      <c r="CH78" s="637"/>
      <c r="CI78" s="638"/>
      <c r="CJ78" s="638"/>
      <c r="CK78" s="639"/>
      <c r="CL78" s="646"/>
      <c r="CM78" s="647"/>
      <c r="CN78" s="647"/>
      <c r="CO78" s="648"/>
      <c r="CP78" s="655"/>
      <c r="CQ78" s="656"/>
      <c r="CR78" s="656"/>
      <c r="CS78" s="657"/>
      <c r="CT78" s="637"/>
      <c r="CU78" s="638"/>
      <c r="CV78" s="638"/>
      <c r="CW78" s="639"/>
      <c r="CX78" s="646"/>
      <c r="CY78" s="647"/>
      <c r="CZ78" s="647"/>
      <c r="DA78" s="648"/>
      <c r="DB78" s="655"/>
      <c r="DC78" s="656"/>
      <c r="DD78" s="656"/>
      <c r="DE78" s="657"/>
      <c r="DF78" s="637"/>
      <c r="DG78" s="638"/>
      <c r="DH78" s="638"/>
      <c r="DI78" s="639"/>
      <c r="DJ78" s="646"/>
      <c r="DK78" s="647"/>
      <c r="DL78" s="647"/>
      <c r="DM78" s="648"/>
      <c r="DN78" s="664"/>
      <c r="DO78" s="665"/>
      <c r="DP78" s="665"/>
      <c r="DQ78" s="666"/>
      <c r="DR78" s="637"/>
      <c r="DS78" s="638"/>
      <c r="DT78" s="638"/>
      <c r="DU78" s="639"/>
      <c r="DV78" s="646"/>
      <c r="DW78" s="647"/>
      <c r="DX78" s="647"/>
      <c r="DY78" s="648"/>
      <c r="DZ78" s="664"/>
      <c r="EA78" s="665"/>
      <c r="EB78" s="665"/>
      <c r="EC78" s="666"/>
      <c r="ED78" s="637"/>
      <c r="EE78" s="638"/>
      <c r="EF78" s="638"/>
      <c r="EG78" s="639"/>
      <c r="EH78" s="646"/>
      <c r="EI78" s="647"/>
      <c r="EJ78" s="647"/>
      <c r="EK78" s="648"/>
      <c r="EL78" s="664"/>
      <c r="EM78" s="665"/>
      <c r="EN78" s="665"/>
      <c r="EO78" s="666"/>
      <c r="EP78" s="148"/>
      <c r="EQ78" s="148"/>
      <c r="ER78" s="148"/>
      <c r="ES78" s="148"/>
      <c r="ET78" s="148"/>
      <c r="EU78" s="148"/>
      <c r="EV78" s="151"/>
      <c r="EW78" s="151"/>
      <c r="EX78" s="151"/>
      <c r="EY78" s="151"/>
      <c r="EZ78" s="151"/>
      <c r="FA78" s="151"/>
      <c r="FB78" s="151"/>
      <c r="FC78" s="151"/>
      <c r="FD78" s="151"/>
      <c r="FE78" s="155"/>
      <c r="FF78" s="155"/>
      <c r="FG78" s="155"/>
      <c r="FH78" s="155"/>
      <c r="FI78" s="155"/>
      <c r="FJ78" s="155"/>
      <c r="FK78" s="155"/>
      <c r="FL78" s="155"/>
      <c r="FM78" s="155"/>
      <c r="FN78" s="155"/>
      <c r="FO78" s="155"/>
      <c r="FP78" s="155"/>
      <c r="FQ78" s="155"/>
      <c r="FR78" s="155"/>
      <c r="FS78" s="155"/>
      <c r="FT78" s="155"/>
      <c r="FU78" s="155"/>
      <c r="FV78" s="155"/>
      <c r="FW78" s="155"/>
      <c r="FX78" s="155"/>
      <c r="FY78" s="155"/>
      <c r="FZ78" s="155"/>
      <c r="GA78" s="155"/>
      <c r="GB78" s="114"/>
      <c r="GC78" s="150">
        <v>7</v>
      </c>
      <c r="GD78" s="114" t="s">
        <v>302</v>
      </c>
      <c r="GE78" s="146" t="str">
        <f>'抽選会資料'!J19</f>
        <v>別府フットボールクラブ．ミネルバＵ－１２</v>
      </c>
      <c r="GF78" s="114" t="s">
        <v>33</v>
      </c>
    </row>
    <row r="79" spans="1:188" ht="13.5" customHeight="1">
      <c r="A79" s="540"/>
      <c r="B79" s="607" t="str">
        <f>IF(ISERROR(VLOOKUP(B48,$GD:$GF,3,FALSE))=TRUE,"",VLOOKUP(B48,$GD:$GF,3,FALSE))</f>
        <v>日田・玖珠</v>
      </c>
      <c r="C79" s="608"/>
      <c r="D79" s="608"/>
      <c r="E79" s="608"/>
      <c r="F79" s="613" t="str">
        <f>IF(ISERROR(VLOOKUP(F48,$GD:$GF,3,FALSE))=TRUE,"",VLOOKUP(F48,$GD:$GF,3,FALSE))</f>
        <v>大分</v>
      </c>
      <c r="G79" s="613"/>
      <c r="H79" s="613"/>
      <c r="I79" s="613"/>
      <c r="J79" s="616" t="str">
        <f>IF(ISERROR(VLOOKUP(J48,$GD:$GF,3,FALSE))=TRUE,"",VLOOKUP(J48,$GD:$GF,3,FALSE))</f>
        <v>豊肥</v>
      </c>
      <c r="K79" s="616"/>
      <c r="L79" s="616"/>
      <c r="M79" s="617"/>
      <c r="N79" s="607" t="str">
        <f>IF(ISERROR(VLOOKUP(N48,$GD:$GF,3,FALSE))=TRUE,"",VLOOKUP(N48,$GD:$GF,3,FALSE))</f>
        <v>別府</v>
      </c>
      <c r="O79" s="608"/>
      <c r="P79" s="608"/>
      <c r="Q79" s="608"/>
      <c r="R79" s="613" t="str">
        <f>IF(ISERROR(VLOOKUP(R48,$GD:$GF,3,FALSE))=TRUE,"",VLOOKUP(R48,$GD:$GF,3,FALSE))</f>
        <v>大分</v>
      </c>
      <c r="S79" s="613"/>
      <c r="T79" s="613"/>
      <c r="U79" s="613"/>
      <c r="V79" s="616" t="str">
        <f>IF(ISERROR(VLOOKUP(V48,$GD:$GF,3,FALSE))=TRUE,"",VLOOKUP(V48,$GD:$GF,3,FALSE))</f>
        <v>中津</v>
      </c>
      <c r="W79" s="616"/>
      <c r="X79" s="616"/>
      <c r="Y79" s="617"/>
      <c r="Z79" s="607" t="str">
        <f>IF(ISERROR(VLOOKUP(Z48,$GD:$GF,3,FALSE))=TRUE,"",VLOOKUP(Z48,$GD:$GF,3,FALSE))</f>
        <v>大分</v>
      </c>
      <c r="AA79" s="608"/>
      <c r="AB79" s="608"/>
      <c r="AC79" s="608"/>
      <c r="AD79" s="613" t="str">
        <f>IF(ISERROR(VLOOKUP(AD48,$GD:$GF,3,FALSE))=TRUE,"",VLOOKUP(AD48,$GD:$GF,3,FALSE))</f>
        <v>大分</v>
      </c>
      <c r="AE79" s="613"/>
      <c r="AF79" s="613"/>
      <c r="AG79" s="613"/>
      <c r="AH79" s="616" t="str">
        <f>IF(ISERROR(VLOOKUP(AH48,$GD:$GF,3,FALSE))=TRUE,"",VLOOKUP(AH48,$GD:$GF,3,FALSE))</f>
        <v>速杵国東</v>
      </c>
      <c r="AI79" s="616"/>
      <c r="AJ79" s="616"/>
      <c r="AK79" s="617"/>
      <c r="AL79" s="607" t="str">
        <f>IF(ISERROR(VLOOKUP(AL48,$GD:$GF,3,FALSE))=TRUE,"",VLOOKUP(AL48,$GD:$GF,3,FALSE))</f>
        <v>中津</v>
      </c>
      <c r="AM79" s="608"/>
      <c r="AN79" s="608"/>
      <c r="AO79" s="608"/>
      <c r="AP79" s="613" t="str">
        <f>IF(ISERROR(VLOOKUP(AP48,$GD:$GF,3,FALSE))=TRUE,"",VLOOKUP(AP48,$GD:$GF,3,FALSE))</f>
        <v>大分</v>
      </c>
      <c r="AQ79" s="613"/>
      <c r="AR79" s="613"/>
      <c r="AS79" s="613"/>
      <c r="AT79" s="667" t="str">
        <f>IF(ISERROR(VLOOKUP(AT48,$GD:$GF,3,FALSE))=TRUE,"",VLOOKUP(AT48,$GD:$GF,3,FALSE))</f>
        <v>大分</v>
      </c>
      <c r="AU79" s="667"/>
      <c r="AV79" s="667"/>
      <c r="AW79" s="668"/>
      <c r="AX79" s="607" t="str">
        <f>IF(ISERROR(VLOOKUP(AX48,$GD:$GF,3,FALSE))=TRUE,"",VLOOKUP(AX48,$GD:$GF,3,FALSE))</f>
        <v>臼杵・津久見</v>
      </c>
      <c r="AY79" s="608"/>
      <c r="AZ79" s="608"/>
      <c r="BA79" s="608"/>
      <c r="BB79" s="613" t="str">
        <f>IF(ISERROR(VLOOKUP(BB48,$GD:$GF,3,FALSE))=TRUE,"",VLOOKUP(BB48,$GD:$GF,3,FALSE))</f>
        <v>大分</v>
      </c>
      <c r="BC79" s="613"/>
      <c r="BD79" s="613"/>
      <c r="BE79" s="613"/>
      <c r="BF79" s="667" t="str">
        <f>IF(ISERROR(VLOOKUP(BF48,$GD:$GF,3,FALSE))=TRUE,"",VLOOKUP(BF48,$GD:$GF,3,FALSE))</f>
        <v>佐伯</v>
      </c>
      <c r="BG79" s="667"/>
      <c r="BH79" s="667"/>
      <c r="BI79" s="668"/>
      <c r="BJ79" s="607" t="str">
        <f>IF(ISERROR(VLOOKUP(BJ48,$GD:$GF,3,FALSE))=TRUE,"",VLOOKUP(BJ48,$GD:$GF,3,FALSE))</f>
        <v>宇佐高田</v>
      </c>
      <c r="BK79" s="608"/>
      <c r="BL79" s="608"/>
      <c r="BM79" s="608"/>
      <c r="BN79" s="613" t="str">
        <f>IF(ISERROR(VLOOKUP(BN48,$GD:$GF,3,FALSE))=TRUE,"",VLOOKUP(BN48,$GD:$GF,3,FALSE))</f>
        <v>大分</v>
      </c>
      <c r="BO79" s="613"/>
      <c r="BP79" s="613"/>
      <c r="BQ79" s="613"/>
      <c r="BR79" s="667" t="str">
        <f>IF(ISERROR(VLOOKUP(BR48,$GD:$GF,3,FALSE))=TRUE,"",VLOOKUP(BR48,$GD:$GF,3,FALSE))</f>
        <v>大分</v>
      </c>
      <c r="BS79" s="667"/>
      <c r="BT79" s="667"/>
      <c r="BU79" s="668"/>
      <c r="BV79" s="607" t="str">
        <f>IF(ISERROR(VLOOKUP(BV48,$GD:$GF,3,FALSE))=TRUE,"",VLOOKUP(BV48,$GD:$GF,3,FALSE))</f>
        <v>日田・玖珠</v>
      </c>
      <c r="BW79" s="608"/>
      <c r="BX79" s="608"/>
      <c r="BY79" s="608"/>
      <c r="BZ79" s="613" t="str">
        <f>IF(ISERROR(VLOOKUP(BZ48,$GD:$GF,3,FALSE))=TRUE,"",VLOOKUP(BZ48,$GD:$GF,3,FALSE))</f>
        <v>大分</v>
      </c>
      <c r="CA79" s="613"/>
      <c r="CB79" s="613"/>
      <c r="CC79" s="613"/>
      <c r="CD79" s="616" t="str">
        <f>IF(ISERROR(VLOOKUP(CD48,$GD:$GF,3,FALSE))=TRUE,"",VLOOKUP(CD48,$GD:$GF,3,FALSE))</f>
        <v>速杵国東</v>
      </c>
      <c r="CE79" s="616"/>
      <c r="CF79" s="616"/>
      <c r="CG79" s="617"/>
      <c r="CH79" s="607" t="str">
        <f>IF(ISERROR(VLOOKUP(CH48,$GD:$GF,3,FALSE))=TRUE,"",VLOOKUP(CH48,$GD:$GF,3,FALSE))</f>
        <v>宇佐高田</v>
      </c>
      <c r="CI79" s="608"/>
      <c r="CJ79" s="608"/>
      <c r="CK79" s="608"/>
      <c r="CL79" s="613" t="str">
        <f>IF(ISERROR(VLOOKUP(CL48,$GD:$GF,3,FALSE))=TRUE,"",VLOOKUP(CL48,$GD:$GF,3,FALSE))</f>
        <v>大分</v>
      </c>
      <c r="CM79" s="613"/>
      <c r="CN79" s="613"/>
      <c r="CO79" s="613"/>
      <c r="CP79" s="616" t="str">
        <f>IF(ISERROR(VLOOKUP(CP48,$GD:$GF,3,FALSE))=TRUE,"",VLOOKUP(CP48,$GD:$GF,3,FALSE))</f>
        <v>別府</v>
      </c>
      <c r="CQ79" s="616"/>
      <c r="CR79" s="616"/>
      <c r="CS79" s="617"/>
      <c r="CT79" s="607" t="str">
        <f>IF(ISERROR(VLOOKUP(CT48,$GD:$GF,3,FALSE))=TRUE,"",VLOOKUP(CT48,$GD:$GF,3,FALSE))</f>
        <v>中津</v>
      </c>
      <c r="CU79" s="608"/>
      <c r="CV79" s="608"/>
      <c r="CW79" s="608"/>
      <c r="CX79" s="613" t="str">
        <f>IF(ISERROR(VLOOKUP(CX48,$GD:$GF,3,FALSE))=TRUE,"",VLOOKUP(CX48,$GD:$GF,3,FALSE))</f>
        <v>大分</v>
      </c>
      <c r="CY79" s="613"/>
      <c r="CZ79" s="613"/>
      <c r="DA79" s="613"/>
      <c r="DB79" s="616" t="str">
        <f>IF(ISERROR(VLOOKUP(DB48,$GD:$GF,3,FALSE))=TRUE,"",VLOOKUP(DB48,$GD:$GF,3,FALSE))</f>
        <v>大分</v>
      </c>
      <c r="DC79" s="616"/>
      <c r="DD79" s="616"/>
      <c r="DE79" s="617"/>
      <c r="DF79" s="607" t="str">
        <f>IF(ISERROR(VLOOKUP(DF48,$GD:$GF,3,FALSE))=TRUE,"",VLOOKUP(DF48,$GD:$GF,3,FALSE))</f>
        <v>大分</v>
      </c>
      <c r="DG79" s="608"/>
      <c r="DH79" s="608"/>
      <c r="DI79" s="608"/>
      <c r="DJ79" s="613" t="str">
        <f>IF(ISERROR(VLOOKUP(DJ48,$GD:$GF,3,FALSE))=TRUE,"",VLOOKUP(DJ48,$GD:$GF,3,FALSE))</f>
        <v>大分</v>
      </c>
      <c r="DK79" s="613"/>
      <c r="DL79" s="613"/>
      <c r="DM79" s="613"/>
      <c r="DN79" s="667" t="str">
        <f>IF(ISERROR(VLOOKUP(DN48,$GD:$GF,3,FALSE))=TRUE,"",VLOOKUP(DN48,$GD:$GF,3,FALSE))</f>
        <v>中津</v>
      </c>
      <c r="DO79" s="667"/>
      <c r="DP79" s="667"/>
      <c r="DQ79" s="668"/>
      <c r="DR79" s="607" t="str">
        <f>IF(ISERROR(VLOOKUP(DR48,$GD:$GF,3,FALSE))=TRUE,"",VLOOKUP(DR48,$GD:$GF,3,FALSE))</f>
        <v>速杵国東</v>
      </c>
      <c r="DS79" s="608"/>
      <c r="DT79" s="608"/>
      <c r="DU79" s="608"/>
      <c r="DV79" s="613" t="str">
        <f>IF(ISERROR(VLOOKUP(DV48,$GD:$GF,3,FALSE))=TRUE,"",VLOOKUP(DV48,$GD:$GF,3,FALSE))</f>
        <v>大分</v>
      </c>
      <c r="DW79" s="613"/>
      <c r="DX79" s="613"/>
      <c r="DY79" s="613"/>
      <c r="DZ79" s="667" t="str">
        <f>IF(ISERROR(VLOOKUP(DZ48,$GD:$GF,3,FALSE))=TRUE,"",VLOOKUP(DZ48,$GD:$GF,3,FALSE))</f>
        <v>日田・玖珠</v>
      </c>
      <c r="EA79" s="667"/>
      <c r="EB79" s="667"/>
      <c r="EC79" s="668"/>
      <c r="ED79" s="607" t="str">
        <f>IF(ISERROR(VLOOKUP(ED48,$GD:$GF,3,FALSE))=TRUE,"",VLOOKUP(ED48,$GD:$GF,3,FALSE))</f>
        <v>別府</v>
      </c>
      <c r="EE79" s="608"/>
      <c r="EF79" s="608"/>
      <c r="EG79" s="608"/>
      <c r="EH79" s="613" t="str">
        <f>IF(ISERROR(VLOOKUP(EH48,$GD:$GF,3,FALSE))=TRUE,"",VLOOKUP(EH48,$GD:$GF,3,FALSE))</f>
        <v>大分</v>
      </c>
      <c r="EI79" s="613"/>
      <c r="EJ79" s="613"/>
      <c r="EK79" s="613"/>
      <c r="EL79" s="667" t="str">
        <f>IF(ISERROR(VLOOKUP(EL48,$GD:$GF,3,FALSE))=TRUE,"",VLOOKUP(EL48,$GD:$GF,3,FALSE))</f>
        <v>佐伯</v>
      </c>
      <c r="EM79" s="667"/>
      <c r="EN79" s="667"/>
      <c r="EO79" s="668"/>
      <c r="EP79" s="151"/>
      <c r="EQ79" s="151"/>
      <c r="ER79" s="151"/>
      <c r="ES79" s="151"/>
      <c r="ET79" s="151"/>
      <c r="EU79" s="151"/>
      <c r="EV79" s="151"/>
      <c r="EW79" s="151"/>
      <c r="EX79" s="151"/>
      <c r="EY79" s="151"/>
      <c r="EZ79" s="151"/>
      <c r="FA79" s="151"/>
      <c r="FB79" s="151"/>
      <c r="FC79" s="151"/>
      <c r="FD79" s="151"/>
      <c r="FE79" s="155"/>
      <c r="FF79" s="155"/>
      <c r="FG79" s="155"/>
      <c r="FH79" s="155"/>
      <c r="FI79" s="155"/>
      <c r="FJ79" s="155"/>
      <c r="FK79" s="155"/>
      <c r="FL79" s="155"/>
      <c r="FM79" s="155"/>
      <c r="FN79" s="155"/>
      <c r="FO79" s="155"/>
      <c r="FP79" s="155"/>
      <c r="FQ79" s="155"/>
      <c r="FR79" s="155"/>
      <c r="FS79" s="155"/>
      <c r="FT79" s="155"/>
      <c r="FU79" s="155"/>
      <c r="FV79" s="155"/>
      <c r="FW79" s="155"/>
      <c r="FX79" s="155"/>
      <c r="FY79" s="155"/>
      <c r="FZ79" s="155"/>
      <c r="GA79" s="155"/>
      <c r="GB79" s="152"/>
      <c r="GC79" s="153">
        <v>18</v>
      </c>
      <c r="GD79" s="114" t="s">
        <v>322</v>
      </c>
      <c r="GE79" s="146" t="str">
        <f>'抽選会資料'!J20</f>
        <v>鶴見ジュニアサッカークラブ</v>
      </c>
      <c r="GF79" s="114" t="s">
        <v>33</v>
      </c>
    </row>
    <row r="80" spans="1:188" ht="13.5" customHeight="1">
      <c r="A80" s="540"/>
      <c r="B80" s="609"/>
      <c r="C80" s="610"/>
      <c r="D80" s="610"/>
      <c r="E80" s="610"/>
      <c r="F80" s="614"/>
      <c r="G80" s="614"/>
      <c r="H80" s="614"/>
      <c r="I80" s="614"/>
      <c r="J80" s="618"/>
      <c r="K80" s="618"/>
      <c r="L80" s="618"/>
      <c r="M80" s="619"/>
      <c r="N80" s="609"/>
      <c r="O80" s="610"/>
      <c r="P80" s="610"/>
      <c r="Q80" s="610"/>
      <c r="R80" s="614"/>
      <c r="S80" s="614"/>
      <c r="T80" s="614"/>
      <c r="U80" s="614"/>
      <c r="V80" s="618"/>
      <c r="W80" s="618"/>
      <c r="X80" s="618"/>
      <c r="Y80" s="619"/>
      <c r="Z80" s="609"/>
      <c r="AA80" s="610"/>
      <c r="AB80" s="610"/>
      <c r="AC80" s="610"/>
      <c r="AD80" s="614"/>
      <c r="AE80" s="614"/>
      <c r="AF80" s="614"/>
      <c r="AG80" s="614"/>
      <c r="AH80" s="618"/>
      <c r="AI80" s="618"/>
      <c r="AJ80" s="618"/>
      <c r="AK80" s="619"/>
      <c r="AL80" s="609"/>
      <c r="AM80" s="610"/>
      <c r="AN80" s="610"/>
      <c r="AO80" s="610"/>
      <c r="AP80" s="614"/>
      <c r="AQ80" s="614"/>
      <c r="AR80" s="614"/>
      <c r="AS80" s="614"/>
      <c r="AT80" s="669"/>
      <c r="AU80" s="669"/>
      <c r="AV80" s="669"/>
      <c r="AW80" s="670"/>
      <c r="AX80" s="609"/>
      <c r="AY80" s="610"/>
      <c r="AZ80" s="610"/>
      <c r="BA80" s="610"/>
      <c r="BB80" s="614"/>
      <c r="BC80" s="614"/>
      <c r="BD80" s="614"/>
      <c r="BE80" s="614"/>
      <c r="BF80" s="669"/>
      <c r="BG80" s="669"/>
      <c r="BH80" s="669"/>
      <c r="BI80" s="670"/>
      <c r="BJ80" s="609"/>
      <c r="BK80" s="610"/>
      <c r="BL80" s="610"/>
      <c r="BM80" s="610"/>
      <c r="BN80" s="614"/>
      <c r="BO80" s="614"/>
      <c r="BP80" s="614"/>
      <c r="BQ80" s="614"/>
      <c r="BR80" s="669"/>
      <c r="BS80" s="669"/>
      <c r="BT80" s="669"/>
      <c r="BU80" s="670"/>
      <c r="BV80" s="609"/>
      <c r="BW80" s="610"/>
      <c r="BX80" s="610"/>
      <c r="BY80" s="610"/>
      <c r="BZ80" s="614"/>
      <c r="CA80" s="614"/>
      <c r="CB80" s="614"/>
      <c r="CC80" s="614"/>
      <c r="CD80" s="618"/>
      <c r="CE80" s="618"/>
      <c r="CF80" s="618"/>
      <c r="CG80" s="619"/>
      <c r="CH80" s="609"/>
      <c r="CI80" s="610"/>
      <c r="CJ80" s="610"/>
      <c r="CK80" s="610"/>
      <c r="CL80" s="614"/>
      <c r="CM80" s="614"/>
      <c r="CN80" s="614"/>
      <c r="CO80" s="614"/>
      <c r="CP80" s="618"/>
      <c r="CQ80" s="618"/>
      <c r="CR80" s="618"/>
      <c r="CS80" s="619"/>
      <c r="CT80" s="609"/>
      <c r="CU80" s="610"/>
      <c r="CV80" s="610"/>
      <c r="CW80" s="610"/>
      <c r="CX80" s="614"/>
      <c r="CY80" s="614"/>
      <c r="CZ80" s="614"/>
      <c r="DA80" s="614"/>
      <c r="DB80" s="618"/>
      <c r="DC80" s="618"/>
      <c r="DD80" s="618"/>
      <c r="DE80" s="619"/>
      <c r="DF80" s="609"/>
      <c r="DG80" s="610"/>
      <c r="DH80" s="610"/>
      <c r="DI80" s="610"/>
      <c r="DJ80" s="614"/>
      <c r="DK80" s="614"/>
      <c r="DL80" s="614"/>
      <c r="DM80" s="614"/>
      <c r="DN80" s="669"/>
      <c r="DO80" s="669"/>
      <c r="DP80" s="669"/>
      <c r="DQ80" s="670"/>
      <c r="DR80" s="609"/>
      <c r="DS80" s="610"/>
      <c r="DT80" s="610"/>
      <c r="DU80" s="610"/>
      <c r="DV80" s="614"/>
      <c r="DW80" s="614"/>
      <c r="DX80" s="614"/>
      <c r="DY80" s="614"/>
      <c r="DZ80" s="669"/>
      <c r="EA80" s="669"/>
      <c r="EB80" s="669"/>
      <c r="EC80" s="670"/>
      <c r="ED80" s="609"/>
      <c r="EE80" s="610"/>
      <c r="EF80" s="610"/>
      <c r="EG80" s="610"/>
      <c r="EH80" s="614"/>
      <c r="EI80" s="614"/>
      <c r="EJ80" s="614"/>
      <c r="EK80" s="614"/>
      <c r="EL80" s="669"/>
      <c r="EM80" s="669"/>
      <c r="EN80" s="669"/>
      <c r="EO80" s="670"/>
      <c r="EP80" s="151"/>
      <c r="EQ80" s="151"/>
      <c r="ER80" s="151"/>
      <c r="ES80" s="151"/>
      <c r="ET80" s="151"/>
      <c r="EU80" s="151"/>
      <c r="EV80" s="151"/>
      <c r="EW80" s="151"/>
      <c r="EX80" s="151"/>
      <c r="EY80" s="151"/>
      <c r="EZ80" s="151"/>
      <c r="FA80" s="151"/>
      <c r="FB80" s="151"/>
      <c r="FC80" s="151"/>
      <c r="FD80" s="151"/>
      <c r="GB80" s="114"/>
      <c r="GC80" s="150">
        <v>8</v>
      </c>
      <c r="GD80" s="114" t="s">
        <v>299</v>
      </c>
      <c r="GE80" s="146" t="str">
        <f>'抽選会資料'!J21</f>
        <v>玖珠サッカースポーツ少年団</v>
      </c>
      <c r="GF80" s="114" t="s">
        <v>40</v>
      </c>
    </row>
    <row r="81" spans="1:188" ht="13.5" customHeight="1">
      <c r="A81" s="540"/>
      <c r="B81" s="609"/>
      <c r="C81" s="610"/>
      <c r="D81" s="610"/>
      <c r="E81" s="610"/>
      <c r="F81" s="614"/>
      <c r="G81" s="614"/>
      <c r="H81" s="614"/>
      <c r="I81" s="614"/>
      <c r="J81" s="618"/>
      <c r="K81" s="618"/>
      <c r="L81" s="618"/>
      <c r="M81" s="619"/>
      <c r="N81" s="609"/>
      <c r="O81" s="610"/>
      <c r="P81" s="610"/>
      <c r="Q81" s="610"/>
      <c r="R81" s="614"/>
      <c r="S81" s="614"/>
      <c r="T81" s="614"/>
      <c r="U81" s="614"/>
      <c r="V81" s="618"/>
      <c r="W81" s="618"/>
      <c r="X81" s="618"/>
      <c r="Y81" s="619"/>
      <c r="Z81" s="609"/>
      <c r="AA81" s="610"/>
      <c r="AB81" s="610"/>
      <c r="AC81" s="610"/>
      <c r="AD81" s="614"/>
      <c r="AE81" s="614"/>
      <c r="AF81" s="614"/>
      <c r="AG81" s="614"/>
      <c r="AH81" s="618"/>
      <c r="AI81" s="618"/>
      <c r="AJ81" s="618"/>
      <c r="AK81" s="619"/>
      <c r="AL81" s="609"/>
      <c r="AM81" s="610"/>
      <c r="AN81" s="610"/>
      <c r="AO81" s="610"/>
      <c r="AP81" s="614"/>
      <c r="AQ81" s="614"/>
      <c r="AR81" s="614"/>
      <c r="AS81" s="614"/>
      <c r="AT81" s="669"/>
      <c r="AU81" s="669"/>
      <c r="AV81" s="669"/>
      <c r="AW81" s="670"/>
      <c r="AX81" s="609"/>
      <c r="AY81" s="610"/>
      <c r="AZ81" s="610"/>
      <c r="BA81" s="610"/>
      <c r="BB81" s="614"/>
      <c r="BC81" s="614"/>
      <c r="BD81" s="614"/>
      <c r="BE81" s="614"/>
      <c r="BF81" s="669"/>
      <c r="BG81" s="669"/>
      <c r="BH81" s="669"/>
      <c r="BI81" s="670"/>
      <c r="BJ81" s="609"/>
      <c r="BK81" s="610"/>
      <c r="BL81" s="610"/>
      <c r="BM81" s="610"/>
      <c r="BN81" s="614"/>
      <c r="BO81" s="614"/>
      <c r="BP81" s="614"/>
      <c r="BQ81" s="614"/>
      <c r="BR81" s="669"/>
      <c r="BS81" s="669"/>
      <c r="BT81" s="669"/>
      <c r="BU81" s="670"/>
      <c r="BV81" s="609"/>
      <c r="BW81" s="610"/>
      <c r="BX81" s="610"/>
      <c r="BY81" s="610"/>
      <c r="BZ81" s="614"/>
      <c r="CA81" s="614"/>
      <c r="CB81" s="614"/>
      <c r="CC81" s="614"/>
      <c r="CD81" s="618"/>
      <c r="CE81" s="618"/>
      <c r="CF81" s="618"/>
      <c r="CG81" s="619"/>
      <c r="CH81" s="609"/>
      <c r="CI81" s="610"/>
      <c r="CJ81" s="610"/>
      <c r="CK81" s="610"/>
      <c r="CL81" s="614"/>
      <c r="CM81" s="614"/>
      <c r="CN81" s="614"/>
      <c r="CO81" s="614"/>
      <c r="CP81" s="618"/>
      <c r="CQ81" s="618"/>
      <c r="CR81" s="618"/>
      <c r="CS81" s="619"/>
      <c r="CT81" s="609"/>
      <c r="CU81" s="610"/>
      <c r="CV81" s="610"/>
      <c r="CW81" s="610"/>
      <c r="CX81" s="614"/>
      <c r="CY81" s="614"/>
      <c r="CZ81" s="614"/>
      <c r="DA81" s="614"/>
      <c r="DB81" s="618"/>
      <c r="DC81" s="618"/>
      <c r="DD81" s="618"/>
      <c r="DE81" s="619"/>
      <c r="DF81" s="609"/>
      <c r="DG81" s="610"/>
      <c r="DH81" s="610"/>
      <c r="DI81" s="610"/>
      <c r="DJ81" s="614"/>
      <c r="DK81" s="614"/>
      <c r="DL81" s="614"/>
      <c r="DM81" s="614"/>
      <c r="DN81" s="669"/>
      <c r="DO81" s="669"/>
      <c r="DP81" s="669"/>
      <c r="DQ81" s="670"/>
      <c r="DR81" s="609"/>
      <c r="DS81" s="610"/>
      <c r="DT81" s="610"/>
      <c r="DU81" s="610"/>
      <c r="DV81" s="614"/>
      <c r="DW81" s="614"/>
      <c r="DX81" s="614"/>
      <c r="DY81" s="614"/>
      <c r="DZ81" s="669"/>
      <c r="EA81" s="669"/>
      <c r="EB81" s="669"/>
      <c r="EC81" s="670"/>
      <c r="ED81" s="609"/>
      <c r="EE81" s="610"/>
      <c r="EF81" s="610"/>
      <c r="EG81" s="610"/>
      <c r="EH81" s="614"/>
      <c r="EI81" s="614"/>
      <c r="EJ81" s="614"/>
      <c r="EK81" s="614"/>
      <c r="EL81" s="669"/>
      <c r="EM81" s="669"/>
      <c r="EN81" s="669"/>
      <c r="EO81" s="670"/>
      <c r="EP81" s="151"/>
      <c r="EQ81" s="151"/>
      <c r="ER81" s="151"/>
      <c r="ES81" s="151"/>
      <c r="ET81" s="151"/>
      <c r="EU81" s="151"/>
      <c r="EV81" s="151"/>
      <c r="EW81" s="151"/>
      <c r="EX81" s="151"/>
      <c r="EY81" s="151"/>
      <c r="EZ81" s="151"/>
      <c r="FA81" s="151"/>
      <c r="FB81" s="151"/>
      <c r="FC81" s="151"/>
      <c r="FD81" s="151"/>
      <c r="GB81" s="114"/>
      <c r="GC81" s="150">
        <v>9</v>
      </c>
      <c r="GD81" s="114" t="s">
        <v>317</v>
      </c>
      <c r="GE81" s="146" t="str">
        <f>'抽選会資料'!J22</f>
        <v>太陽スポーツクラブ大分西</v>
      </c>
      <c r="GF81" s="114" t="s">
        <v>40</v>
      </c>
    </row>
    <row r="82" spans="1:188" ht="13.5" customHeight="1">
      <c r="A82" s="540"/>
      <c r="B82" s="609"/>
      <c r="C82" s="610"/>
      <c r="D82" s="610"/>
      <c r="E82" s="610"/>
      <c r="F82" s="614"/>
      <c r="G82" s="614"/>
      <c r="H82" s="614"/>
      <c r="I82" s="614"/>
      <c r="J82" s="618"/>
      <c r="K82" s="618"/>
      <c r="L82" s="618"/>
      <c r="M82" s="619"/>
      <c r="N82" s="609"/>
      <c r="O82" s="610"/>
      <c r="P82" s="610"/>
      <c r="Q82" s="610"/>
      <c r="R82" s="614"/>
      <c r="S82" s="614"/>
      <c r="T82" s="614"/>
      <c r="U82" s="614"/>
      <c r="V82" s="618"/>
      <c r="W82" s="618"/>
      <c r="X82" s="618"/>
      <c r="Y82" s="619"/>
      <c r="Z82" s="609"/>
      <c r="AA82" s="610"/>
      <c r="AB82" s="610"/>
      <c r="AC82" s="610"/>
      <c r="AD82" s="614"/>
      <c r="AE82" s="614"/>
      <c r="AF82" s="614"/>
      <c r="AG82" s="614"/>
      <c r="AH82" s="618"/>
      <c r="AI82" s="618"/>
      <c r="AJ82" s="618"/>
      <c r="AK82" s="619"/>
      <c r="AL82" s="609"/>
      <c r="AM82" s="610"/>
      <c r="AN82" s="610"/>
      <c r="AO82" s="610"/>
      <c r="AP82" s="614"/>
      <c r="AQ82" s="614"/>
      <c r="AR82" s="614"/>
      <c r="AS82" s="614"/>
      <c r="AT82" s="669"/>
      <c r="AU82" s="669"/>
      <c r="AV82" s="669"/>
      <c r="AW82" s="670"/>
      <c r="AX82" s="609"/>
      <c r="AY82" s="610"/>
      <c r="AZ82" s="610"/>
      <c r="BA82" s="610"/>
      <c r="BB82" s="614"/>
      <c r="BC82" s="614"/>
      <c r="BD82" s="614"/>
      <c r="BE82" s="614"/>
      <c r="BF82" s="669"/>
      <c r="BG82" s="669"/>
      <c r="BH82" s="669"/>
      <c r="BI82" s="670"/>
      <c r="BJ82" s="609"/>
      <c r="BK82" s="610"/>
      <c r="BL82" s="610"/>
      <c r="BM82" s="610"/>
      <c r="BN82" s="614"/>
      <c r="BO82" s="614"/>
      <c r="BP82" s="614"/>
      <c r="BQ82" s="614"/>
      <c r="BR82" s="669"/>
      <c r="BS82" s="669"/>
      <c r="BT82" s="669"/>
      <c r="BU82" s="670"/>
      <c r="BV82" s="609"/>
      <c r="BW82" s="610"/>
      <c r="BX82" s="610"/>
      <c r="BY82" s="610"/>
      <c r="BZ82" s="614"/>
      <c r="CA82" s="614"/>
      <c r="CB82" s="614"/>
      <c r="CC82" s="614"/>
      <c r="CD82" s="618"/>
      <c r="CE82" s="618"/>
      <c r="CF82" s="618"/>
      <c r="CG82" s="619"/>
      <c r="CH82" s="609"/>
      <c r="CI82" s="610"/>
      <c r="CJ82" s="610"/>
      <c r="CK82" s="610"/>
      <c r="CL82" s="614"/>
      <c r="CM82" s="614"/>
      <c r="CN82" s="614"/>
      <c r="CO82" s="614"/>
      <c r="CP82" s="618"/>
      <c r="CQ82" s="618"/>
      <c r="CR82" s="618"/>
      <c r="CS82" s="619"/>
      <c r="CT82" s="609"/>
      <c r="CU82" s="610"/>
      <c r="CV82" s="610"/>
      <c r="CW82" s="610"/>
      <c r="CX82" s="614"/>
      <c r="CY82" s="614"/>
      <c r="CZ82" s="614"/>
      <c r="DA82" s="614"/>
      <c r="DB82" s="618"/>
      <c r="DC82" s="618"/>
      <c r="DD82" s="618"/>
      <c r="DE82" s="619"/>
      <c r="DF82" s="609"/>
      <c r="DG82" s="610"/>
      <c r="DH82" s="610"/>
      <c r="DI82" s="610"/>
      <c r="DJ82" s="614"/>
      <c r="DK82" s="614"/>
      <c r="DL82" s="614"/>
      <c r="DM82" s="614"/>
      <c r="DN82" s="669"/>
      <c r="DO82" s="669"/>
      <c r="DP82" s="669"/>
      <c r="DQ82" s="670"/>
      <c r="DR82" s="609"/>
      <c r="DS82" s="610"/>
      <c r="DT82" s="610"/>
      <c r="DU82" s="610"/>
      <c r="DV82" s="614"/>
      <c r="DW82" s="614"/>
      <c r="DX82" s="614"/>
      <c r="DY82" s="614"/>
      <c r="DZ82" s="669"/>
      <c r="EA82" s="669"/>
      <c r="EB82" s="669"/>
      <c r="EC82" s="670"/>
      <c r="ED82" s="609"/>
      <c r="EE82" s="610"/>
      <c r="EF82" s="610"/>
      <c r="EG82" s="610"/>
      <c r="EH82" s="614"/>
      <c r="EI82" s="614"/>
      <c r="EJ82" s="614"/>
      <c r="EK82" s="614"/>
      <c r="EL82" s="669"/>
      <c r="EM82" s="669"/>
      <c r="EN82" s="669"/>
      <c r="EO82" s="670"/>
      <c r="EP82" s="151"/>
      <c r="EQ82" s="151"/>
      <c r="ER82" s="151"/>
      <c r="ES82" s="151"/>
      <c r="ET82" s="151"/>
      <c r="EU82" s="151"/>
      <c r="EV82" s="151"/>
      <c r="EW82" s="151"/>
      <c r="EX82" s="151"/>
      <c r="EY82" s="151"/>
      <c r="EZ82" s="151"/>
      <c r="FA82" s="151"/>
      <c r="FB82" s="151"/>
      <c r="FC82" s="151"/>
      <c r="FD82" s="151"/>
      <c r="GB82" s="152"/>
      <c r="GC82" s="153">
        <v>19</v>
      </c>
      <c r="GD82" s="114" t="s">
        <v>331</v>
      </c>
      <c r="GE82" s="146" t="str">
        <f>'抽選会資料'!J23</f>
        <v>三芳少年サッカースクール</v>
      </c>
      <c r="GF82" s="114" t="s">
        <v>40</v>
      </c>
    </row>
    <row r="83" spans="1:188" ht="14.25" customHeight="1">
      <c r="A83" s="540"/>
      <c r="B83" s="609"/>
      <c r="C83" s="610"/>
      <c r="D83" s="610"/>
      <c r="E83" s="610"/>
      <c r="F83" s="614"/>
      <c r="G83" s="614"/>
      <c r="H83" s="614"/>
      <c r="I83" s="614"/>
      <c r="J83" s="618"/>
      <c r="K83" s="618"/>
      <c r="L83" s="618"/>
      <c r="M83" s="619"/>
      <c r="N83" s="609"/>
      <c r="O83" s="610"/>
      <c r="P83" s="610"/>
      <c r="Q83" s="610"/>
      <c r="R83" s="614"/>
      <c r="S83" s="614"/>
      <c r="T83" s="614"/>
      <c r="U83" s="614"/>
      <c r="V83" s="618"/>
      <c r="W83" s="618"/>
      <c r="X83" s="618"/>
      <c r="Y83" s="619"/>
      <c r="Z83" s="609"/>
      <c r="AA83" s="610"/>
      <c r="AB83" s="610"/>
      <c r="AC83" s="610"/>
      <c r="AD83" s="614"/>
      <c r="AE83" s="614"/>
      <c r="AF83" s="614"/>
      <c r="AG83" s="614"/>
      <c r="AH83" s="618"/>
      <c r="AI83" s="618"/>
      <c r="AJ83" s="618"/>
      <c r="AK83" s="619"/>
      <c r="AL83" s="609"/>
      <c r="AM83" s="610"/>
      <c r="AN83" s="610"/>
      <c r="AO83" s="610"/>
      <c r="AP83" s="614"/>
      <c r="AQ83" s="614"/>
      <c r="AR83" s="614"/>
      <c r="AS83" s="614"/>
      <c r="AT83" s="669"/>
      <c r="AU83" s="669"/>
      <c r="AV83" s="669"/>
      <c r="AW83" s="670"/>
      <c r="AX83" s="609"/>
      <c r="AY83" s="610"/>
      <c r="AZ83" s="610"/>
      <c r="BA83" s="610"/>
      <c r="BB83" s="614"/>
      <c r="BC83" s="614"/>
      <c r="BD83" s="614"/>
      <c r="BE83" s="614"/>
      <c r="BF83" s="669"/>
      <c r="BG83" s="669"/>
      <c r="BH83" s="669"/>
      <c r="BI83" s="670"/>
      <c r="BJ83" s="609"/>
      <c r="BK83" s="610"/>
      <c r="BL83" s="610"/>
      <c r="BM83" s="610"/>
      <c r="BN83" s="614"/>
      <c r="BO83" s="614"/>
      <c r="BP83" s="614"/>
      <c r="BQ83" s="614"/>
      <c r="BR83" s="669"/>
      <c r="BS83" s="669"/>
      <c r="BT83" s="669"/>
      <c r="BU83" s="670"/>
      <c r="BV83" s="609"/>
      <c r="BW83" s="610"/>
      <c r="BX83" s="610"/>
      <c r="BY83" s="610"/>
      <c r="BZ83" s="614"/>
      <c r="CA83" s="614"/>
      <c r="CB83" s="614"/>
      <c r="CC83" s="614"/>
      <c r="CD83" s="618"/>
      <c r="CE83" s="618"/>
      <c r="CF83" s="618"/>
      <c r="CG83" s="619"/>
      <c r="CH83" s="609"/>
      <c r="CI83" s="610"/>
      <c r="CJ83" s="610"/>
      <c r="CK83" s="610"/>
      <c r="CL83" s="614"/>
      <c r="CM83" s="614"/>
      <c r="CN83" s="614"/>
      <c r="CO83" s="614"/>
      <c r="CP83" s="618"/>
      <c r="CQ83" s="618"/>
      <c r="CR83" s="618"/>
      <c r="CS83" s="619"/>
      <c r="CT83" s="609"/>
      <c r="CU83" s="610"/>
      <c r="CV83" s="610"/>
      <c r="CW83" s="610"/>
      <c r="CX83" s="614"/>
      <c r="CY83" s="614"/>
      <c r="CZ83" s="614"/>
      <c r="DA83" s="614"/>
      <c r="DB83" s="618"/>
      <c r="DC83" s="618"/>
      <c r="DD83" s="618"/>
      <c r="DE83" s="619"/>
      <c r="DF83" s="609"/>
      <c r="DG83" s="610"/>
      <c r="DH83" s="610"/>
      <c r="DI83" s="610"/>
      <c r="DJ83" s="614"/>
      <c r="DK83" s="614"/>
      <c r="DL83" s="614"/>
      <c r="DM83" s="614"/>
      <c r="DN83" s="669"/>
      <c r="DO83" s="669"/>
      <c r="DP83" s="669"/>
      <c r="DQ83" s="670"/>
      <c r="DR83" s="609"/>
      <c r="DS83" s="610"/>
      <c r="DT83" s="610"/>
      <c r="DU83" s="610"/>
      <c r="DV83" s="614"/>
      <c r="DW83" s="614"/>
      <c r="DX83" s="614"/>
      <c r="DY83" s="614"/>
      <c r="DZ83" s="669"/>
      <c r="EA83" s="669"/>
      <c r="EB83" s="669"/>
      <c r="EC83" s="670"/>
      <c r="ED83" s="609"/>
      <c r="EE83" s="610"/>
      <c r="EF83" s="610"/>
      <c r="EG83" s="610"/>
      <c r="EH83" s="614"/>
      <c r="EI83" s="614"/>
      <c r="EJ83" s="614"/>
      <c r="EK83" s="614"/>
      <c r="EL83" s="669"/>
      <c r="EM83" s="669"/>
      <c r="EN83" s="669"/>
      <c r="EO83" s="670"/>
      <c r="EP83" s="151"/>
      <c r="EQ83" s="151"/>
      <c r="ER83" s="151"/>
      <c r="ES83" s="151"/>
      <c r="ET83" s="151"/>
      <c r="EU83" s="151"/>
      <c r="EV83" s="155"/>
      <c r="EW83" s="155"/>
      <c r="EX83" s="155"/>
      <c r="EY83" s="155"/>
      <c r="EZ83" s="155"/>
      <c r="FA83" s="155"/>
      <c r="FB83" s="155"/>
      <c r="FC83" s="155"/>
      <c r="FD83" s="155"/>
      <c r="GB83" s="114"/>
      <c r="GC83" s="150">
        <v>10</v>
      </c>
      <c r="GD83" s="114" t="s">
        <v>314</v>
      </c>
      <c r="GE83" s="146" t="str">
        <f>'抽選会資料'!J24</f>
        <v>四日市南ＳＳＣ</v>
      </c>
      <c r="GF83" s="114" t="s">
        <v>47</v>
      </c>
    </row>
    <row r="84" spans="1:188" ht="14.25" customHeight="1">
      <c r="A84" s="540"/>
      <c r="B84" s="609"/>
      <c r="C84" s="610"/>
      <c r="D84" s="610"/>
      <c r="E84" s="610"/>
      <c r="F84" s="614"/>
      <c r="G84" s="614"/>
      <c r="H84" s="614"/>
      <c r="I84" s="614"/>
      <c r="J84" s="618"/>
      <c r="K84" s="618"/>
      <c r="L84" s="618"/>
      <c r="M84" s="619"/>
      <c r="N84" s="609"/>
      <c r="O84" s="610"/>
      <c r="P84" s="610"/>
      <c r="Q84" s="610"/>
      <c r="R84" s="614"/>
      <c r="S84" s="614"/>
      <c r="T84" s="614"/>
      <c r="U84" s="614"/>
      <c r="V84" s="618"/>
      <c r="W84" s="618"/>
      <c r="X84" s="618"/>
      <c r="Y84" s="619"/>
      <c r="Z84" s="609"/>
      <c r="AA84" s="610"/>
      <c r="AB84" s="610"/>
      <c r="AC84" s="610"/>
      <c r="AD84" s="614"/>
      <c r="AE84" s="614"/>
      <c r="AF84" s="614"/>
      <c r="AG84" s="614"/>
      <c r="AH84" s="618"/>
      <c r="AI84" s="618"/>
      <c r="AJ84" s="618"/>
      <c r="AK84" s="619"/>
      <c r="AL84" s="609"/>
      <c r="AM84" s="610"/>
      <c r="AN84" s="610"/>
      <c r="AO84" s="610"/>
      <c r="AP84" s="614"/>
      <c r="AQ84" s="614"/>
      <c r="AR84" s="614"/>
      <c r="AS84" s="614"/>
      <c r="AT84" s="669"/>
      <c r="AU84" s="669"/>
      <c r="AV84" s="669"/>
      <c r="AW84" s="670"/>
      <c r="AX84" s="609"/>
      <c r="AY84" s="610"/>
      <c r="AZ84" s="610"/>
      <c r="BA84" s="610"/>
      <c r="BB84" s="614"/>
      <c r="BC84" s="614"/>
      <c r="BD84" s="614"/>
      <c r="BE84" s="614"/>
      <c r="BF84" s="669"/>
      <c r="BG84" s="669"/>
      <c r="BH84" s="669"/>
      <c r="BI84" s="670"/>
      <c r="BJ84" s="609"/>
      <c r="BK84" s="610"/>
      <c r="BL84" s="610"/>
      <c r="BM84" s="610"/>
      <c r="BN84" s="614"/>
      <c r="BO84" s="614"/>
      <c r="BP84" s="614"/>
      <c r="BQ84" s="614"/>
      <c r="BR84" s="669"/>
      <c r="BS84" s="669"/>
      <c r="BT84" s="669"/>
      <c r="BU84" s="670"/>
      <c r="BV84" s="609"/>
      <c r="BW84" s="610"/>
      <c r="BX84" s="610"/>
      <c r="BY84" s="610"/>
      <c r="BZ84" s="614"/>
      <c r="CA84" s="614"/>
      <c r="CB84" s="614"/>
      <c r="CC84" s="614"/>
      <c r="CD84" s="618"/>
      <c r="CE84" s="618"/>
      <c r="CF84" s="618"/>
      <c r="CG84" s="619"/>
      <c r="CH84" s="609"/>
      <c r="CI84" s="610"/>
      <c r="CJ84" s="610"/>
      <c r="CK84" s="610"/>
      <c r="CL84" s="614"/>
      <c r="CM84" s="614"/>
      <c r="CN84" s="614"/>
      <c r="CO84" s="614"/>
      <c r="CP84" s="618"/>
      <c r="CQ84" s="618"/>
      <c r="CR84" s="618"/>
      <c r="CS84" s="619"/>
      <c r="CT84" s="609"/>
      <c r="CU84" s="610"/>
      <c r="CV84" s="610"/>
      <c r="CW84" s="610"/>
      <c r="CX84" s="614"/>
      <c r="CY84" s="614"/>
      <c r="CZ84" s="614"/>
      <c r="DA84" s="614"/>
      <c r="DB84" s="618"/>
      <c r="DC84" s="618"/>
      <c r="DD84" s="618"/>
      <c r="DE84" s="619"/>
      <c r="DF84" s="609"/>
      <c r="DG84" s="610"/>
      <c r="DH84" s="610"/>
      <c r="DI84" s="610"/>
      <c r="DJ84" s="614"/>
      <c r="DK84" s="614"/>
      <c r="DL84" s="614"/>
      <c r="DM84" s="614"/>
      <c r="DN84" s="669"/>
      <c r="DO84" s="669"/>
      <c r="DP84" s="669"/>
      <c r="DQ84" s="670"/>
      <c r="DR84" s="609"/>
      <c r="DS84" s="610"/>
      <c r="DT84" s="610"/>
      <c r="DU84" s="610"/>
      <c r="DV84" s="614"/>
      <c r="DW84" s="614"/>
      <c r="DX84" s="614"/>
      <c r="DY84" s="614"/>
      <c r="DZ84" s="669"/>
      <c r="EA84" s="669"/>
      <c r="EB84" s="669"/>
      <c r="EC84" s="670"/>
      <c r="ED84" s="609"/>
      <c r="EE84" s="610"/>
      <c r="EF84" s="610"/>
      <c r="EG84" s="610"/>
      <c r="EH84" s="614"/>
      <c r="EI84" s="614"/>
      <c r="EJ84" s="614"/>
      <c r="EK84" s="614"/>
      <c r="EL84" s="669"/>
      <c r="EM84" s="669"/>
      <c r="EN84" s="669"/>
      <c r="EO84" s="670"/>
      <c r="EP84" s="151"/>
      <c r="EQ84" s="151"/>
      <c r="ER84" s="151"/>
      <c r="ES84" s="151"/>
      <c r="ET84" s="151"/>
      <c r="EU84" s="151"/>
      <c r="EV84" s="155"/>
      <c r="EW84" s="155"/>
      <c r="EX84" s="155"/>
      <c r="EY84" s="155"/>
      <c r="EZ84" s="155"/>
      <c r="FA84" s="155"/>
      <c r="FB84" s="155"/>
      <c r="FC84" s="155"/>
      <c r="FD84" s="155"/>
      <c r="GB84" s="114"/>
      <c r="GC84" s="150">
        <v>11</v>
      </c>
      <c r="GD84" s="114" t="s">
        <v>320</v>
      </c>
      <c r="GE84" s="146" t="str">
        <f>'抽選会資料'!J25</f>
        <v>ＦＣ　ＷＡＹＳ</v>
      </c>
      <c r="GF84" s="114" t="s">
        <v>47</v>
      </c>
    </row>
    <row r="85" spans="1:188" ht="14.25" customHeight="1">
      <c r="A85" s="540"/>
      <c r="B85" s="609"/>
      <c r="C85" s="610"/>
      <c r="D85" s="610"/>
      <c r="E85" s="610"/>
      <c r="F85" s="614"/>
      <c r="G85" s="614"/>
      <c r="H85" s="614"/>
      <c r="I85" s="614"/>
      <c r="J85" s="618"/>
      <c r="K85" s="618"/>
      <c r="L85" s="618"/>
      <c r="M85" s="619"/>
      <c r="N85" s="609"/>
      <c r="O85" s="610"/>
      <c r="P85" s="610"/>
      <c r="Q85" s="610"/>
      <c r="R85" s="614"/>
      <c r="S85" s="614"/>
      <c r="T85" s="614"/>
      <c r="U85" s="614"/>
      <c r="V85" s="618"/>
      <c r="W85" s="618"/>
      <c r="X85" s="618"/>
      <c r="Y85" s="619"/>
      <c r="Z85" s="609"/>
      <c r="AA85" s="610"/>
      <c r="AB85" s="610"/>
      <c r="AC85" s="610"/>
      <c r="AD85" s="614"/>
      <c r="AE85" s="614"/>
      <c r="AF85" s="614"/>
      <c r="AG85" s="614"/>
      <c r="AH85" s="618"/>
      <c r="AI85" s="618"/>
      <c r="AJ85" s="618"/>
      <c r="AK85" s="619"/>
      <c r="AL85" s="609"/>
      <c r="AM85" s="610"/>
      <c r="AN85" s="610"/>
      <c r="AO85" s="610"/>
      <c r="AP85" s="614"/>
      <c r="AQ85" s="614"/>
      <c r="AR85" s="614"/>
      <c r="AS85" s="614"/>
      <c r="AT85" s="669"/>
      <c r="AU85" s="669"/>
      <c r="AV85" s="669"/>
      <c r="AW85" s="670"/>
      <c r="AX85" s="609"/>
      <c r="AY85" s="610"/>
      <c r="AZ85" s="610"/>
      <c r="BA85" s="610"/>
      <c r="BB85" s="614"/>
      <c r="BC85" s="614"/>
      <c r="BD85" s="614"/>
      <c r="BE85" s="614"/>
      <c r="BF85" s="669"/>
      <c r="BG85" s="669"/>
      <c r="BH85" s="669"/>
      <c r="BI85" s="670"/>
      <c r="BJ85" s="609"/>
      <c r="BK85" s="610"/>
      <c r="BL85" s="610"/>
      <c r="BM85" s="610"/>
      <c r="BN85" s="614"/>
      <c r="BO85" s="614"/>
      <c r="BP85" s="614"/>
      <c r="BQ85" s="614"/>
      <c r="BR85" s="669"/>
      <c r="BS85" s="669"/>
      <c r="BT85" s="669"/>
      <c r="BU85" s="670"/>
      <c r="BV85" s="609"/>
      <c r="BW85" s="610"/>
      <c r="BX85" s="610"/>
      <c r="BY85" s="610"/>
      <c r="BZ85" s="614"/>
      <c r="CA85" s="614"/>
      <c r="CB85" s="614"/>
      <c r="CC85" s="614"/>
      <c r="CD85" s="618"/>
      <c r="CE85" s="618"/>
      <c r="CF85" s="618"/>
      <c r="CG85" s="619"/>
      <c r="CH85" s="609"/>
      <c r="CI85" s="610"/>
      <c r="CJ85" s="610"/>
      <c r="CK85" s="610"/>
      <c r="CL85" s="614"/>
      <c r="CM85" s="614"/>
      <c r="CN85" s="614"/>
      <c r="CO85" s="614"/>
      <c r="CP85" s="618"/>
      <c r="CQ85" s="618"/>
      <c r="CR85" s="618"/>
      <c r="CS85" s="619"/>
      <c r="CT85" s="609"/>
      <c r="CU85" s="610"/>
      <c r="CV85" s="610"/>
      <c r="CW85" s="610"/>
      <c r="CX85" s="614"/>
      <c r="CY85" s="614"/>
      <c r="CZ85" s="614"/>
      <c r="DA85" s="614"/>
      <c r="DB85" s="618"/>
      <c r="DC85" s="618"/>
      <c r="DD85" s="618"/>
      <c r="DE85" s="619"/>
      <c r="DF85" s="609"/>
      <c r="DG85" s="610"/>
      <c r="DH85" s="610"/>
      <c r="DI85" s="610"/>
      <c r="DJ85" s="614"/>
      <c r="DK85" s="614"/>
      <c r="DL85" s="614"/>
      <c r="DM85" s="614"/>
      <c r="DN85" s="669"/>
      <c r="DO85" s="669"/>
      <c r="DP85" s="669"/>
      <c r="DQ85" s="670"/>
      <c r="DR85" s="609"/>
      <c r="DS85" s="610"/>
      <c r="DT85" s="610"/>
      <c r="DU85" s="610"/>
      <c r="DV85" s="614"/>
      <c r="DW85" s="614"/>
      <c r="DX85" s="614"/>
      <c r="DY85" s="614"/>
      <c r="DZ85" s="669"/>
      <c r="EA85" s="669"/>
      <c r="EB85" s="669"/>
      <c r="EC85" s="670"/>
      <c r="ED85" s="609"/>
      <c r="EE85" s="610"/>
      <c r="EF85" s="610"/>
      <c r="EG85" s="610"/>
      <c r="EH85" s="614"/>
      <c r="EI85" s="614"/>
      <c r="EJ85" s="614"/>
      <c r="EK85" s="614"/>
      <c r="EL85" s="669"/>
      <c r="EM85" s="669"/>
      <c r="EN85" s="669"/>
      <c r="EO85" s="670"/>
      <c r="EP85" s="151"/>
      <c r="EQ85" s="151"/>
      <c r="ER85" s="151"/>
      <c r="ES85" s="151"/>
      <c r="ET85" s="151"/>
      <c r="EU85" s="151"/>
      <c r="EV85" s="156"/>
      <c r="EW85" s="156"/>
      <c r="GB85" s="114"/>
      <c r="GC85" s="153">
        <v>2</v>
      </c>
      <c r="GD85" s="114" t="s">
        <v>313</v>
      </c>
      <c r="GE85" s="146" t="str">
        <f>'抽選会資料'!J26</f>
        <v>渡町台サッカークラブ</v>
      </c>
      <c r="GF85" s="114" t="s">
        <v>52</v>
      </c>
    </row>
    <row r="86" spans="1:188" ht="14.25" customHeight="1">
      <c r="A86" s="540"/>
      <c r="B86" s="611"/>
      <c r="C86" s="612"/>
      <c r="D86" s="612"/>
      <c r="E86" s="612"/>
      <c r="F86" s="615"/>
      <c r="G86" s="615"/>
      <c r="H86" s="615"/>
      <c r="I86" s="615"/>
      <c r="J86" s="620"/>
      <c r="K86" s="620"/>
      <c r="L86" s="620"/>
      <c r="M86" s="621"/>
      <c r="N86" s="611"/>
      <c r="O86" s="612"/>
      <c r="P86" s="612"/>
      <c r="Q86" s="612"/>
      <c r="R86" s="615"/>
      <c r="S86" s="615"/>
      <c r="T86" s="615"/>
      <c r="U86" s="615"/>
      <c r="V86" s="620"/>
      <c r="W86" s="620"/>
      <c r="X86" s="620"/>
      <c r="Y86" s="621"/>
      <c r="Z86" s="611"/>
      <c r="AA86" s="612"/>
      <c r="AB86" s="612"/>
      <c r="AC86" s="612"/>
      <c r="AD86" s="615"/>
      <c r="AE86" s="615"/>
      <c r="AF86" s="615"/>
      <c r="AG86" s="615"/>
      <c r="AH86" s="620"/>
      <c r="AI86" s="620"/>
      <c r="AJ86" s="620"/>
      <c r="AK86" s="621"/>
      <c r="AL86" s="611"/>
      <c r="AM86" s="612"/>
      <c r="AN86" s="612"/>
      <c r="AO86" s="612"/>
      <c r="AP86" s="615"/>
      <c r="AQ86" s="615"/>
      <c r="AR86" s="615"/>
      <c r="AS86" s="615"/>
      <c r="AT86" s="671"/>
      <c r="AU86" s="671"/>
      <c r="AV86" s="671"/>
      <c r="AW86" s="672"/>
      <c r="AX86" s="611"/>
      <c r="AY86" s="612"/>
      <c r="AZ86" s="612"/>
      <c r="BA86" s="612"/>
      <c r="BB86" s="615"/>
      <c r="BC86" s="615"/>
      <c r="BD86" s="615"/>
      <c r="BE86" s="615"/>
      <c r="BF86" s="671"/>
      <c r="BG86" s="671"/>
      <c r="BH86" s="671"/>
      <c r="BI86" s="672"/>
      <c r="BJ86" s="611"/>
      <c r="BK86" s="612"/>
      <c r="BL86" s="612"/>
      <c r="BM86" s="612"/>
      <c r="BN86" s="615"/>
      <c r="BO86" s="615"/>
      <c r="BP86" s="615"/>
      <c r="BQ86" s="615"/>
      <c r="BR86" s="671"/>
      <c r="BS86" s="671"/>
      <c r="BT86" s="671"/>
      <c r="BU86" s="672"/>
      <c r="BV86" s="611"/>
      <c r="BW86" s="612"/>
      <c r="BX86" s="612"/>
      <c r="BY86" s="612"/>
      <c r="BZ86" s="615"/>
      <c r="CA86" s="615"/>
      <c r="CB86" s="615"/>
      <c r="CC86" s="615"/>
      <c r="CD86" s="620"/>
      <c r="CE86" s="620"/>
      <c r="CF86" s="620"/>
      <c r="CG86" s="621"/>
      <c r="CH86" s="611"/>
      <c r="CI86" s="612"/>
      <c r="CJ86" s="612"/>
      <c r="CK86" s="612"/>
      <c r="CL86" s="615"/>
      <c r="CM86" s="615"/>
      <c r="CN86" s="615"/>
      <c r="CO86" s="615"/>
      <c r="CP86" s="620"/>
      <c r="CQ86" s="620"/>
      <c r="CR86" s="620"/>
      <c r="CS86" s="621"/>
      <c r="CT86" s="611"/>
      <c r="CU86" s="612"/>
      <c r="CV86" s="612"/>
      <c r="CW86" s="612"/>
      <c r="CX86" s="615"/>
      <c r="CY86" s="615"/>
      <c r="CZ86" s="615"/>
      <c r="DA86" s="615"/>
      <c r="DB86" s="620"/>
      <c r="DC86" s="620"/>
      <c r="DD86" s="620"/>
      <c r="DE86" s="621"/>
      <c r="DF86" s="611"/>
      <c r="DG86" s="612"/>
      <c r="DH86" s="612"/>
      <c r="DI86" s="612"/>
      <c r="DJ86" s="615"/>
      <c r="DK86" s="615"/>
      <c r="DL86" s="615"/>
      <c r="DM86" s="615"/>
      <c r="DN86" s="671"/>
      <c r="DO86" s="671"/>
      <c r="DP86" s="671"/>
      <c r="DQ86" s="672"/>
      <c r="DR86" s="611"/>
      <c r="DS86" s="612"/>
      <c r="DT86" s="612"/>
      <c r="DU86" s="612"/>
      <c r="DV86" s="615"/>
      <c r="DW86" s="615"/>
      <c r="DX86" s="615"/>
      <c r="DY86" s="615"/>
      <c r="DZ86" s="671"/>
      <c r="EA86" s="671"/>
      <c r="EB86" s="671"/>
      <c r="EC86" s="672"/>
      <c r="ED86" s="611"/>
      <c r="EE86" s="612"/>
      <c r="EF86" s="612"/>
      <c r="EG86" s="612"/>
      <c r="EH86" s="615"/>
      <c r="EI86" s="615"/>
      <c r="EJ86" s="615"/>
      <c r="EK86" s="615"/>
      <c r="EL86" s="671"/>
      <c r="EM86" s="671"/>
      <c r="EN86" s="671"/>
      <c r="EO86" s="672"/>
      <c r="EP86" s="151"/>
      <c r="EQ86" s="151"/>
      <c r="ER86" s="151"/>
      <c r="ES86" s="151"/>
      <c r="ET86" s="151"/>
      <c r="EU86" s="151"/>
      <c r="EV86" s="156"/>
      <c r="EW86" s="156"/>
      <c r="GB86" s="157"/>
      <c r="GC86" s="153">
        <v>3</v>
      </c>
      <c r="GD86" s="114" t="s">
        <v>334</v>
      </c>
      <c r="GE86" s="146" t="str">
        <f>'抽選会資料'!J27</f>
        <v>鶴岡Ｓ―ｐｌａｙ・ＭＩＮＡＭＩ</v>
      </c>
      <c r="GF86" s="114" t="s">
        <v>52</v>
      </c>
    </row>
    <row r="87" spans="1:188" ht="14.25" customHeight="1">
      <c r="A87" s="683" t="s">
        <v>75</v>
      </c>
      <c r="B87" s="673" t="str">
        <f>IF(B79="","",B79)</f>
        <v>日田・玖珠</v>
      </c>
      <c r="C87" s="674"/>
      <c r="D87" s="674"/>
      <c r="E87" s="674"/>
      <c r="F87" s="674"/>
      <c r="G87" s="674"/>
      <c r="H87" s="674"/>
      <c r="I87" s="674"/>
      <c r="J87" s="674"/>
      <c r="K87" s="674"/>
      <c r="L87" s="674"/>
      <c r="M87" s="675"/>
      <c r="N87" s="673" t="str">
        <f>IF(N79="","",N79)</f>
        <v>別府</v>
      </c>
      <c r="O87" s="674"/>
      <c r="P87" s="674"/>
      <c r="Q87" s="674"/>
      <c r="R87" s="674"/>
      <c r="S87" s="674"/>
      <c r="T87" s="674"/>
      <c r="U87" s="674"/>
      <c r="V87" s="674"/>
      <c r="W87" s="674"/>
      <c r="X87" s="674"/>
      <c r="Y87" s="675"/>
      <c r="Z87" s="673" t="str">
        <f>IF(Z79="","",Z79)</f>
        <v>大分</v>
      </c>
      <c r="AA87" s="674"/>
      <c r="AB87" s="674"/>
      <c r="AC87" s="674"/>
      <c r="AD87" s="674"/>
      <c r="AE87" s="674"/>
      <c r="AF87" s="674"/>
      <c r="AG87" s="674"/>
      <c r="AH87" s="674"/>
      <c r="AI87" s="674"/>
      <c r="AJ87" s="674"/>
      <c r="AK87" s="675"/>
      <c r="AL87" s="673" t="str">
        <f>IF(AL79="","",AL79)</f>
        <v>中津</v>
      </c>
      <c r="AM87" s="674"/>
      <c r="AN87" s="674"/>
      <c r="AO87" s="674"/>
      <c r="AP87" s="674"/>
      <c r="AQ87" s="674"/>
      <c r="AR87" s="674"/>
      <c r="AS87" s="674"/>
      <c r="AT87" s="674"/>
      <c r="AU87" s="674"/>
      <c r="AV87" s="674"/>
      <c r="AW87" s="675"/>
      <c r="AX87" s="673" t="str">
        <f>IF(AX79="","",AX79)</f>
        <v>臼杵・津久見</v>
      </c>
      <c r="AY87" s="674"/>
      <c r="AZ87" s="674"/>
      <c r="BA87" s="674"/>
      <c r="BB87" s="674"/>
      <c r="BC87" s="674"/>
      <c r="BD87" s="674"/>
      <c r="BE87" s="674"/>
      <c r="BF87" s="674"/>
      <c r="BG87" s="674"/>
      <c r="BH87" s="674"/>
      <c r="BI87" s="675"/>
      <c r="BJ87" s="673" t="str">
        <f>IF(BJ79="","",BJ79)</f>
        <v>宇佐高田</v>
      </c>
      <c r="BK87" s="674"/>
      <c r="BL87" s="674"/>
      <c r="BM87" s="674"/>
      <c r="BN87" s="674"/>
      <c r="BO87" s="674"/>
      <c r="BP87" s="674"/>
      <c r="BQ87" s="674"/>
      <c r="BR87" s="674"/>
      <c r="BS87" s="674"/>
      <c r="BT87" s="674"/>
      <c r="BU87" s="675"/>
      <c r="BV87" s="673" t="str">
        <f>IF(BV79="","",BV79)</f>
        <v>日田・玖珠</v>
      </c>
      <c r="BW87" s="674"/>
      <c r="BX87" s="674"/>
      <c r="BY87" s="674"/>
      <c r="BZ87" s="674"/>
      <c r="CA87" s="674"/>
      <c r="CB87" s="674"/>
      <c r="CC87" s="674"/>
      <c r="CD87" s="674"/>
      <c r="CE87" s="674"/>
      <c r="CF87" s="674"/>
      <c r="CG87" s="675"/>
      <c r="CH87" s="673" t="str">
        <f>IF(CH79="","",CH79)</f>
        <v>宇佐高田</v>
      </c>
      <c r="CI87" s="674"/>
      <c r="CJ87" s="674"/>
      <c r="CK87" s="674"/>
      <c r="CL87" s="674"/>
      <c r="CM87" s="674"/>
      <c r="CN87" s="674"/>
      <c r="CO87" s="674"/>
      <c r="CP87" s="674"/>
      <c r="CQ87" s="674"/>
      <c r="CR87" s="674"/>
      <c r="CS87" s="675"/>
      <c r="CT87" s="673" t="str">
        <f>IF(CT79="","",CT79)</f>
        <v>中津</v>
      </c>
      <c r="CU87" s="674"/>
      <c r="CV87" s="674"/>
      <c r="CW87" s="674"/>
      <c r="CX87" s="674"/>
      <c r="CY87" s="674"/>
      <c r="CZ87" s="674"/>
      <c r="DA87" s="674"/>
      <c r="DB87" s="674"/>
      <c r="DC87" s="674"/>
      <c r="DD87" s="674"/>
      <c r="DE87" s="675"/>
      <c r="DF87" s="673" t="str">
        <f>IF(DF79="","",DF79)</f>
        <v>大分</v>
      </c>
      <c r="DG87" s="674"/>
      <c r="DH87" s="674"/>
      <c r="DI87" s="674"/>
      <c r="DJ87" s="674"/>
      <c r="DK87" s="674"/>
      <c r="DL87" s="674"/>
      <c r="DM87" s="674"/>
      <c r="DN87" s="674"/>
      <c r="DO87" s="674"/>
      <c r="DP87" s="674"/>
      <c r="DQ87" s="675"/>
      <c r="DR87" s="673" t="s">
        <v>58</v>
      </c>
      <c r="DS87" s="674"/>
      <c r="DT87" s="674"/>
      <c r="DU87" s="674"/>
      <c r="DV87" s="674"/>
      <c r="DW87" s="674"/>
      <c r="DX87" s="674"/>
      <c r="DY87" s="674"/>
      <c r="DZ87" s="674"/>
      <c r="EA87" s="674"/>
      <c r="EB87" s="674"/>
      <c r="EC87" s="675"/>
      <c r="ED87" s="673" t="str">
        <f>IF(ED79="","",ED79)</f>
        <v>別府</v>
      </c>
      <c r="EE87" s="674"/>
      <c r="EF87" s="674"/>
      <c r="EG87" s="674"/>
      <c r="EH87" s="674"/>
      <c r="EI87" s="674"/>
      <c r="EJ87" s="674"/>
      <c r="EK87" s="674"/>
      <c r="EL87" s="674"/>
      <c r="EM87" s="674"/>
      <c r="EN87" s="674"/>
      <c r="EO87" s="675"/>
      <c r="EP87" s="155"/>
      <c r="EQ87" s="155"/>
      <c r="ER87" s="155"/>
      <c r="ES87" s="155"/>
      <c r="ET87" s="155"/>
      <c r="EU87" s="155"/>
      <c r="EY87" s="155"/>
      <c r="EZ87" s="155"/>
      <c r="FA87" s="155"/>
      <c r="FB87" s="155"/>
      <c r="FC87" s="155"/>
      <c r="FD87" s="155"/>
      <c r="FE87" s="155"/>
      <c r="FF87" s="155"/>
      <c r="FG87" s="155"/>
      <c r="FH87" s="155"/>
      <c r="FI87" s="155"/>
      <c r="FJ87" s="155"/>
      <c r="GB87" s="158"/>
      <c r="GC87" s="152">
        <v>1</v>
      </c>
      <c r="GD87" s="114" t="s">
        <v>301</v>
      </c>
      <c r="GE87" s="146" t="str">
        <f>'抽選会資料'!J28</f>
        <v>竹田直入ＦＣ</v>
      </c>
      <c r="GF87" s="114" t="s">
        <v>56</v>
      </c>
    </row>
    <row r="88" spans="1:188" ht="14.25" customHeight="1">
      <c r="A88" s="683"/>
      <c r="B88" s="676"/>
      <c r="C88" s="677"/>
      <c r="D88" s="677"/>
      <c r="E88" s="677"/>
      <c r="F88" s="677"/>
      <c r="G88" s="677"/>
      <c r="H88" s="677"/>
      <c r="I88" s="677"/>
      <c r="J88" s="677"/>
      <c r="K88" s="677"/>
      <c r="L88" s="677"/>
      <c r="M88" s="678"/>
      <c r="N88" s="676"/>
      <c r="O88" s="677"/>
      <c r="P88" s="677"/>
      <c r="Q88" s="677"/>
      <c r="R88" s="677"/>
      <c r="S88" s="677"/>
      <c r="T88" s="677"/>
      <c r="U88" s="677"/>
      <c r="V88" s="677"/>
      <c r="W88" s="677"/>
      <c r="X88" s="677"/>
      <c r="Y88" s="678"/>
      <c r="Z88" s="676"/>
      <c r="AA88" s="677"/>
      <c r="AB88" s="677"/>
      <c r="AC88" s="677"/>
      <c r="AD88" s="677"/>
      <c r="AE88" s="677"/>
      <c r="AF88" s="677"/>
      <c r="AG88" s="677"/>
      <c r="AH88" s="677"/>
      <c r="AI88" s="677"/>
      <c r="AJ88" s="677"/>
      <c r="AK88" s="678"/>
      <c r="AL88" s="676"/>
      <c r="AM88" s="677"/>
      <c r="AN88" s="677"/>
      <c r="AO88" s="677"/>
      <c r="AP88" s="677"/>
      <c r="AQ88" s="677"/>
      <c r="AR88" s="677"/>
      <c r="AS88" s="677"/>
      <c r="AT88" s="677"/>
      <c r="AU88" s="677"/>
      <c r="AV88" s="677"/>
      <c r="AW88" s="678"/>
      <c r="AX88" s="676"/>
      <c r="AY88" s="677"/>
      <c r="AZ88" s="677"/>
      <c r="BA88" s="677"/>
      <c r="BB88" s="677"/>
      <c r="BC88" s="677"/>
      <c r="BD88" s="677"/>
      <c r="BE88" s="677"/>
      <c r="BF88" s="677"/>
      <c r="BG88" s="677"/>
      <c r="BH88" s="677"/>
      <c r="BI88" s="678"/>
      <c r="BJ88" s="676"/>
      <c r="BK88" s="677"/>
      <c r="BL88" s="677"/>
      <c r="BM88" s="677"/>
      <c r="BN88" s="677"/>
      <c r="BO88" s="677"/>
      <c r="BP88" s="677"/>
      <c r="BQ88" s="677"/>
      <c r="BR88" s="677"/>
      <c r="BS88" s="677"/>
      <c r="BT88" s="677"/>
      <c r="BU88" s="678"/>
      <c r="BV88" s="676"/>
      <c r="BW88" s="677"/>
      <c r="BX88" s="677"/>
      <c r="BY88" s="677"/>
      <c r="BZ88" s="677"/>
      <c r="CA88" s="677"/>
      <c r="CB88" s="677"/>
      <c r="CC88" s="677"/>
      <c r="CD88" s="677"/>
      <c r="CE88" s="677"/>
      <c r="CF88" s="677"/>
      <c r="CG88" s="678"/>
      <c r="CH88" s="676"/>
      <c r="CI88" s="677"/>
      <c r="CJ88" s="677"/>
      <c r="CK88" s="677"/>
      <c r="CL88" s="677"/>
      <c r="CM88" s="677"/>
      <c r="CN88" s="677"/>
      <c r="CO88" s="677"/>
      <c r="CP88" s="677"/>
      <c r="CQ88" s="677"/>
      <c r="CR88" s="677"/>
      <c r="CS88" s="678"/>
      <c r="CT88" s="676"/>
      <c r="CU88" s="677"/>
      <c r="CV88" s="677"/>
      <c r="CW88" s="677"/>
      <c r="CX88" s="677"/>
      <c r="CY88" s="677"/>
      <c r="CZ88" s="677"/>
      <c r="DA88" s="677"/>
      <c r="DB88" s="677"/>
      <c r="DC88" s="677"/>
      <c r="DD88" s="677"/>
      <c r="DE88" s="678"/>
      <c r="DF88" s="676"/>
      <c r="DG88" s="677"/>
      <c r="DH88" s="677"/>
      <c r="DI88" s="677"/>
      <c r="DJ88" s="677"/>
      <c r="DK88" s="677"/>
      <c r="DL88" s="677"/>
      <c r="DM88" s="677"/>
      <c r="DN88" s="677"/>
      <c r="DO88" s="677"/>
      <c r="DP88" s="677"/>
      <c r="DQ88" s="678"/>
      <c r="DR88" s="676"/>
      <c r="DS88" s="677"/>
      <c r="DT88" s="677"/>
      <c r="DU88" s="677"/>
      <c r="DV88" s="677"/>
      <c r="DW88" s="677"/>
      <c r="DX88" s="677"/>
      <c r="DY88" s="677"/>
      <c r="DZ88" s="677"/>
      <c r="EA88" s="677"/>
      <c r="EB88" s="677"/>
      <c r="EC88" s="678"/>
      <c r="ED88" s="676"/>
      <c r="EE88" s="677"/>
      <c r="EF88" s="677"/>
      <c r="EG88" s="677"/>
      <c r="EH88" s="677"/>
      <c r="EI88" s="677"/>
      <c r="EJ88" s="677"/>
      <c r="EK88" s="677"/>
      <c r="EL88" s="677"/>
      <c r="EM88" s="677"/>
      <c r="EN88" s="677"/>
      <c r="EO88" s="678"/>
      <c r="EP88" s="155"/>
      <c r="EQ88" s="155"/>
      <c r="ER88" s="155"/>
      <c r="ES88" s="155"/>
      <c r="ET88" s="155"/>
      <c r="EU88" s="155"/>
      <c r="EY88" s="155"/>
      <c r="EZ88" s="155"/>
      <c r="FA88" s="155"/>
      <c r="FB88" s="155"/>
      <c r="FC88" s="155"/>
      <c r="FD88" s="155"/>
      <c r="FE88" s="155"/>
      <c r="FF88" s="155"/>
      <c r="FG88" s="155"/>
      <c r="FH88" s="155"/>
      <c r="FI88" s="155"/>
      <c r="FJ88" s="155"/>
      <c r="GB88" s="158"/>
      <c r="GC88" s="150">
        <v>12</v>
      </c>
      <c r="GD88" s="114" t="s">
        <v>311</v>
      </c>
      <c r="GE88" s="146" t="str">
        <f>'抽選会資料'!J29</f>
        <v>臼杵ＳＳＳ</v>
      </c>
      <c r="GF88" s="114" t="s">
        <v>58</v>
      </c>
    </row>
    <row r="89" spans="1:188" ht="14.25" customHeight="1">
      <c r="A89" s="679" t="s">
        <v>339</v>
      </c>
      <c r="B89" s="681" t="s">
        <v>286</v>
      </c>
      <c r="C89" s="681"/>
      <c r="D89" s="681"/>
      <c r="E89" s="681"/>
      <c r="F89" s="681"/>
      <c r="G89" s="681"/>
      <c r="H89" s="681"/>
      <c r="I89" s="681"/>
      <c r="J89" s="681"/>
      <c r="K89" s="681"/>
      <c r="L89" s="681"/>
      <c r="M89" s="681"/>
      <c r="N89" s="681" t="s">
        <v>290</v>
      </c>
      <c r="O89" s="681"/>
      <c r="P89" s="681"/>
      <c r="Q89" s="681"/>
      <c r="R89" s="681"/>
      <c r="S89" s="681"/>
      <c r="T89" s="681"/>
      <c r="U89" s="681"/>
      <c r="V89" s="681"/>
      <c r="W89" s="681"/>
      <c r="X89" s="681"/>
      <c r="Y89" s="681"/>
      <c r="Z89" s="681" t="s">
        <v>294</v>
      </c>
      <c r="AA89" s="681"/>
      <c r="AB89" s="681"/>
      <c r="AC89" s="681"/>
      <c r="AD89" s="681"/>
      <c r="AE89" s="681"/>
      <c r="AF89" s="681"/>
      <c r="AG89" s="681"/>
      <c r="AH89" s="681"/>
      <c r="AI89" s="681"/>
      <c r="AJ89" s="681"/>
      <c r="AK89" s="681"/>
      <c r="AL89" s="681" t="s">
        <v>287</v>
      </c>
      <c r="AM89" s="681"/>
      <c r="AN89" s="681"/>
      <c r="AO89" s="681"/>
      <c r="AP89" s="681"/>
      <c r="AQ89" s="681"/>
      <c r="AR89" s="681"/>
      <c r="AS89" s="681"/>
      <c r="AT89" s="681"/>
      <c r="AU89" s="681"/>
      <c r="AV89" s="681"/>
      <c r="AW89" s="681"/>
      <c r="AX89" s="681" t="s">
        <v>291</v>
      </c>
      <c r="AY89" s="681"/>
      <c r="AZ89" s="681"/>
      <c r="BA89" s="681"/>
      <c r="BB89" s="681"/>
      <c r="BC89" s="681"/>
      <c r="BD89" s="681"/>
      <c r="BE89" s="681"/>
      <c r="BF89" s="681"/>
      <c r="BG89" s="681"/>
      <c r="BH89" s="681"/>
      <c r="BI89" s="681"/>
      <c r="BJ89" s="681" t="s">
        <v>295</v>
      </c>
      <c r="BK89" s="681"/>
      <c r="BL89" s="681"/>
      <c r="BM89" s="681"/>
      <c r="BN89" s="681"/>
      <c r="BO89" s="681"/>
      <c r="BP89" s="681"/>
      <c r="BQ89" s="681"/>
      <c r="BR89" s="681"/>
      <c r="BS89" s="681"/>
      <c r="BT89" s="681"/>
      <c r="BU89" s="681"/>
      <c r="BV89" s="681" t="s">
        <v>288</v>
      </c>
      <c r="BW89" s="681"/>
      <c r="BX89" s="681"/>
      <c r="BY89" s="681"/>
      <c r="BZ89" s="681"/>
      <c r="CA89" s="681"/>
      <c r="CB89" s="681"/>
      <c r="CC89" s="681"/>
      <c r="CD89" s="681"/>
      <c r="CE89" s="681"/>
      <c r="CF89" s="681"/>
      <c r="CG89" s="681"/>
      <c r="CH89" s="681" t="s">
        <v>292</v>
      </c>
      <c r="CI89" s="681"/>
      <c r="CJ89" s="681"/>
      <c r="CK89" s="681"/>
      <c r="CL89" s="681"/>
      <c r="CM89" s="681"/>
      <c r="CN89" s="681"/>
      <c r="CO89" s="681"/>
      <c r="CP89" s="681"/>
      <c r="CQ89" s="681"/>
      <c r="CR89" s="681"/>
      <c r="CS89" s="681"/>
      <c r="CT89" s="681" t="s">
        <v>296</v>
      </c>
      <c r="CU89" s="681"/>
      <c r="CV89" s="681"/>
      <c r="CW89" s="681"/>
      <c r="CX89" s="681"/>
      <c r="CY89" s="681"/>
      <c r="CZ89" s="681"/>
      <c r="DA89" s="681"/>
      <c r="DB89" s="681"/>
      <c r="DC89" s="681"/>
      <c r="DD89" s="681"/>
      <c r="DE89" s="681"/>
      <c r="DF89" s="681" t="s">
        <v>289</v>
      </c>
      <c r="DG89" s="681"/>
      <c r="DH89" s="681"/>
      <c r="DI89" s="681"/>
      <c r="DJ89" s="681"/>
      <c r="DK89" s="681"/>
      <c r="DL89" s="681"/>
      <c r="DM89" s="681"/>
      <c r="DN89" s="681"/>
      <c r="DO89" s="681"/>
      <c r="DP89" s="681"/>
      <c r="DQ89" s="681"/>
      <c r="DR89" s="681" t="s">
        <v>293</v>
      </c>
      <c r="DS89" s="681"/>
      <c r="DT89" s="681"/>
      <c r="DU89" s="681"/>
      <c r="DV89" s="681"/>
      <c r="DW89" s="681"/>
      <c r="DX89" s="681"/>
      <c r="DY89" s="681"/>
      <c r="DZ89" s="681"/>
      <c r="EA89" s="681"/>
      <c r="EB89" s="681"/>
      <c r="EC89" s="681"/>
      <c r="ED89" s="681" t="s">
        <v>297</v>
      </c>
      <c r="EE89" s="681"/>
      <c r="EF89" s="681"/>
      <c r="EG89" s="681"/>
      <c r="EH89" s="681"/>
      <c r="EI89" s="681"/>
      <c r="EJ89" s="681"/>
      <c r="EK89" s="681"/>
      <c r="EL89" s="681"/>
      <c r="EM89" s="681"/>
      <c r="EN89" s="681"/>
      <c r="EO89" s="681"/>
      <c r="EP89" s="156"/>
      <c r="EQ89" s="156"/>
      <c r="ER89" s="156"/>
      <c r="ES89" s="156"/>
      <c r="ET89" s="156"/>
      <c r="EU89" s="156"/>
      <c r="GC89" s="114"/>
      <c r="GE89" s="146"/>
      <c r="GF89" s="146"/>
    </row>
    <row r="90" spans="1:151" ht="14.25" customHeight="1">
      <c r="A90" s="680"/>
      <c r="B90" s="682"/>
      <c r="C90" s="682"/>
      <c r="D90" s="682"/>
      <c r="E90" s="682"/>
      <c r="F90" s="682"/>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682"/>
      <c r="AK90" s="682"/>
      <c r="AL90" s="682"/>
      <c r="AM90" s="682"/>
      <c r="AN90" s="682"/>
      <c r="AO90" s="682"/>
      <c r="AP90" s="682"/>
      <c r="AQ90" s="682"/>
      <c r="AR90" s="682"/>
      <c r="AS90" s="682"/>
      <c r="AT90" s="682"/>
      <c r="AU90" s="682"/>
      <c r="AV90" s="682"/>
      <c r="AW90" s="682"/>
      <c r="AX90" s="682"/>
      <c r="AY90" s="682"/>
      <c r="AZ90" s="682"/>
      <c r="BA90" s="682"/>
      <c r="BB90" s="682"/>
      <c r="BC90" s="682"/>
      <c r="BD90" s="682"/>
      <c r="BE90" s="682"/>
      <c r="BF90" s="682"/>
      <c r="BG90" s="682"/>
      <c r="BH90" s="682"/>
      <c r="BI90" s="682"/>
      <c r="BJ90" s="682"/>
      <c r="BK90" s="682"/>
      <c r="BL90" s="682"/>
      <c r="BM90" s="682"/>
      <c r="BN90" s="682"/>
      <c r="BO90" s="682"/>
      <c r="BP90" s="682"/>
      <c r="BQ90" s="682"/>
      <c r="BR90" s="682"/>
      <c r="BS90" s="682"/>
      <c r="BT90" s="682"/>
      <c r="BU90" s="682"/>
      <c r="BV90" s="682"/>
      <c r="BW90" s="682"/>
      <c r="BX90" s="682"/>
      <c r="BY90" s="682"/>
      <c r="BZ90" s="682"/>
      <c r="CA90" s="682"/>
      <c r="CB90" s="682"/>
      <c r="CC90" s="682"/>
      <c r="CD90" s="682"/>
      <c r="CE90" s="682"/>
      <c r="CF90" s="682"/>
      <c r="CG90" s="682"/>
      <c r="CH90" s="682"/>
      <c r="CI90" s="682"/>
      <c r="CJ90" s="682"/>
      <c r="CK90" s="682"/>
      <c r="CL90" s="682"/>
      <c r="CM90" s="682"/>
      <c r="CN90" s="682"/>
      <c r="CO90" s="682"/>
      <c r="CP90" s="682"/>
      <c r="CQ90" s="682"/>
      <c r="CR90" s="682"/>
      <c r="CS90" s="682"/>
      <c r="CT90" s="682"/>
      <c r="CU90" s="682"/>
      <c r="CV90" s="682"/>
      <c r="CW90" s="682"/>
      <c r="CX90" s="682"/>
      <c r="CY90" s="682"/>
      <c r="CZ90" s="682"/>
      <c r="DA90" s="682"/>
      <c r="DB90" s="682"/>
      <c r="DC90" s="682"/>
      <c r="DD90" s="682"/>
      <c r="DE90" s="682"/>
      <c r="DF90" s="682"/>
      <c r="DG90" s="682"/>
      <c r="DH90" s="682"/>
      <c r="DI90" s="682"/>
      <c r="DJ90" s="682"/>
      <c r="DK90" s="682"/>
      <c r="DL90" s="682"/>
      <c r="DM90" s="682"/>
      <c r="DN90" s="682"/>
      <c r="DO90" s="682"/>
      <c r="DP90" s="682"/>
      <c r="DQ90" s="682"/>
      <c r="DR90" s="682"/>
      <c r="DS90" s="682"/>
      <c r="DT90" s="682"/>
      <c r="DU90" s="682"/>
      <c r="DV90" s="682"/>
      <c r="DW90" s="682"/>
      <c r="DX90" s="682"/>
      <c r="DY90" s="682"/>
      <c r="DZ90" s="682"/>
      <c r="EA90" s="682"/>
      <c r="EB90" s="682"/>
      <c r="EC90" s="682"/>
      <c r="ED90" s="682"/>
      <c r="EE90" s="682"/>
      <c r="EF90" s="682"/>
      <c r="EG90" s="682"/>
      <c r="EH90" s="682"/>
      <c r="EI90" s="682"/>
      <c r="EJ90" s="682"/>
      <c r="EK90" s="682"/>
      <c r="EL90" s="682"/>
      <c r="EM90" s="682"/>
      <c r="EN90" s="682"/>
      <c r="EO90" s="682"/>
      <c r="EP90" s="156"/>
      <c r="EQ90" s="156"/>
      <c r="ER90" s="156"/>
      <c r="ES90" s="156"/>
      <c r="ET90" s="156"/>
      <c r="EU90" s="156"/>
    </row>
    <row r="91" ht="14.25" customHeight="1" hidden="1"/>
    <row r="92" ht="14.25" customHeight="1" hidden="1"/>
    <row r="93" spans="50:73" ht="14.25" customHeight="1" hidden="1">
      <c r="AX93" s="673" t="s">
        <v>339</v>
      </c>
      <c r="AY93" s="674"/>
      <c r="AZ93" s="674"/>
      <c r="BA93" s="674"/>
      <c r="BB93" s="674"/>
      <c r="BC93" s="674"/>
      <c r="BD93" s="674"/>
      <c r="BE93" s="674"/>
      <c r="BF93" s="674"/>
      <c r="BG93" s="674"/>
      <c r="BH93" s="674"/>
      <c r="BI93" s="675"/>
      <c r="BJ93" s="673" t="s">
        <v>339</v>
      </c>
      <c r="BK93" s="674"/>
      <c r="BL93" s="674"/>
      <c r="BM93" s="674"/>
      <c r="BN93" s="674"/>
      <c r="BO93" s="674"/>
      <c r="BP93" s="674"/>
      <c r="BQ93" s="674"/>
      <c r="BR93" s="674"/>
      <c r="BS93" s="674"/>
      <c r="BT93" s="674"/>
      <c r="BU93" s="675"/>
    </row>
    <row r="94" spans="50:73" ht="14.25" customHeight="1" hidden="1">
      <c r="AX94" s="676"/>
      <c r="AY94" s="677"/>
      <c r="AZ94" s="677"/>
      <c r="BA94" s="677"/>
      <c r="BB94" s="677"/>
      <c r="BC94" s="677"/>
      <c r="BD94" s="677"/>
      <c r="BE94" s="677"/>
      <c r="BF94" s="677"/>
      <c r="BG94" s="677"/>
      <c r="BH94" s="677"/>
      <c r="BI94" s="678"/>
      <c r="BJ94" s="676"/>
      <c r="BK94" s="677"/>
      <c r="BL94" s="677"/>
      <c r="BM94" s="677"/>
      <c r="BN94" s="677"/>
      <c r="BO94" s="677"/>
      <c r="BP94" s="677"/>
      <c r="BQ94" s="677"/>
      <c r="BR94" s="677"/>
      <c r="BS94" s="677"/>
      <c r="BT94" s="677"/>
      <c r="BU94" s="678"/>
    </row>
    <row r="95" spans="38:73" ht="15" customHeight="1" hidden="1">
      <c r="AL95" s="673" t="s">
        <v>17</v>
      </c>
      <c r="AM95" s="674"/>
      <c r="AN95" s="674"/>
      <c r="AO95" s="674"/>
      <c r="AP95" s="674"/>
      <c r="AQ95" s="674"/>
      <c r="AR95" s="674"/>
      <c r="AS95" s="674"/>
      <c r="AT95" s="674"/>
      <c r="AU95" s="674"/>
      <c r="AV95" s="674"/>
      <c r="AW95" s="675"/>
      <c r="AX95" s="673" t="s">
        <v>287</v>
      </c>
      <c r="AY95" s="674"/>
      <c r="AZ95" s="674"/>
      <c r="BA95" s="674"/>
      <c r="BB95" s="674"/>
      <c r="BC95" s="674"/>
      <c r="BD95" s="674"/>
      <c r="BE95" s="674"/>
      <c r="BF95" s="674"/>
      <c r="BG95" s="674"/>
      <c r="BH95" s="674"/>
      <c r="BI95" s="675"/>
      <c r="BJ95" s="673" t="s">
        <v>296</v>
      </c>
      <c r="BK95" s="674"/>
      <c r="BL95" s="674"/>
      <c r="BM95" s="674"/>
      <c r="BN95" s="674"/>
      <c r="BO95" s="674"/>
      <c r="BP95" s="674"/>
      <c r="BQ95" s="674"/>
      <c r="BR95" s="674"/>
      <c r="BS95" s="674"/>
      <c r="BT95" s="674"/>
      <c r="BU95" s="675"/>
    </row>
    <row r="96" spans="28:73" ht="14.25" customHeight="1" hidden="1">
      <c r="AB96" s="114"/>
      <c r="AL96" s="676"/>
      <c r="AM96" s="677"/>
      <c r="AN96" s="677"/>
      <c r="AO96" s="677"/>
      <c r="AP96" s="677"/>
      <c r="AQ96" s="677"/>
      <c r="AR96" s="677"/>
      <c r="AS96" s="677"/>
      <c r="AT96" s="677"/>
      <c r="AU96" s="677"/>
      <c r="AV96" s="677"/>
      <c r="AW96" s="678"/>
      <c r="AX96" s="676"/>
      <c r="AY96" s="677"/>
      <c r="AZ96" s="677"/>
      <c r="BA96" s="677"/>
      <c r="BB96" s="677"/>
      <c r="BC96" s="677"/>
      <c r="BD96" s="677"/>
      <c r="BE96" s="677"/>
      <c r="BF96" s="677"/>
      <c r="BG96" s="677"/>
      <c r="BH96" s="677"/>
      <c r="BI96" s="678"/>
      <c r="BJ96" s="676"/>
      <c r="BK96" s="677"/>
      <c r="BL96" s="677"/>
      <c r="BM96" s="677"/>
      <c r="BN96" s="677"/>
      <c r="BO96" s="677"/>
      <c r="BP96" s="677"/>
      <c r="BQ96" s="677"/>
      <c r="BR96" s="677"/>
      <c r="BS96" s="677"/>
      <c r="BT96" s="677"/>
      <c r="BU96" s="678"/>
    </row>
    <row r="97" spans="28:73" ht="14.25" customHeight="1" hidden="1">
      <c r="AB97" s="114"/>
      <c r="AL97" s="673" t="s">
        <v>26</v>
      </c>
      <c r="AM97" s="674"/>
      <c r="AN97" s="674"/>
      <c r="AO97" s="674"/>
      <c r="AP97" s="674"/>
      <c r="AQ97" s="674"/>
      <c r="AR97" s="674"/>
      <c r="AS97" s="674"/>
      <c r="AT97" s="674"/>
      <c r="AU97" s="674"/>
      <c r="AV97" s="674"/>
      <c r="AW97" s="675"/>
      <c r="AX97" s="673"/>
      <c r="AY97" s="674"/>
      <c r="AZ97" s="674"/>
      <c r="BA97" s="674"/>
      <c r="BB97" s="674"/>
      <c r="BC97" s="674"/>
      <c r="BD97" s="674"/>
      <c r="BE97" s="674"/>
      <c r="BF97" s="674"/>
      <c r="BG97" s="674"/>
      <c r="BH97" s="674"/>
      <c r="BI97" s="675"/>
      <c r="BJ97" s="673"/>
      <c r="BK97" s="674"/>
      <c r="BL97" s="674"/>
      <c r="BM97" s="674"/>
      <c r="BN97" s="674"/>
      <c r="BO97" s="674"/>
      <c r="BP97" s="674"/>
      <c r="BQ97" s="674"/>
      <c r="BR97" s="674"/>
      <c r="BS97" s="674"/>
      <c r="BT97" s="674"/>
      <c r="BU97" s="675"/>
    </row>
    <row r="98" spans="28:73" ht="14.25" customHeight="1" hidden="1">
      <c r="AB98" s="114"/>
      <c r="AL98" s="676"/>
      <c r="AM98" s="677"/>
      <c r="AN98" s="677"/>
      <c r="AO98" s="677"/>
      <c r="AP98" s="677"/>
      <c r="AQ98" s="677"/>
      <c r="AR98" s="677"/>
      <c r="AS98" s="677"/>
      <c r="AT98" s="677"/>
      <c r="AU98" s="677"/>
      <c r="AV98" s="677"/>
      <c r="AW98" s="678"/>
      <c r="AX98" s="676"/>
      <c r="AY98" s="677"/>
      <c r="AZ98" s="677"/>
      <c r="BA98" s="677"/>
      <c r="BB98" s="677"/>
      <c r="BC98" s="677"/>
      <c r="BD98" s="677"/>
      <c r="BE98" s="677"/>
      <c r="BF98" s="677"/>
      <c r="BG98" s="677"/>
      <c r="BH98" s="677"/>
      <c r="BI98" s="678"/>
      <c r="BJ98" s="676"/>
      <c r="BK98" s="677"/>
      <c r="BL98" s="677"/>
      <c r="BM98" s="677"/>
      <c r="BN98" s="677"/>
      <c r="BO98" s="677"/>
      <c r="BP98" s="677"/>
      <c r="BQ98" s="677"/>
      <c r="BR98" s="677"/>
      <c r="BS98" s="677"/>
      <c r="BT98" s="677"/>
      <c r="BU98" s="678"/>
    </row>
    <row r="99" spans="28:73" ht="15" customHeight="1" hidden="1">
      <c r="AB99" s="114"/>
      <c r="AL99" s="673" t="s">
        <v>40</v>
      </c>
      <c r="AM99" s="674"/>
      <c r="AN99" s="674"/>
      <c r="AO99" s="674"/>
      <c r="AP99" s="674"/>
      <c r="AQ99" s="674"/>
      <c r="AR99" s="674"/>
      <c r="AS99" s="674"/>
      <c r="AT99" s="674"/>
      <c r="AU99" s="674"/>
      <c r="AV99" s="674"/>
      <c r="AW99" s="675"/>
      <c r="AX99" s="673" t="s">
        <v>286</v>
      </c>
      <c r="AY99" s="674"/>
      <c r="AZ99" s="674"/>
      <c r="BA99" s="674"/>
      <c r="BB99" s="674"/>
      <c r="BC99" s="674"/>
      <c r="BD99" s="674"/>
      <c r="BE99" s="674"/>
      <c r="BF99" s="674"/>
      <c r="BG99" s="674"/>
      <c r="BH99" s="674"/>
      <c r="BI99" s="675"/>
      <c r="BJ99" s="673" t="s">
        <v>288</v>
      </c>
      <c r="BK99" s="674"/>
      <c r="BL99" s="674"/>
      <c r="BM99" s="674"/>
      <c r="BN99" s="674"/>
      <c r="BO99" s="674"/>
      <c r="BP99" s="674"/>
      <c r="BQ99" s="674"/>
      <c r="BR99" s="674"/>
      <c r="BS99" s="674"/>
      <c r="BT99" s="674"/>
      <c r="BU99" s="675"/>
    </row>
    <row r="100" spans="28:73" ht="13.5" hidden="1">
      <c r="AB100" s="114"/>
      <c r="AL100" s="676"/>
      <c r="AM100" s="677"/>
      <c r="AN100" s="677"/>
      <c r="AO100" s="677"/>
      <c r="AP100" s="677"/>
      <c r="AQ100" s="677"/>
      <c r="AR100" s="677"/>
      <c r="AS100" s="677"/>
      <c r="AT100" s="677"/>
      <c r="AU100" s="677"/>
      <c r="AV100" s="677"/>
      <c r="AW100" s="678"/>
      <c r="AX100" s="676"/>
      <c r="AY100" s="677"/>
      <c r="AZ100" s="677"/>
      <c r="BA100" s="677"/>
      <c r="BB100" s="677"/>
      <c r="BC100" s="677"/>
      <c r="BD100" s="677"/>
      <c r="BE100" s="677"/>
      <c r="BF100" s="677"/>
      <c r="BG100" s="677"/>
      <c r="BH100" s="677"/>
      <c r="BI100" s="678"/>
      <c r="BJ100" s="676"/>
      <c r="BK100" s="677"/>
      <c r="BL100" s="677"/>
      <c r="BM100" s="677"/>
      <c r="BN100" s="677"/>
      <c r="BO100" s="677"/>
      <c r="BP100" s="677"/>
      <c r="BQ100" s="677"/>
      <c r="BR100" s="677"/>
      <c r="BS100" s="677"/>
      <c r="BT100" s="677"/>
      <c r="BU100" s="678"/>
    </row>
    <row r="101" spans="28:73" ht="13.5" hidden="1">
      <c r="AB101" s="114"/>
      <c r="AL101" s="673" t="s">
        <v>33</v>
      </c>
      <c r="AM101" s="674"/>
      <c r="AN101" s="674"/>
      <c r="AO101" s="674"/>
      <c r="AP101" s="674"/>
      <c r="AQ101" s="674"/>
      <c r="AR101" s="674"/>
      <c r="AS101" s="674"/>
      <c r="AT101" s="674"/>
      <c r="AU101" s="674"/>
      <c r="AV101" s="674"/>
      <c r="AW101" s="675"/>
      <c r="AX101" s="673" t="s">
        <v>290</v>
      </c>
      <c r="AY101" s="674"/>
      <c r="AZ101" s="674"/>
      <c r="BA101" s="674"/>
      <c r="BB101" s="674"/>
      <c r="BC101" s="674"/>
      <c r="BD101" s="674"/>
      <c r="BE101" s="674"/>
      <c r="BF101" s="674"/>
      <c r="BG101" s="674"/>
      <c r="BH101" s="674"/>
      <c r="BI101" s="675"/>
      <c r="BJ101" s="673" t="s">
        <v>297</v>
      </c>
      <c r="BK101" s="674"/>
      <c r="BL101" s="674"/>
      <c r="BM101" s="674"/>
      <c r="BN101" s="674"/>
      <c r="BO101" s="674"/>
      <c r="BP101" s="674"/>
      <c r="BQ101" s="674"/>
      <c r="BR101" s="674"/>
      <c r="BS101" s="674"/>
      <c r="BT101" s="674"/>
      <c r="BU101" s="675"/>
    </row>
    <row r="102" spans="28:73" ht="13.5" hidden="1">
      <c r="AB102" s="114"/>
      <c r="AL102" s="676"/>
      <c r="AM102" s="677"/>
      <c r="AN102" s="677"/>
      <c r="AO102" s="677"/>
      <c r="AP102" s="677"/>
      <c r="AQ102" s="677"/>
      <c r="AR102" s="677"/>
      <c r="AS102" s="677"/>
      <c r="AT102" s="677"/>
      <c r="AU102" s="677"/>
      <c r="AV102" s="677"/>
      <c r="AW102" s="678"/>
      <c r="AX102" s="676"/>
      <c r="AY102" s="677"/>
      <c r="AZ102" s="677"/>
      <c r="BA102" s="677"/>
      <c r="BB102" s="677"/>
      <c r="BC102" s="677"/>
      <c r="BD102" s="677"/>
      <c r="BE102" s="677"/>
      <c r="BF102" s="677"/>
      <c r="BG102" s="677"/>
      <c r="BH102" s="677"/>
      <c r="BI102" s="678"/>
      <c r="BJ102" s="676"/>
      <c r="BK102" s="677"/>
      <c r="BL102" s="677"/>
      <c r="BM102" s="677"/>
      <c r="BN102" s="677"/>
      <c r="BO102" s="677"/>
      <c r="BP102" s="677"/>
      <c r="BQ102" s="677"/>
      <c r="BR102" s="677"/>
      <c r="BS102" s="677"/>
      <c r="BT102" s="677"/>
      <c r="BU102" s="678"/>
    </row>
    <row r="103" spans="28:73" ht="13.5" hidden="1">
      <c r="AB103" s="114"/>
      <c r="AL103" s="673" t="s">
        <v>52</v>
      </c>
      <c r="AM103" s="674"/>
      <c r="AN103" s="674"/>
      <c r="AO103" s="674"/>
      <c r="AP103" s="674"/>
      <c r="AQ103" s="674"/>
      <c r="AR103" s="674"/>
      <c r="AS103" s="674"/>
      <c r="AT103" s="674"/>
      <c r="AU103" s="674"/>
      <c r="AV103" s="674"/>
      <c r="AW103" s="675"/>
      <c r="AX103" s="673"/>
      <c r="AY103" s="674"/>
      <c r="AZ103" s="674"/>
      <c r="BA103" s="674"/>
      <c r="BB103" s="674"/>
      <c r="BC103" s="674"/>
      <c r="BD103" s="674"/>
      <c r="BE103" s="674"/>
      <c r="BF103" s="674"/>
      <c r="BG103" s="674"/>
      <c r="BH103" s="674"/>
      <c r="BI103" s="675"/>
      <c r="BJ103" s="673"/>
      <c r="BK103" s="674"/>
      <c r="BL103" s="674"/>
      <c r="BM103" s="674"/>
      <c r="BN103" s="674"/>
      <c r="BO103" s="674"/>
      <c r="BP103" s="674"/>
      <c r="BQ103" s="674"/>
      <c r="BR103" s="674"/>
      <c r="BS103" s="674"/>
      <c r="BT103" s="674"/>
      <c r="BU103" s="675"/>
    </row>
    <row r="104" spans="28:73" ht="13.5" hidden="1">
      <c r="AB104" s="114"/>
      <c r="AL104" s="676"/>
      <c r="AM104" s="677"/>
      <c r="AN104" s="677"/>
      <c r="AO104" s="677"/>
      <c r="AP104" s="677"/>
      <c r="AQ104" s="677"/>
      <c r="AR104" s="677"/>
      <c r="AS104" s="677"/>
      <c r="AT104" s="677"/>
      <c r="AU104" s="677"/>
      <c r="AV104" s="677"/>
      <c r="AW104" s="678"/>
      <c r="AX104" s="676"/>
      <c r="AY104" s="677"/>
      <c r="AZ104" s="677"/>
      <c r="BA104" s="677"/>
      <c r="BB104" s="677"/>
      <c r="BC104" s="677"/>
      <c r="BD104" s="677"/>
      <c r="BE104" s="677"/>
      <c r="BF104" s="677"/>
      <c r="BG104" s="677"/>
      <c r="BH104" s="677"/>
      <c r="BI104" s="678"/>
      <c r="BJ104" s="676"/>
      <c r="BK104" s="677"/>
      <c r="BL104" s="677"/>
      <c r="BM104" s="677"/>
      <c r="BN104" s="677"/>
      <c r="BO104" s="677"/>
      <c r="BP104" s="677"/>
      <c r="BQ104" s="677"/>
      <c r="BR104" s="677"/>
      <c r="BS104" s="677"/>
      <c r="BT104" s="677"/>
      <c r="BU104" s="678"/>
    </row>
    <row r="105" spans="38:73" ht="13.5" hidden="1">
      <c r="AL105" s="673" t="s">
        <v>47</v>
      </c>
      <c r="AM105" s="674"/>
      <c r="AN105" s="674"/>
      <c r="AO105" s="674"/>
      <c r="AP105" s="674"/>
      <c r="AQ105" s="674"/>
      <c r="AR105" s="674"/>
      <c r="AS105" s="674"/>
      <c r="AT105" s="674"/>
      <c r="AU105" s="674"/>
      <c r="AV105" s="674"/>
      <c r="AW105" s="675"/>
      <c r="AX105" s="673" t="s">
        <v>295</v>
      </c>
      <c r="AY105" s="674"/>
      <c r="AZ105" s="674"/>
      <c r="BA105" s="674"/>
      <c r="BB105" s="674"/>
      <c r="BC105" s="674"/>
      <c r="BD105" s="674"/>
      <c r="BE105" s="674"/>
      <c r="BF105" s="674"/>
      <c r="BG105" s="674"/>
      <c r="BH105" s="674"/>
      <c r="BI105" s="675"/>
      <c r="BJ105" s="673" t="s">
        <v>292</v>
      </c>
      <c r="BK105" s="674"/>
      <c r="BL105" s="674"/>
      <c r="BM105" s="674"/>
      <c r="BN105" s="674"/>
      <c r="BO105" s="674"/>
      <c r="BP105" s="674"/>
      <c r="BQ105" s="674"/>
      <c r="BR105" s="674"/>
      <c r="BS105" s="674"/>
      <c r="BT105" s="674"/>
      <c r="BU105" s="675"/>
    </row>
    <row r="106" spans="38:73" ht="13.5" hidden="1">
      <c r="AL106" s="676"/>
      <c r="AM106" s="677"/>
      <c r="AN106" s="677"/>
      <c r="AO106" s="677"/>
      <c r="AP106" s="677"/>
      <c r="AQ106" s="677"/>
      <c r="AR106" s="677"/>
      <c r="AS106" s="677"/>
      <c r="AT106" s="677"/>
      <c r="AU106" s="677"/>
      <c r="AV106" s="677"/>
      <c r="AW106" s="678"/>
      <c r="AX106" s="676"/>
      <c r="AY106" s="677"/>
      <c r="AZ106" s="677"/>
      <c r="BA106" s="677"/>
      <c r="BB106" s="677"/>
      <c r="BC106" s="677"/>
      <c r="BD106" s="677"/>
      <c r="BE106" s="677"/>
      <c r="BF106" s="677"/>
      <c r="BG106" s="677"/>
      <c r="BH106" s="677"/>
      <c r="BI106" s="678"/>
      <c r="BJ106" s="676"/>
      <c r="BK106" s="677"/>
      <c r="BL106" s="677"/>
      <c r="BM106" s="677"/>
      <c r="BN106" s="677"/>
      <c r="BO106" s="677"/>
      <c r="BP106" s="677"/>
      <c r="BQ106" s="677"/>
      <c r="BR106" s="677"/>
      <c r="BS106" s="677"/>
      <c r="BT106" s="677"/>
      <c r="BU106" s="678"/>
    </row>
    <row r="107" spans="38:73" ht="13.5" hidden="1">
      <c r="AL107" s="673" t="s">
        <v>56</v>
      </c>
      <c r="AM107" s="674"/>
      <c r="AN107" s="674"/>
      <c r="AO107" s="674"/>
      <c r="AP107" s="674"/>
      <c r="AQ107" s="674"/>
      <c r="AR107" s="674"/>
      <c r="AS107" s="674"/>
      <c r="AT107" s="674"/>
      <c r="AU107" s="674"/>
      <c r="AV107" s="674"/>
      <c r="AW107" s="675"/>
      <c r="AX107" s="673"/>
      <c r="AY107" s="674"/>
      <c r="AZ107" s="674"/>
      <c r="BA107" s="674"/>
      <c r="BB107" s="674"/>
      <c r="BC107" s="674"/>
      <c r="BD107" s="674"/>
      <c r="BE107" s="674"/>
      <c r="BF107" s="674"/>
      <c r="BG107" s="674"/>
      <c r="BH107" s="674"/>
      <c r="BI107" s="675"/>
      <c r="BJ107" s="673"/>
      <c r="BK107" s="674"/>
      <c r="BL107" s="674"/>
      <c r="BM107" s="674"/>
      <c r="BN107" s="674"/>
      <c r="BO107" s="674"/>
      <c r="BP107" s="674"/>
      <c r="BQ107" s="674"/>
      <c r="BR107" s="674"/>
      <c r="BS107" s="674"/>
      <c r="BT107" s="674"/>
      <c r="BU107" s="675"/>
    </row>
    <row r="108" spans="38:73" ht="13.5" hidden="1">
      <c r="AL108" s="676"/>
      <c r="AM108" s="677"/>
      <c r="AN108" s="677"/>
      <c r="AO108" s="677"/>
      <c r="AP108" s="677"/>
      <c r="AQ108" s="677"/>
      <c r="AR108" s="677"/>
      <c r="AS108" s="677"/>
      <c r="AT108" s="677"/>
      <c r="AU108" s="677"/>
      <c r="AV108" s="677"/>
      <c r="AW108" s="678"/>
      <c r="AX108" s="676"/>
      <c r="AY108" s="677"/>
      <c r="AZ108" s="677"/>
      <c r="BA108" s="677"/>
      <c r="BB108" s="677"/>
      <c r="BC108" s="677"/>
      <c r="BD108" s="677"/>
      <c r="BE108" s="677"/>
      <c r="BF108" s="677"/>
      <c r="BG108" s="677"/>
      <c r="BH108" s="677"/>
      <c r="BI108" s="678"/>
      <c r="BJ108" s="676"/>
      <c r="BK108" s="677"/>
      <c r="BL108" s="677"/>
      <c r="BM108" s="677"/>
      <c r="BN108" s="677"/>
      <c r="BO108" s="677"/>
      <c r="BP108" s="677"/>
      <c r="BQ108" s="677"/>
      <c r="BR108" s="677"/>
      <c r="BS108" s="677"/>
      <c r="BT108" s="677"/>
      <c r="BU108" s="678"/>
    </row>
    <row r="109" spans="38:73" ht="13.5" hidden="1">
      <c r="AL109" s="673" t="s">
        <v>58</v>
      </c>
      <c r="AM109" s="674"/>
      <c r="AN109" s="674"/>
      <c r="AO109" s="674"/>
      <c r="AP109" s="674"/>
      <c r="AQ109" s="674"/>
      <c r="AR109" s="674"/>
      <c r="AS109" s="674"/>
      <c r="AT109" s="674"/>
      <c r="AU109" s="674"/>
      <c r="AV109" s="674"/>
      <c r="AW109" s="675"/>
      <c r="AX109" s="673" t="s">
        <v>291</v>
      </c>
      <c r="AY109" s="674"/>
      <c r="AZ109" s="674"/>
      <c r="BA109" s="674"/>
      <c r="BB109" s="674"/>
      <c r="BC109" s="674"/>
      <c r="BD109" s="674"/>
      <c r="BE109" s="674"/>
      <c r="BF109" s="674"/>
      <c r="BG109" s="674"/>
      <c r="BH109" s="674"/>
      <c r="BI109" s="675"/>
      <c r="BJ109" s="673" t="s">
        <v>293</v>
      </c>
      <c r="BK109" s="674"/>
      <c r="BL109" s="674"/>
      <c r="BM109" s="674"/>
      <c r="BN109" s="674"/>
      <c r="BO109" s="674"/>
      <c r="BP109" s="674"/>
      <c r="BQ109" s="674"/>
      <c r="BR109" s="674"/>
      <c r="BS109" s="674"/>
      <c r="BT109" s="674"/>
      <c r="BU109" s="675"/>
    </row>
    <row r="110" spans="38:73" ht="13.5" hidden="1">
      <c r="AL110" s="676"/>
      <c r="AM110" s="677"/>
      <c r="AN110" s="677"/>
      <c r="AO110" s="677"/>
      <c r="AP110" s="677"/>
      <c r="AQ110" s="677"/>
      <c r="AR110" s="677"/>
      <c r="AS110" s="677"/>
      <c r="AT110" s="677"/>
      <c r="AU110" s="677"/>
      <c r="AV110" s="677"/>
      <c r="AW110" s="678"/>
      <c r="AX110" s="676"/>
      <c r="AY110" s="677"/>
      <c r="AZ110" s="677"/>
      <c r="BA110" s="677"/>
      <c r="BB110" s="677"/>
      <c r="BC110" s="677"/>
      <c r="BD110" s="677"/>
      <c r="BE110" s="677"/>
      <c r="BF110" s="677"/>
      <c r="BG110" s="677"/>
      <c r="BH110" s="677"/>
      <c r="BI110" s="678"/>
      <c r="BJ110" s="676"/>
      <c r="BK110" s="677"/>
      <c r="BL110" s="677"/>
      <c r="BM110" s="677"/>
      <c r="BN110" s="677"/>
      <c r="BO110" s="677"/>
      <c r="BP110" s="677"/>
      <c r="BQ110" s="677"/>
      <c r="BR110" s="677"/>
      <c r="BS110" s="677"/>
      <c r="BT110" s="677"/>
      <c r="BU110" s="678"/>
    </row>
    <row r="111" spans="38:73" ht="13.5" customHeight="1" hidden="1">
      <c r="AL111" s="673" t="s">
        <v>14</v>
      </c>
      <c r="AM111" s="674"/>
      <c r="AN111" s="674"/>
      <c r="AO111" s="674"/>
      <c r="AP111" s="674"/>
      <c r="AQ111" s="674"/>
      <c r="AR111" s="674"/>
      <c r="AS111" s="674"/>
      <c r="AT111" s="674"/>
      <c r="AU111" s="674"/>
      <c r="AV111" s="674"/>
      <c r="AW111" s="675"/>
      <c r="AX111" s="673" t="s">
        <v>294</v>
      </c>
      <c r="AY111" s="674"/>
      <c r="AZ111" s="674"/>
      <c r="BA111" s="674"/>
      <c r="BB111" s="674"/>
      <c r="BC111" s="674"/>
      <c r="BD111" s="674"/>
      <c r="BE111" s="674"/>
      <c r="BF111" s="674"/>
      <c r="BG111" s="674"/>
      <c r="BH111" s="674"/>
      <c r="BI111" s="675"/>
      <c r="BJ111" s="673" t="s">
        <v>289</v>
      </c>
      <c r="BK111" s="674"/>
      <c r="BL111" s="674"/>
      <c r="BM111" s="674"/>
      <c r="BN111" s="674"/>
      <c r="BO111" s="674"/>
      <c r="BP111" s="674"/>
      <c r="BQ111" s="674"/>
      <c r="BR111" s="674"/>
      <c r="BS111" s="674"/>
      <c r="BT111" s="674"/>
      <c r="BU111" s="675"/>
    </row>
    <row r="112" spans="38:73" ht="13.5" customHeight="1" hidden="1">
      <c r="AL112" s="684"/>
      <c r="AM112" s="685"/>
      <c r="AN112" s="685"/>
      <c r="AO112" s="685"/>
      <c r="AP112" s="685"/>
      <c r="AQ112" s="685"/>
      <c r="AR112" s="685"/>
      <c r="AS112" s="685"/>
      <c r="AT112" s="685"/>
      <c r="AU112" s="685"/>
      <c r="AV112" s="685"/>
      <c r="AW112" s="686"/>
      <c r="AX112" s="684"/>
      <c r="AY112" s="685"/>
      <c r="AZ112" s="685"/>
      <c r="BA112" s="685"/>
      <c r="BB112" s="685"/>
      <c r="BC112" s="685"/>
      <c r="BD112" s="685"/>
      <c r="BE112" s="685"/>
      <c r="BF112" s="685"/>
      <c r="BG112" s="685"/>
      <c r="BH112" s="685"/>
      <c r="BI112" s="686"/>
      <c r="BJ112" s="684"/>
      <c r="BK112" s="685"/>
      <c r="BL112" s="685"/>
      <c r="BM112" s="685"/>
      <c r="BN112" s="685"/>
      <c r="BO112" s="685"/>
      <c r="BP112" s="685"/>
      <c r="BQ112" s="685"/>
      <c r="BR112" s="685"/>
      <c r="BS112" s="685"/>
      <c r="BT112" s="685"/>
      <c r="BU112" s="686"/>
    </row>
  </sheetData>
  <mergeCells count="301">
    <mergeCell ref="AL101:AW102"/>
    <mergeCell ref="AX101:BI102"/>
    <mergeCell ref="BJ101:BU102"/>
    <mergeCell ref="AL109:AW110"/>
    <mergeCell ref="AX109:BI110"/>
    <mergeCell ref="BJ109:BU110"/>
    <mergeCell ref="AL111:AW112"/>
    <mergeCell ref="AX111:BI112"/>
    <mergeCell ref="BJ111:BU112"/>
    <mergeCell ref="AL103:AW104"/>
    <mergeCell ref="AX103:BI104"/>
    <mergeCell ref="BJ103:BU104"/>
    <mergeCell ref="AL105:AW106"/>
    <mergeCell ref="AX105:BI106"/>
    <mergeCell ref="BJ105:BU106"/>
    <mergeCell ref="AL107:AW108"/>
    <mergeCell ref="AX107:BI108"/>
    <mergeCell ref="BJ107:BU108"/>
    <mergeCell ref="AX93:BI94"/>
    <mergeCell ref="BJ93:BU94"/>
    <mergeCell ref="AL95:AW96"/>
    <mergeCell ref="AX95:BI96"/>
    <mergeCell ref="BJ95:BU96"/>
    <mergeCell ref="AL97:AW98"/>
    <mergeCell ref="AX97:BI98"/>
    <mergeCell ref="BJ97:BU98"/>
    <mergeCell ref="AL99:AW100"/>
    <mergeCell ref="AX99:BI100"/>
    <mergeCell ref="BJ99:BU100"/>
    <mergeCell ref="CT87:DE88"/>
    <mergeCell ref="DF87:DQ88"/>
    <mergeCell ref="DR87:EC88"/>
    <mergeCell ref="ED87:EO88"/>
    <mergeCell ref="CD79:CG86"/>
    <mergeCell ref="CH79:CK86"/>
    <mergeCell ref="CL79:CO86"/>
    <mergeCell ref="CP79:CS86"/>
    <mergeCell ref="A89:A90"/>
    <mergeCell ref="B89:M90"/>
    <mergeCell ref="N89:Y90"/>
    <mergeCell ref="Z89:AK90"/>
    <mergeCell ref="AL89:AW90"/>
    <mergeCell ref="AX89:BI90"/>
    <mergeCell ref="BJ89:BU90"/>
    <mergeCell ref="BV89:CG90"/>
    <mergeCell ref="CH89:CS90"/>
    <mergeCell ref="CT89:DE90"/>
    <mergeCell ref="DF89:DQ90"/>
    <mergeCell ref="DR89:EC90"/>
    <mergeCell ref="ED89:EO90"/>
    <mergeCell ref="A87:A88"/>
    <mergeCell ref="B87:M88"/>
    <mergeCell ref="N87:Y88"/>
    <mergeCell ref="Z87:AK88"/>
    <mergeCell ref="AL87:AW88"/>
    <mergeCell ref="AX87:BI88"/>
    <mergeCell ref="BJ87:BU88"/>
    <mergeCell ref="BV87:CG88"/>
    <mergeCell ref="CH87:CS88"/>
    <mergeCell ref="EL49:EO78"/>
    <mergeCell ref="DR49:DU78"/>
    <mergeCell ref="DV49:DY78"/>
    <mergeCell ref="DN79:DQ86"/>
    <mergeCell ref="DR79:DU86"/>
    <mergeCell ref="DV79:DY86"/>
    <mergeCell ref="DZ79:EC86"/>
    <mergeCell ref="ED79:EG86"/>
    <mergeCell ref="EH79:EK86"/>
    <mergeCell ref="EL79:EO86"/>
    <mergeCell ref="AH79:AK86"/>
    <mergeCell ref="CT79:CW86"/>
    <mergeCell ref="CX79:DA86"/>
    <mergeCell ref="DB79:DE86"/>
    <mergeCell ref="DF79:DI86"/>
    <mergeCell ref="DJ79:DM86"/>
    <mergeCell ref="DZ49:EC78"/>
    <mergeCell ref="ED49:EG78"/>
    <mergeCell ref="EH49:EK78"/>
    <mergeCell ref="AL79:AO86"/>
    <mergeCell ref="AP79:AS86"/>
    <mergeCell ref="AT79:AW86"/>
    <mergeCell ref="AX79:BA86"/>
    <mergeCell ref="BB79:BE86"/>
    <mergeCell ref="BF79:BI86"/>
    <mergeCell ref="BJ79:BM86"/>
    <mergeCell ref="BN79:BQ86"/>
    <mergeCell ref="BR79:BU86"/>
    <mergeCell ref="BV79:BY86"/>
    <mergeCell ref="BZ79:CC86"/>
    <mergeCell ref="CP49:CS78"/>
    <mergeCell ref="CT49:CW78"/>
    <mergeCell ref="CX49:DA78"/>
    <mergeCell ref="DB49:DE78"/>
    <mergeCell ref="DF49:DI78"/>
    <mergeCell ref="DJ49:DM78"/>
    <mergeCell ref="DN49:DQ78"/>
    <mergeCell ref="EL48:EO48"/>
    <mergeCell ref="B49:E78"/>
    <mergeCell ref="F49:I78"/>
    <mergeCell ref="J49:M78"/>
    <mergeCell ref="N49:Q78"/>
    <mergeCell ref="R49:U78"/>
    <mergeCell ref="V49:Y78"/>
    <mergeCell ref="Z49:AC78"/>
    <mergeCell ref="AD49:AG78"/>
    <mergeCell ref="AH49:AK78"/>
    <mergeCell ref="AL49:AO78"/>
    <mergeCell ref="AP49:AS78"/>
    <mergeCell ref="AT49:AW78"/>
    <mergeCell ref="AX49:BA78"/>
    <mergeCell ref="BB49:BE78"/>
    <mergeCell ref="BF49:BI78"/>
    <mergeCell ref="BJ49:BM78"/>
    <mergeCell ref="BN49:BQ78"/>
    <mergeCell ref="BR49:BU78"/>
    <mergeCell ref="BV49:BY78"/>
    <mergeCell ref="BZ49:CC78"/>
    <mergeCell ref="CD49:CG78"/>
    <mergeCell ref="CH49:CK78"/>
    <mergeCell ref="CL49:CO78"/>
    <mergeCell ref="DB48:DE48"/>
    <mergeCell ref="DF48:DI48"/>
    <mergeCell ref="DJ48:DM48"/>
    <mergeCell ref="DN48:DQ48"/>
    <mergeCell ref="DR48:DU48"/>
    <mergeCell ref="DV48:DY48"/>
    <mergeCell ref="DZ48:EC48"/>
    <mergeCell ref="ED48:EG48"/>
    <mergeCell ref="EH48:EK48"/>
    <mergeCell ref="BR48:BU48"/>
    <mergeCell ref="BV48:BY48"/>
    <mergeCell ref="BZ48:CC48"/>
    <mergeCell ref="CD48:CG48"/>
    <mergeCell ref="CH48:CK48"/>
    <mergeCell ref="CL48:CO48"/>
    <mergeCell ref="CP48:CS48"/>
    <mergeCell ref="CT48:CW48"/>
    <mergeCell ref="CX48:DA48"/>
    <mergeCell ref="AH48:AK48"/>
    <mergeCell ref="AL48:AO48"/>
    <mergeCell ref="AP48:AS48"/>
    <mergeCell ref="AT48:AW48"/>
    <mergeCell ref="AX48:BA48"/>
    <mergeCell ref="BB48:BE48"/>
    <mergeCell ref="BF48:BI48"/>
    <mergeCell ref="BJ48:BM48"/>
    <mergeCell ref="BN48:BQ48"/>
    <mergeCell ref="A45:A86"/>
    <mergeCell ref="B48:E48"/>
    <mergeCell ref="F48:I48"/>
    <mergeCell ref="J48:M48"/>
    <mergeCell ref="N48:Q48"/>
    <mergeCell ref="R48:U48"/>
    <mergeCell ref="V48:Y48"/>
    <mergeCell ref="Z48:AC48"/>
    <mergeCell ref="AD48:AG48"/>
    <mergeCell ref="B79:E86"/>
    <mergeCell ref="F79:I86"/>
    <mergeCell ref="J79:M86"/>
    <mergeCell ref="N79:Q86"/>
    <mergeCell ref="R79:U86"/>
    <mergeCell ref="V79:Y86"/>
    <mergeCell ref="Z79:AC86"/>
    <mergeCell ref="AD79:AG86"/>
    <mergeCell ref="CB38:CE39"/>
    <mergeCell ref="CF38:CY39"/>
    <mergeCell ref="DL38:DO39"/>
    <mergeCell ref="DP38:EI39"/>
    <mergeCell ref="H40:K41"/>
    <mergeCell ref="L40:AE41"/>
    <mergeCell ref="AR40:AU41"/>
    <mergeCell ref="AV40:BO41"/>
    <mergeCell ref="CB40:CE41"/>
    <mergeCell ref="CF40:CY41"/>
    <mergeCell ref="DL40:DO41"/>
    <mergeCell ref="DP40:EI41"/>
    <mergeCell ref="DH34:DI35"/>
    <mergeCell ref="DL34:DW35"/>
    <mergeCell ref="DX34:EI35"/>
    <mergeCell ref="H36:K37"/>
    <mergeCell ref="L36:AE37"/>
    <mergeCell ref="AH36:AI37"/>
    <mergeCell ref="AJ36:AM37"/>
    <mergeCell ref="AN36:AO37"/>
    <mergeCell ref="AR36:AU37"/>
    <mergeCell ref="AV36:BO37"/>
    <mergeCell ref="CB36:CE37"/>
    <mergeCell ref="CF36:CY37"/>
    <mergeCell ref="DB36:DC37"/>
    <mergeCell ref="DD36:DG37"/>
    <mergeCell ref="DH36:DI37"/>
    <mergeCell ref="DL36:DO37"/>
    <mergeCell ref="DP36:EI37"/>
    <mergeCell ref="DH30:DI31"/>
    <mergeCell ref="DZ30:EK31"/>
    <mergeCell ref="AH32:AI33"/>
    <mergeCell ref="AJ32:AM33"/>
    <mergeCell ref="AN32:AO33"/>
    <mergeCell ref="DB32:DC33"/>
    <mergeCell ref="DD32:DG33"/>
    <mergeCell ref="DH32:DI33"/>
    <mergeCell ref="H33:AE33"/>
    <mergeCell ref="AR33:BO33"/>
    <mergeCell ref="CB33:CY33"/>
    <mergeCell ref="DL33:EI33"/>
    <mergeCell ref="A30:A44"/>
    <mergeCell ref="V30:AG31"/>
    <mergeCell ref="AH30:AI31"/>
    <mergeCell ref="AJ30:AM31"/>
    <mergeCell ref="AN30:AO31"/>
    <mergeCell ref="BF30:BQ31"/>
    <mergeCell ref="CP30:DA31"/>
    <mergeCell ref="DB30:DC31"/>
    <mergeCell ref="DD30:DG31"/>
    <mergeCell ref="H34:S35"/>
    <mergeCell ref="T34:AE35"/>
    <mergeCell ref="AH34:AI35"/>
    <mergeCell ref="AJ34:AM35"/>
    <mergeCell ref="AN34:AO35"/>
    <mergeCell ref="AR34:BC35"/>
    <mergeCell ref="BD34:BO35"/>
    <mergeCell ref="CB34:CM35"/>
    <mergeCell ref="CN34:CY35"/>
    <mergeCell ref="DB34:DC35"/>
    <mergeCell ref="DD34:DG35"/>
    <mergeCell ref="H38:K39"/>
    <mergeCell ref="L38:AE39"/>
    <mergeCell ref="AR38:AU39"/>
    <mergeCell ref="AV38:BO39"/>
    <mergeCell ref="CZ24:DK25"/>
    <mergeCell ref="EP24:GA25"/>
    <mergeCell ref="AH26:AO27"/>
    <mergeCell ref="DB26:DI27"/>
    <mergeCell ref="F27:K29"/>
    <mergeCell ref="L27:AG29"/>
    <mergeCell ref="AP27:AU29"/>
    <mergeCell ref="AV27:BQ29"/>
    <mergeCell ref="BZ27:CE29"/>
    <mergeCell ref="CF27:DA29"/>
    <mergeCell ref="DJ27:DO29"/>
    <mergeCell ref="DP27:EK29"/>
    <mergeCell ref="AH28:AI29"/>
    <mergeCell ref="AJ28:AM29"/>
    <mergeCell ref="AN28:AO29"/>
    <mergeCell ref="DB28:DC29"/>
    <mergeCell ref="DD28:DG29"/>
    <mergeCell ref="DH28:DI29"/>
    <mergeCell ref="A10:A29"/>
    <mergeCell ref="AX10:BG11"/>
    <mergeCell ref="BH10:CS11"/>
    <mergeCell ref="EP10:FF11"/>
    <mergeCell ref="EP12:GA13"/>
    <mergeCell ref="BP15:CA16"/>
    <mergeCell ref="EP16:FF17"/>
    <mergeCell ref="BR17:BY18"/>
    <mergeCell ref="X18:AY20"/>
    <mergeCell ref="CR18:DS20"/>
    <mergeCell ref="EP18:GA19"/>
    <mergeCell ref="BR19:BS20"/>
    <mergeCell ref="BT19:BW20"/>
    <mergeCell ref="BX19:BY20"/>
    <mergeCell ref="AN21:AY22"/>
    <mergeCell ref="BR21:BS22"/>
    <mergeCell ref="BT21:BW22"/>
    <mergeCell ref="BX21:BY22"/>
    <mergeCell ref="DH21:DS22"/>
    <mergeCell ref="EP22:FF23"/>
    <mergeCell ref="BR23:BS24"/>
    <mergeCell ref="BT23:BW24"/>
    <mergeCell ref="BX23:BY24"/>
    <mergeCell ref="AF24:AQ25"/>
    <mergeCell ref="D8:K8"/>
    <mergeCell ref="L8:N8"/>
    <mergeCell ref="O8:BE8"/>
    <mergeCell ref="BF8:BM8"/>
    <mergeCell ref="BN8:BP8"/>
    <mergeCell ref="BQ8:DG8"/>
    <mergeCell ref="DH8:DO8"/>
    <mergeCell ref="DP8:DR8"/>
    <mergeCell ref="DS8:FI8"/>
    <mergeCell ref="D7:K7"/>
    <mergeCell ref="L7:N7"/>
    <mergeCell ref="O7:BE7"/>
    <mergeCell ref="BF7:BM7"/>
    <mergeCell ref="BN7:BP7"/>
    <mergeCell ref="BQ7:DG7"/>
    <mergeCell ref="DH7:DO7"/>
    <mergeCell ref="DP7:DR7"/>
    <mergeCell ref="DS7:FI7"/>
    <mergeCell ref="A1:FG1"/>
    <mergeCell ref="FH1:GA1"/>
    <mergeCell ref="A3:GA3"/>
    <mergeCell ref="D5:P5"/>
    <mergeCell ref="Q5:S5"/>
    <mergeCell ref="T5:DG5"/>
    <mergeCell ref="D6:K6"/>
    <mergeCell ref="L6:N6"/>
    <mergeCell ref="O6:BE6"/>
    <mergeCell ref="BF6:BM6"/>
    <mergeCell ref="BN6:BP6"/>
    <mergeCell ref="BQ6:DG6"/>
  </mergeCells>
  <printOptions/>
  <pageMargins left="0" right="0" top="0" bottom="0" header="0.5118110236220472" footer="0.5118110236220472"/>
  <pageSetup fitToHeight="1" fitToWidth="1" horizontalDpi="600" verticalDpi="600" orientation="landscape" paperSize="9" scale="4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80"/>
  <sheetViews>
    <sheetView zoomScale="70" zoomScaleNormal="70" workbookViewId="0" topLeftCell="A56">
      <selection activeCell="A56" sqref="A56"/>
    </sheetView>
  </sheetViews>
  <sheetFormatPr defaultColWidth="9.00390625" defaultRowHeight="15.75" customHeight="1"/>
  <cols>
    <col min="1" max="1" width="2.625" style="18" customWidth="1"/>
    <col min="2" max="3" width="10.125" style="18" customWidth="1"/>
    <col min="4" max="4" width="25.625" style="18" customWidth="1"/>
    <col min="5" max="5" width="10.125" style="18" customWidth="1"/>
    <col min="6" max="6" width="25.625" style="18" customWidth="1"/>
    <col min="7" max="8" width="10.125" style="18" customWidth="1"/>
    <col min="9" max="9" width="25.625" style="18" customWidth="1"/>
    <col min="10" max="10" width="10.125" style="18" customWidth="1"/>
    <col min="11" max="11" width="25.625" style="18" customWidth="1"/>
    <col min="12" max="13" width="10.125" style="18" customWidth="1"/>
    <col min="14" max="14" width="25.625" style="18" customWidth="1"/>
    <col min="15" max="15" width="9.00390625" style="18" customWidth="1"/>
    <col min="16" max="16" width="25.625" style="18" customWidth="1"/>
    <col min="17" max="16384" width="9.00390625" style="18" customWidth="1"/>
  </cols>
  <sheetData>
    <row r="1" spans="1:18" ht="16.75">
      <c r="A1" s="556" t="str">
        <f>'抽選会資料'!A1</f>
        <v>OFA 第 55 回大分県U-12サッカー大会　兼　KYFA 九州U-12サッカー大会大分県大会</v>
      </c>
      <c r="B1" s="556"/>
      <c r="C1" s="556"/>
      <c r="D1" s="556"/>
      <c r="E1" s="556"/>
      <c r="F1" s="556"/>
      <c r="G1" s="556"/>
      <c r="H1" s="556"/>
      <c r="I1" s="556"/>
      <c r="J1" s="556"/>
      <c r="K1" s="556" t="s">
        <v>340</v>
      </c>
      <c r="L1" s="556"/>
      <c r="M1" s="556"/>
      <c r="Q1" s="129"/>
      <c r="R1" s="129"/>
    </row>
    <row r="3" spans="2:3" ht="15.75" customHeight="1">
      <c r="B3" s="18" t="s">
        <v>341</v>
      </c>
      <c r="C3" s="18" t="s">
        <v>342</v>
      </c>
    </row>
    <row r="4" spans="2:3" ht="15.75" customHeight="1">
      <c r="B4" s="18" t="s">
        <v>343</v>
      </c>
      <c r="C4" s="159" t="s">
        <v>344</v>
      </c>
    </row>
    <row r="5" spans="1:18" ht="15.75" customHeight="1">
      <c r="A5" s="160"/>
      <c r="B5" s="160"/>
      <c r="C5" s="161"/>
      <c r="D5" s="162" t="s">
        <v>284</v>
      </c>
      <c r="E5" s="163" t="str">
        <f>'組み合わせ'!D7</f>
        <v>中津</v>
      </c>
      <c r="F5" s="687" t="str">
        <f>VLOOKUP(E5,'抽選会資料'!$B$52:$F$60,2,FALSE)</f>
        <v>ディーアクト（D-ACT）スポーツパーク永添(永添運動公園)
人工芝多目的グラウンド</v>
      </c>
      <c r="G5" s="687"/>
      <c r="H5" s="688"/>
      <c r="I5" s="162" t="s">
        <v>284</v>
      </c>
      <c r="J5" s="163" t="str">
        <f>'組み合わせ'!BF7</f>
        <v>日田・玖珠</v>
      </c>
      <c r="K5" s="687" t="str">
        <f>VLOOKUP(J5,'抽選会資料'!$B$52:$F$60,2,FALSE)</f>
        <v>玖珠町総合運動公園</v>
      </c>
      <c r="L5" s="687"/>
      <c r="M5" s="688"/>
      <c r="N5" s="162" t="s">
        <v>284</v>
      </c>
      <c r="O5" s="163" t="str">
        <f>'組み合わせ'!DH7</f>
        <v>宇佐高田</v>
      </c>
      <c r="P5" s="687" t="str">
        <f>VLOOKUP(O5,'抽選会資料'!$B$52:$F$60,2,FALSE)</f>
        <v>宇佐市平成令和の森スポーツ公園</v>
      </c>
      <c r="Q5" s="687"/>
      <c r="R5" s="688"/>
    </row>
    <row r="6" spans="1:18" ht="15.75" customHeight="1">
      <c r="A6" s="160"/>
      <c r="B6" s="164" t="s">
        <v>345</v>
      </c>
      <c r="C6" s="165" t="s">
        <v>346</v>
      </c>
      <c r="D6" s="689" t="s">
        <v>347</v>
      </c>
      <c r="E6" s="690"/>
      <c r="F6" s="691"/>
      <c r="G6" s="692" t="s">
        <v>348</v>
      </c>
      <c r="H6" s="693"/>
      <c r="I6" s="694" t="s">
        <v>347</v>
      </c>
      <c r="J6" s="695"/>
      <c r="K6" s="696"/>
      <c r="L6" s="692" t="s">
        <v>348</v>
      </c>
      <c r="M6" s="693"/>
      <c r="N6" s="694" t="s">
        <v>347</v>
      </c>
      <c r="O6" s="695"/>
      <c r="P6" s="696"/>
      <c r="Q6" s="692" t="s">
        <v>348</v>
      </c>
      <c r="R6" s="693"/>
    </row>
    <row r="7" spans="1:18" s="166" customFormat="1" ht="13.5" customHeight="1">
      <c r="A7" s="697" t="s">
        <v>225</v>
      </c>
      <c r="B7" s="699" t="s">
        <v>349</v>
      </c>
      <c r="C7" s="701" t="s">
        <v>111</v>
      </c>
      <c r="D7" s="167"/>
      <c r="E7" s="168"/>
      <c r="F7" s="169"/>
      <c r="G7" s="170" t="s">
        <v>350</v>
      </c>
      <c r="H7" s="171" t="s">
        <v>351</v>
      </c>
      <c r="I7" s="167"/>
      <c r="J7" s="168"/>
      <c r="K7" s="169"/>
      <c r="L7" s="170" t="s">
        <v>350</v>
      </c>
      <c r="M7" s="171" t="s">
        <v>351</v>
      </c>
      <c r="N7" s="167"/>
      <c r="O7" s="168"/>
      <c r="P7" s="169"/>
      <c r="Q7" s="170" t="s">
        <v>350</v>
      </c>
      <c r="R7" s="171" t="s">
        <v>351</v>
      </c>
    </row>
    <row r="8" spans="1:18" s="166" customFormat="1" ht="14.25" customHeight="1">
      <c r="A8" s="698"/>
      <c r="B8" s="700"/>
      <c r="C8" s="702"/>
      <c r="D8" s="172" t="str">
        <f>'１次リーグ（中津）'!$B$12</f>
        <v>鶴居ＳＳＳ</v>
      </c>
      <c r="E8" s="173" t="s">
        <v>352</v>
      </c>
      <c r="F8" s="174" t="str">
        <f>'１次リーグ（中津）'!$J$12</f>
        <v>スマイス　セレソン　スポーツクラブ</v>
      </c>
      <c r="G8" s="175" t="s">
        <v>353</v>
      </c>
      <c r="H8" s="176" t="s">
        <v>354</v>
      </c>
      <c r="I8" s="172" t="str">
        <f>'１次リーグ（日田・玖珠）'!$B$12</f>
        <v>玖珠サッカースポーツ少年団</v>
      </c>
      <c r="J8" s="173" t="s">
        <v>352</v>
      </c>
      <c r="K8" s="174" t="str">
        <f>'１次リーグ（日田・玖珠）'!$J$12</f>
        <v>明治サッカースポーツ少年団</v>
      </c>
      <c r="L8" s="175" t="s">
        <v>353</v>
      </c>
      <c r="M8" s="176" t="s">
        <v>354</v>
      </c>
      <c r="N8" s="172" t="str">
        <f>'１次リーグ（宇佐高田）'!$B$12</f>
        <v>四日市南ＳＳＣ</v>
      </c>
      <c r="O8" s="173" t="s">
        <v>352</v>
      </c>
      <c r="P8" s="174" t="str">
        <f>'１次リーグ（宇佐高田）'!$J$12</f>
        <v>豊府サッカースポーツ少年団</v>
      </c>
      <c r="Q8" s="175" t="s">
        <v>353</v>
      </c>
      <c r="R8" s="176" t="s">
        <v>354</v>
      </c>
    </row>
    <row r="9" spans="1:18" s="166" customFormat="1" ht="14.25" customHeight="1">
      <c r="A9" s="697" t="s">
        <v>226</v>
      </c>
      <c r="B9" s="699" t="s">
        <v>355</v>
      </c>
      <c r="C9" s="703" t="s">
        <v>356</v>
      </c>
      <c r="D9" s="167"/>
      <c r="E9" s="177"/>
      <c r="F9" s="169"/>
      <c r="G9" s="170" t="s">
        <v>350</v>
      </c>
      <c r="H9" s="171" t="s">
        <v>357</v>
      </c>
      <c r="I9" s="167"/>
      <c r="J9" s="177"/>
      <c r="K9" s="169"/>
      <c r="L9" s="170" t="s">
        <v>350</v>
      </c>
      <c r="M9" s="171" t="s">
        <v>357</v>
      </c>
      <c r="N9" s="167"/>
      <c r="O9" s="177"/>
      <c r="P9" s="169"/>
      <c r="Q9" s="170" t="s">
        <v>350</v>
      </c>
      <c r="R9" s="171" t="s">
        <v>357</v>
      </c>
    </row>
    <row r="10" spans="1:18" s="166" customFormat="1" ht="14.25" customHeight="1">
      <c r="A10" s="698"/>
      <c r="B10" s="700"/>
      <c r="C10" s="704"/>
      <c r="D10" s="172" t="str">
        <f>'１次リーグ（中津）'!$N$12</f>
        <v>下毛ＦＣ</v>
      </c>
      <c r="E10" s="173" t="s">
        <v>352</v>
      </c>
      <c r="F10" s="174" t="str">
        <f>'１次リーグ（中津）'!$V$12</f>
        <v>ブルーウイングフットボールクラブ</v>
      </c>
      <c r="G10" s="175" t="s">
        <v>353</v>
      </c>
      <c r="H10" s="176" t="s">
        <v>358</v>
      </c>
      <c r="I10" s="172" t="str">
        <f>'１次リーグ（日田・玖珠）'!$N$12</f>
        <v>太陽スポーツクラブ大分西</v>
      </c>
      <c r="J10" s="173" t="s">
        <v>352</v>
      </c>
      <c r="K10" s="174" t="str">
        <f>'１次リーグ（日田・玖珠）'!$V$12</f>
        <v>桃園サッカースポーツ少年団</v>
      </c>
      <c r="L10" s="175" t="s">
        <v>353</v>
      </c>
      <c r="M10" s="176" t="s">
        <v>358</v>
      </c>
      <c r="N10" s="172" t="str">
        <f>'１次リーグ（宇佐高田）'!$N$12</f>
        <v>ＦＣ　ＷＡＹＳ</v>
      </c>
      <c r="O10" s="173" t="s">
        <v>352</v>
      </c>
      <c r="P10" s="174" t="str">
        <f>'１次リーグ（宇佐高田）'!$V$12</f>
        <v>ＫＩＮＧＳ　ＦＯＯＴＢＡＬＬＣＬＵＢ　Ｕ－１２</v>
      </c>
      <c r="Q10" s="175" t="s">
        <v>353</v>
      </c>
      <c r="R10" s="176" t="s">
        <v>358</v>
      </c>
    </row>
    <row r="11" spans="1:18" s="166" customFormat="1" ht="14.25" customHeight="1">
      <c r="A11" s="697" t="s">
        <v>359</v>
      </c>
      <c r="B11" s="699" t="s">
        <v>360</v>
      </c>
      <c r="C11" s="703" t="s">
        <v>356</v>
      </c>
      <c r="D11" s="167"/>
      <c r="E11" s="177"/>
      <c r="F11" s="169"/>
      <c r="G11" s="170" t="s">
        <v>350</v>
      </c>
      <c r="H11" s="171" t="s">
        <v>361</v>
      </c>
      <c r="I11" s="167"/>
      <c r="J11" s="177"/>
      <c r="K11" s="169"/>
      <c r="L11" s="170" t="s">
        <v>350</v>
      </c>
      <c r="M11" s="171" t="s">
        <v>361</v>
      </c>
      <c r="N11" s="167"/>
      <c r="O11" s="177"/>
      <c r="P11" s="169"/>
      <c r="Q11" s="170" t="s">
        <v>350</v>
      </c>
      <c r="R11" s="171" t="s">
        <v>361</v>
      </c>
    </row>
    <row r="12" spans="1:18" s="166" customFormat="1" ht="14.25" customHeight="1">
      <c r="A12" s="698"/>
      <c r="B12" s="700"/>
      <c r="C12" s="704"/>
      <c r="D12" s="172" t="str">
        <f>'１次リーグ（中津）'!$B$30</f>
        <v>スマイス　セレソン　スポーツクラブ</v>
      </c>
      <c r="E12" s="173" t="s">
        <v>352</v>
      </c>
      <c r="F12" s="174" t="str">
        <f>'１次リーグ（中津）'!$J$30</f>
        <v>金池長浜サッカースポーツ少年団</v>
      </c>
      <c r="G12" s="175" t="s">
        <v>353</v>
      </c>
      <c r="H12" s="176" t="s">
        <v>362</v>
      </c>
      <c r="I12" s="172" t="str">
        <f>'１次リーグ（日田・玖珠）'!$B$30</f>
        <v>明治サッカースポーツ少年団</v>
      </c>
      <c r="J12" s="173" t="s">
        <v>352</v>
      </c>
      <c r="K12" s="174" t="str">
        <f>'１次リーグ（日田・玖珠）'!$J$30</f>
        <v>竹田直入ＦＣ</v>
      </c>
      <c r="L12" s="175" t="s">
        <v>353</v>
      </c>
      <c r="M12" s="176" t="s">
        <v>362</v>
      </c>
      <c r="N12" s="172" t="str">
        <f>'１次リーグ（宇佐高田）'!$B$30</f>
        <v>豊府サッカースポーツ少年団</v>
      </c>
      <c r="O12" s="173" t="s">
        <v>352</v>
      </c>
      <c r="P12" s="174" t="str">
        <f>'１次リーグ（宇佐高田）'!$J$30</f>
        <v>北郡坂ノ市サッカースポーツ少年団</v>
      </c>
      <c r="Q12" s="175" t="s">
        <v>353</v>
      </c>
      <c r="R12" s="176" t="s">
        <v>362</v>
      </c>
    </row>
    <row r="13" spans="1:18" s="166" customFormat="1" ht="14.25" customHeight="1">
      <c r="A13" s="697" t="s">
        <v>363</v>
      </c>
      <c r="B13" s="699" t="s">
        <v>364</v>
      </c>
      <c r="C13" s="703" t="s">
        <v>356</v>
      </c>
      <c r="D13" s="167"/>
      <c r="E13" s="177"/>
      <c r="F13" s="169"/>
      <c r="G13" s="170" t="s">
        <v>350</v>
      </c>
      <c r="H13" s="171" t="s">
        <v>365</v>
      </c>
      <c r="I13" s="167"/>
      <c r="J13" s="177"/>
      <c r="K13" s="169"/>
      <c r="L13" s="170" t="s">
        <v>350</v>
      </c>
      <c r="M13" s="171" t="s">
        <v>365</v>
      </c>
      <c r="N13" s="167"/>
      <c r="O13" s="177"/>
      <c r="P13" s="169"/>
      <c r="Q13" s="170" t="s">
        <v>350</v>
      </c>
      <c r="R13" s="171" t="s">
        <v>365</v>
      </c>
    </row>
    <row r="14" spans="1:18" s="166" customFormat="1" ht="14.25" customHeight="1">
      <c r="A14" s="698"/>
      <c r="B14" s="700"/>
      <c r="C14" s="704"/>
      <c r="D14" s="172" t="str">
        <f>'１次リーグ（中津）'!$N$30</f>
        <v>ブルーウイングフットボールクラブ</v>
      </c>
      <c r="E14" s="173" t="s">
        <v>352</v>
      </c>
      <c r="F14" s="174" t="str">
        <f>'１次リーグ（中津）'!$V$30</f>
        <v>戸次吉野ＳＳＳ</v>
      </c>
      <c r="G14" s="175" t="s">
        <v>353</v>
      </c>
      <c r="H14" s="176" t="s">
        <v>366</v>
      </c>
      <c r="I14" s="172" t="str">
        <f>'１次リーグ（日田・玖珠）'!$N$30</f>
        <v>桃園サッカースポーツ少年団</v>
      </c>
      <c r="J14" s="173" t="s">
        <v>352</v>
      </c>
      <c r="K14" s="174" t="str">
        <f>'１次リーグ（日田・玖珠）'!$V$30</f>
        <v>ＯＫＹ山香サッカークラブ</v>
      </c>
      <c r="L14" s="175" t="s">
        <v>353</v>
      </c>
      <c r="M14" s="176" t="s">
        <v>366</v>
      </c>
      <c r="N14" s="172" t="str">
        <f>'１次リーグ（宇佐高田）'!$N$30</f>
        <v>ＫＩＮＧＳ　ＦＯＯＴＢＡＬＬＣＬＵＢ　Ｕ－１２</v>
      </c>
      <c r="O14" s="173" t="s">
        <v>352</v>
      </c>
      <c r="P14" s="174" t="str">
        <f>'１次リーグ（宇佐高田）'!$V$30</f>
        <v>鶴見ジュニアサッカークラブ</v>
      </c>
      <c r="Q14" s="175" t="s">
        <v>353</v>
      </c>
      <c r="R14" s="176" t="s">
        <v>366</v>
      </c>
    </row>
    <row r="15" spans="1:18" s="166" customFormat="1" ht="14.25" customHeight="1">
      <c r="A15" s="697" t="s">
        <v>367</v>
      </c>
      <c r="B15" s="699" t="s">
        <v>368</v>
      </c>
      <c r="C15" s="703" t="s">
        <v>356</v>
      </c>
      <c r="D15" s="167"/>
      <c r="E15" s="177"/>
      <c r="F15" s="169"/>
      <c r="G15" s="170" t="s">
        <v>350</v>
      </c>
      <c r="H15" s="171" t="s">
        <v>369</v>
      </c>
      <c r="I15" s="167"/>
      <c r="J15" s="177"/>
      <c r="K15" s="169"/>
      <c r="L15" s="170" t="s">
        <v>350</v>
      </c>
      <c r="M15" s="171" t="s">
        <v>369</v>
      </c>
      <c r="N15" s="167"/>
      <c r="O15" s="177"/>
      <c r="P15" s="169"/>
      <c r="Q15" s="170" t="s">
        <v>350</v>
      </c>
      <c r="R15" s="171" t="s">
        <v>369</v>
      </c>
    </row>
    <row r="16" spans="1:18" s="166" customFormat="1" ht="14.25">
      <c r="A16" s="698"/>
      <c r="B16" s="700"/>
      <c r="C16" s="704"/>
      <c r="D16" s="172" t="str">
        <f>'１次リーグ（中津）'!$B$48</f>
        <v>金池長浜サッカースポーツ少年団</v>
      </c>
      <c r="E16" s="173" t="s">
        <v>352</v>
      </c>
      <c r="F16" s="174" t="str">
        <f>'１次リーグ（中津）'!$J$48</f>
        <v>鶴居ＳＳＳ</v>
      </c>
      <c r="G16" s="175" t="s">
        <v>353</v>
      </c>
      <c r="H16" s="176" t="s">
        <v>370</v>
      </c>
      <c r="I16" s="172" t="str">
        <f>'１次リーグ（日田・玖珠）'!$B$48</f>
        <v>竹田直入ＦＣ</v>
      </c>
      <c r="J16" s="173" t="s">
        <v>352</v>
      </c>
      <c r="K16" s="174" t="str">
        <f>'１次リーグ（日田・玖珠）'!$J$48</f>
        <v>玖珠サッカースポーツ少年団</v>
      </c>
      <c r="L16" s="175" t="s">
        <v>353</v>
      </c>
      <c r="M16" s="176" t="s">
        <v>370</v>
      </c>
      <c r="N16" s="172" t="str">
        <f>'１次リーグ（宇佐高田）'!$B$48</f>
        <v>北郡坂ノ市サッカースポーツ少年団</v>
      </c>
      <c r="O16" s="173" t="s">
        <v>352</v>
      </c>
      <c r="P16" s="174" t="str">
        <f>'１次リーグ（宇佐高田）'!$J$48</f>
        <v>四日市南ＳＳＣ</v>
      </c>
      <c r="Q16" s="175" t="s">
        <v>353</v>
      </c>
      <c r="R16" s="176" t="s">
        <v>370</v>
      </c>
    </row>
    <row r="17" spans="1:18" s="166" customFormat="1" ht="14.25">
      <c r="A17" s="697" t="s">
        <v>371</v>
      </c>
      <c r="B17" s="699" t="s">
        <v>372</v>
      </c>
      <c r="C17" s="703" t="s">
        <v>356</v>
      </c>
      <c r="D17" s="167"/>
      <c r="E17" s="177"/>
      <c r="F17" s="169"/>
      <c r="G17" s="170" t="s">
        <v>350</v>
      </c>
      <c r="H17" s="171" t="s">
        <v>373</v>
      </c>
      <c r="I17" s="167"/>
      <c r="J17" s="177"/>
      <c r="K17" s="169"/>
      <c r="L17" s="170" t="s">
        <v>350</v>
      </c>
      <c r="M17" s="171" t="s">
        <v>373</v>
      </c>
      <c r="N17" s="167"/>
      <c r="O17" s="177"/>
      <c r="P17" s="169"/>
      <c r="Q17" s="170" t="s">
        <v>350</v>
      </c>
      <c r="R17" s="171" t="s">
        <v>373</v>
      </c>
    </row>
    <row r="18" spans="1:18" s="166" customFormat="1" ht="14.25">
      <c r="A18" s="698"/>
      <c r="B18" s="700"/>
      <c r="C18" s="704"/>
      <c r="D18" s="172" t="str">
        <f>'１次リーグ（中津）'!$N$48</f>
        <v>戸次吉野ＳＳＳ</v>
      </c>
      <c r="E18" s="173" t="s">
        <v>352</v>
      </c>
      <c r="F18" s="174" t="str">
        <f>'１次リーグ（中津）'!$V$48</f>
        <v>下毛ＦＣ</v>
      </c>
      <c r="G18" s="175" t="s">
        <v>353</v>
      </c>
      <c r="H18" s="176" t="s">
        <v>374</v>
      </c>
      <c r="I18" s="172" t="str">
        <f>'１次リーグ（日田・玖珠）'!$N$48</f>
        <v>ＯＫＹ山香サッカークラブ</v>
      </c>
      <c r="J18" s="173" t="s">
        <v>352</v>
      </c>
      <c r="K18" s="174" t="str">
        <f>'１次リーグ（日田・玖珠）'!$V$48</f>
        <v>太陽スポーツクラブ大分西</v>
      </c>
      <c r="L18" s="175" t="s">
        <v>353</v>
      </c>
      <c r="M18" s="176" t="s">
        <v>374</v>
      </c>
      <c r="N18" s="172" t="str">
        <f>'１次リーグ（宇佐高田）'!$N$48</f>
        <v>鶴見ジュニアサッカークラブ</v>
      </c>
      <c r="O18" s="173" t="s">
        <v>352</v>
      </c>
      <c r="P18" s="174" t="str">
        <f>'１次リーグ（宇佐高田）'!$V$48</f>
        <v>ＦＣ　ＷＡＹＳ</v>
      </c>
      <c r="Q18" s="175" t="s">
        <v>353</v>
      </c>
      <c r="R18" s="176" t="s">
        <v>374</v>
      </c>
    </row>
    <row r="19" spans="1:18" ht="15.75" customHeight="1">
      <c r="A19" s="160"/>
      <c r="B19" s="160"/>
      <c r="C19" s="165" t="s">
        <v>375</v>
      </c>
      <c r="D19" s="705" t="s">
        <v>376</v>
      </c>
      <c r="E19" s="706"/>
      <c r="F19" s="706"/>
      <c r="G19" s="706"/>
      <c r="H19" s="706"/>
      <c r="I19" s="706"/>
      <c r="J19" s="706"/>
      <c r="K19" s="706"/>
      <c r="L19" s="706"/>
      <c r="M19" s="706"/>
      <c r="N19" s="706"/>
      <c r="O19" s="706"/>
      <c r="P19" s="706"/>
      <c r="Q19" s="706"/>
      <c r="R19" s="707"/>
    </row>
    <row r="21" spans="1:18" ht="15.75" customHeight="1">
      <c r="A21" s="160"/>
      <c r="B21" s="160"/>
      <c r="C21" s="161"/>
      <c r="D21" s="162" t="s">
        <v>284</v>
      </c>
      <c r="E21" s="163" t="str">
        <f>'組み合わせ'!D8</f>
        <v>別府</v>
      </c>
      <c r="F21" s="687" t="str">
        <f>VLOOKUP(E21,'抽選会資料'!$B$52:$F$60,2,FALSE)</f>
        <v>実相寺サッカー競技場(人工芝)</v>
      </c>
      <c r="G21" s="687"/>
      <c r="H21" s="688"/>
      <c r="I21" s="162" t="s">
        <v>284</v>
      </c>
      <c r="J21" s="163" t="str">
        <f>'組み合わせ'!BF8</f>
        <v>大分</v>
      </c>
      <c r="K21" s="687" t="str">
        <f>VLOOKUP(J21,'抽選会資料'!$B$52:$F$60,2,FALSE)</f>
        <v>大分県サッカー協会人工芝グラウンド</v>
      </c>
      <c r="L21" s="687"/>
      <c r="M21" s="688"/>
      <c r="N21" s="162" t="s">
        <v>284</v>
      </c>
      <c r="O21" s="163" t="str">
        <f>'組み合わせ'!DH8</f>
        <v>臼杵・津久見</v>
      </c>
      <c r="P21" s="687" t="str">
        <f>VLOOKUP(O21,'抽選会資料'!$B$52:$F$60,2,FALSE)</f>
        <v>吉四六ランド陸上競技場</v>
      </c>
      <c r="Q21" s="687"/>
      <c r="R21" s="688"/>
    </row>
    <row r="22" spans="1:18" ht="15.75" customHeight="1">
      <c r="A22" s="160"/>
      <c r="B22" s="164" t="s">
        <v>345</v>
      </c>
      <c r="C22" s="165" t="s">
        <v>346</v>
      </c>
      <c r="D22" s="708" t="s">
        <v>347</v>
      </c>
      <c r="E22" s="709"/>
      <c r="F22" s="710"/>
      <c r="G22" s="711" t="s">
        <v>348</v>
      </c>
      <c r="H22" s="712"/>
      <c r="I22" s="713" t="s">
        <v>347</v>
      </c>
      <c r="J22" s="714"/>
      <c r="K22" s="715"/>
      <c r="L22" s="711" t="s">
        <v>348</v>
      </c>
      <c r="M22" s="712"/>
      <c r="N22" s="713" t="s">
        <v>347</v>
      </c>
      <c r="O22" s="714"/>
      <c r="P22" s="715"/>
      <c r="Q22" s="711" t="s">
        <v>348</v>
      </c>
      <c r="R22" s="712"/>
    </row>
    <row r="23" spans="1:18" s="166" customFormat="1" ht="14.25">
      <c r="A23" s="697" t="s">
        <v>225</v>
      </c>
      <c r="B23" s="699" t="s">
        <v>349</v>
      </c>
      <c r="C23" s="703" t="s">
        <v>111</v>
      </c>
      <c r="D23" s="167"/>
      <c r="E23" s="168"/>
      <c r="F23" s="169"/>
      <c r="G23" s="170" t="s">
        <v>350</v>
      </c>
      <c r="H23" s="171" t="s">
        <v>351</v>
      </c>
      <c r="I23" s="167"/>
      <c r="J23" s="168"/>
      <c r="K23" s="169"/>
      <c r="L23" s="170" t="s">
        <v>350</v>
      </c>
      <c r="M23" s="171" t="s">
        <v>351</v>
      </c>
      <c r="N23" s="167"/>
      <c r="O23" s="168"/>
      <c r="P23" s="169"/>
      <c r="Q23" s="170" t="s">
        <v>350</v>
      </c>
      <c r="R23" s="171" t="s">
        <v>351</v>
      </c>
    </row>
    <row r="24" spans="1:18" s="166" customFormat="1" ht="14.25" customHeight="1">
      <c r="A24" s="698"/>
      <c r="B24" s="700"/>
      <c r="C24" s="704"/>
      <c r="D24" s="172" t="str">
        <f>'１次リーグ（別府）'!$B$12</f>
        <v>別府フットボールクラブ．ミネルバＵ－１２</v>
      </c>
      <c r="E24" s="173" t="s">
        <v>352</v>
      </c>
      <c r="F24" s="174" t="str">
        <f>'１次リーグ（別府）'!$J$12</f>
        <v>Ｍ．Ｓ．Ｓ</v>
      </c>
      <c r="G24" s="175" t="s">
        <v>353</v>
      </c>
      <c r="H24" s="176" t="s">
        <v>354</v>
      </c>
      <c r="I24" s="172" t="str">
        <f>'１次リーグ（大分）'!$B$12</f>
        <v>ドリームキッズフットボールクラブ</v>
      </c>
      <c r="J24" s="173" t="s">
        <v>352</v>
      </c>
      <c r="K24" s="174" t="str">
        <f>'１次リーグ（大分）'!$J$12</f>
        <v>寒田．敷戸ＦＣ</v>
      </c>
      <c r="L24" s="175" t="s">
        <v>353</v>
      </c>
      <c r="M24" s="176" t="s">
        <v>354</v>
      </c>
      <c r="N24" s="172" t="str">
        <f>'１次リーグ（臼杵・津久見）'!$B$12</f>
        <v>臼杵ＳＳＳ</v>
      </c>
      <c r="O24" s="173" t="s">
        <v>352</v>
      </c>
      <c r="P24" s="174" t="str">
        <f>'１次リーグ（臼杵・津久見）'!$J$12</f>
        <v>大分トリニータＵ－１２</v>
      </c>
      <c r="Q24" s="175" t="s">
        <v>353</v>
      </c>
      <c r="R24" s="176" t="s">
        <v>354</v>
      </c>
    </row>
    <row r="25" spans="1:18" s="166" customFormat="1" ht="14.25" customHeight="1">
      <c r="A25" s="697" t="s">
        <v>226</v>
      </c>
      <c r="B25" s="699" t="s">
        <v>355</v>
      </c>
      <c r="C25" s="703" t="s">
        <v>356</v>
      </c>
      <c r="D25" s="167"/>
      <c r="E25" s="177"/>
      <c r="F25" s="169"/>
      <c r="G25" s="170" t="s">
        <v>350</v>
      </c>
      <c r="H25" s="171" t="s">
        <v>357</v>
      </c>
      <c r="I25" s="167"/>
      <c r="J25" s="177"/>
      <c r="K25" s="169"/>
      <c r="L25" s="170" t="s">
        <v>350</v>
      </c>
      <c r="M25" s="171" t="s">
        <v>357</v>
      </c>
      <c r="N25" s="167"/>
      <c r="O25" s="177"/>
      <c r="P25" s="169"/>
      <c r="Q25" s="170" t="s">
        <v>350</v>
      </c>
      <c r="R25" s="171" t="s">
        <v>357</v>
      </c>
    </row>
    <row r="26" spans="1:18" s="166" customFormat="1" ht="14.25" customHeight="1">
      <c r="A26" s="698"/>
      <c r="B26" s="700"/>
      <c r="C26" s="704"/>
      <c r="D26" s="172" t="str">
        <f>'１次リーグ（別府）'!$N$12</f>
        <v>スマイス・セレソン</v>
      </c>
      <c r="E26" s="173" t="s">
        <v>352</v>
      </c>
      <c r="F26" s="174" t="str">
        <f>'１次リーグ（別府）'!$V$12</f>
        <v>大道サッカースポーツ少年団</v>
      </c>
      <c r="G26" s="175" t="s">
        <v>353</v>
      </c>
      <c r="H26" s="176" t="s">
        <v>358</v>
      </c>
      <c r="I26" s="172" t="str">
        <f>'１次リーグ（大分）'!$N$12</f>
        <v>リノスフットボールクラブ　Ｕ－１２</v>
      </c>
      <c r="J26" s="173" t="s">
        <v>352</v>
      </c>
      <c r="K26" s="174" t="str">
        <f>'１次リーグ（大分）'!$V$12</f>
        <v>東陽フットボールクラブ</v>
      </c>
      <c r="L26" s="175" t="s">
        <v>353</v>
      </c>
      <c r="M26" s="176" t="s">
        <v>358</v>
      </c>
      <c r="N26" s="172" t="str">
        <f>'１次リーグ（臼杵・津久見）'!$N$12</f>
        <v>きつきＦＣ</v>
      </c>
      <c r="O26" s="173" t="s">
        <v>352</v>
      </c>
      <c r="P26" s="174" t="str">
        <f>'１次リーグ（臼杵・津久見）'!$V$12</f>
        <v>宗方サッカークラブ</v>
      </c>
      <c r="Q26" s="175" t="s">
        <v>353</v>
      </c>
      <c r="R26" s="176" t="s">
        <v>358</v>
      </c>
    </row>
    <row r="27" spans="1:18" s="166" customFormat="1" ht="14.25" customHeight="1">
      <c r="A27" s="697" t="s">
        <v>359</v>
      </c>
      <c r="B27" s="699" t="s">
        <v>360</v>
      </c>
      <c r="C27" s="703" t="s">
        <v>356</v>
      </c>
      <c r="D27" s="167"/>
      <c r="E27" s="177"/>
      <c r="F27" s="169"/>
      <c r="G27" s="170" t="s">
        <v>350</v>
      </c>
      <c r="H27" s="171" t="s">
        <v>361</v>
      </c>
      <c r="I27" s="167"/>
      <c r="J27" s="177"/>
      <c r="K27" s="169"/>
      <c r="L27" s="170" t="s">
        <v>350</v>
      </c>
      <c r="M27" s="171" t="s">
        <v>361</v>
      </c>
      <c r="N27" s="167"/>
      <c r="O27" s="177"/>
      <c r="P27" s="169"/>
      <c r="Q27" s="170" t="s">
        <v>350</v>
      </c>
      <c r="R27" s="171" t="s">
        <v>361</v>
      </c>
    </row>
    <row r="28" spans="1:18" s="166" customFormat="1" ht="14.25" customHeight="1">
      <c r="A28" s="698"/>
      <c r="B28" s="700"/>
      <c r="C28" s="704"/>
      <c r="D28" s="172" t="str">
        <f>'１次リーグ（別府）'!$B$30</f>
        <v>Ｍ．Ｓ．Ｓ</v>
      </c>
      <c r="E28" s="173" t="s">
        <v>352</v>
      </c>
      <c r="F28" s="174" t="str">
        <f>'１次リーグ（別府）'!$J$30</f>
        <v>ＦＣ中津ジュニア</v>
      </c>
      <c r="G28" s="175" t="s">
        <v>353</v>
      </c>
      <c r="H28" s="176" t="s">
        <v>362</v>
      </c>
      <c r="I28" s="172" t="str">
        <f>'１次リーグ（大分）'!$B$30</f>
        <v>寒田．敷戸ＦＣ</v>
      </c>
      <c r="J28" s="173" t="s">
        <v>352</v>
      </c>
      <c r="K28" s="174" t="str">
        <f>'１次リーグ（大分）'!$J$30</f>
        <v>国東ジュニアサッカークラブ</v>
      </c>
      <c r="L28" s="175" t="s">
        <v>353</v>
      </c>
      <c r="M28" s="176" t="s">
        <v>362</v>
      </c>
      <c r="N28" s="172" t="str">
        <f>'１次リーグ（臼杵・津久見）'!$B$30</f>
        <v>大分トリニータＵ－１２</v>
      </c>
      <c r="O28" s="173" t="s">
        <v>352</v>
      </c>
      <c r="P28" s="174" t="str">
        <f>'１次リーグ（臼杵・津久見）'!$J$30</f>
        <v>渡町台サッカークラブ</v>
      </c>
      <c r="Q28" s="175" t="s">
        <v>353</v>
      </c>
      <c r="R28" s="176" t="s">
        <v>362</v>
      </c>
    </row>
    <row r="29" spans="1:18" s="166" customFormat="1" ht="14.25" customHeight="1">
      <c r="A29" s="697" t="s">
        <v>363</v>
      </c>
      <c r="B29" s="699" t="s">
        <v>364</v>
      </c>
      <c r="C29" s="703" t="s">
        <v>356</v>
      </c>
      <c r="D29" s="167"/>
      <c r="E29" s="177"/>
      <c r="F29" s="169"/>
      <c r="G29" s="170" t="s">
        <v>350</v>
      </c>
      <c r="H29" s="171" t="s">
        <v>365</v>
      </c>
      <c r="I29" s="167"/>
      <c r="J29" s="177"/>
      <c r="K29" s="169"/>
      <c r="L29" s="170" t="s">
        <v>350</v>
      </c>
      <c r="M29" s="171" t="s">
        <v>365</v>
      </c>
      <c r="N29" s="167"/>
      <c r="O29" s="177"/>
      <c r="P29" s="169"/>
      <c r="Q29" s="170" t="s">
        <v>350</v>
      </c>
      <c r="R29" s="171" t="s">
        <v>365</v>
      </c>
    </row>
    <row r="30" spans="1:18" s="166" customFormat="1" ht="14.25" customHeight="1">
      <c r="A30" s="698"/>
      <c r="B30" s="700"/>
      <c r="C30" s="704"/>
      <c r="D30" s="172" t="str">
        <f>'１次リーグ（別府）'!$N$30</f>
        <v>大道サッカースポーツ少年団</v>
      </c>
      <c r="E30" s="173" t="s">
        <v>352</v>
      </c>
      <c r="F30" s="174" t="str">
        <f>'１次リーグ（別府）'!$V$30</f>
        <v>鶴岡Ｓ―ｐｌａｙ・ＭＩＮＡＭＩ</v>
      </c>
      <c r="G30" s="175" t="s">
        <v>353</v>
      </c>
      <c r="H30" s="176" t="s">
        <v>366</v>
      </c>
      <c r="I30" s="172" t="str">
        <f>'１次リーグ（大分）'!$N$30</f>
        <v>東陽フットボールクラブ</v>
      </c>
      <c r="J30" s="173" t="s">
        <v>352</v>
      </c>
      <c r="K30" s="174" t="str">
        <f>'１次リーグ（大分）'!$V$30</f>
        <v>ＦＣ　ＪＵＮＩＯＲＳ</v>
      </c>
      <c r="L30" s="175" t="s">
        <v>353</v>
      </c>
      <c r="M30" s="176" t="s">
        <v>366</v>
      </c>
      <c r="N30" s="172" t="str">
        <f>'１次リーグ（臼杵・津久見）'!$N$30</f>
        <v>宗方サッカークラブ</v>
      </c>
      <c r="O30" s="173" t="s">
        <v>352</v>
      </c>
      <c r="P30" s="174" t="str">
        <f>'１次リーグ（臼杵・津久見）'!$V$30</f>
        <v>三芳少年サッカースクール</v>
      </c>
      <c r="Q30" s="175" t="s">
        <v>353</v>
      </c>
      <c r="R30" s="176" t="s">
        <v>366</v>
      </c>
    </row>
    <row r="31" spans="1:18" s="166" customFormat="1" ht="14.25" customHeight="1">
      <c r="A31" s="697" t="s">
        <v>367</v>
      </c>
      <c r="B31" s="699" t="s">
        <v>368</v>
      </c>
      <c r="C31" s="703" t="s">
        <v>356</v>
      </c>
      <c r="D31" s="167"/>
      <c r="E31" s="177"/>
      <c r="F31" s="169"/>
      <c r="G31" s="170" t="s">
        <v>350</v>
      </c>
      <c r="H31" s="171" t="s">
        <v>369</v>
      </c>
      <c r="I31" s="167"/>
      <c r="J31" s="177"/>
      <c r="K31" s="169"/>
      <c r="L31" s="170" t="s">
        <v>350</v>
      </c>
      <c r="M31" s="171" t="s">
        <v>369</v>
      </c>
      <c r="N31" s="167"/>
      <c r="O31" s="177"/>
      <c r="P31" s="169"/>
      <c r="Q31" s="170" t="s">
        <v>350</v>
      </c>
      <c r="R31" s="171" t="s">
        <v>369</v>
      </c>
    </row>
    <row r="32" spans="1:18" s="166" customFormat="1" ht="14.25">
      <c r="A32" s="698"/>
      <c r="B32" s="700"/>
      <c r="C32" s="704"/>
      <c r="D32" s="172" t="str">
        <f>'１次リーグ（別府）'!$B$48</f>
        <v>ＦＣ中津ジュニア</v>
      </c>
      <c r="E32" s="173" t="s">
        <v>352</v>
      </c>
      <c r="F32" s="174" t="str">
        <f>'１次リーグ（別府）'!$J$48</f>
        <v>別府フットボールクラブ．ミネルバＵ－１２</v>
      </c>
      <c r="G32" s="175" t="s">
        <v>353</v>
      </c>
      <c r="H32" s="176" t="s">
        <v>370</v>
      </c>
      <c r="I32" s="172" t="str">
        <f>'１次リーグ（大分）'!$B$48</f>
        <v>国東ジュニアサッカークラブ</v>
      </c>
      <c r="J32" s="173" t="s">
        <v>352</v>
      </c>
      <c r="K32" s="174" t="str">
        <f>'１次リーグ（大分）'!$J$48</f>
        <v>ドリームキッズフットボールクラブ</v>
      </c>
      <c r="L32" s="175" t="s">
        <v>353</v>
      </c>
      <c r="M32" s="176" t="s">
        <v>370</v>
      </c>
      <c r="N32" s="172" t="str">
        <f>'１次リーグ（臼杵・津久見）'!$B$48</f>
        <v>渡町台サッカークラブ</v>
      </c>
      <c r="O32" s="173" t="s">
        <v>352</v>
      </c>
      <c r="P32" s="174" t="str">
        <f>'１次リーグ（臼杵・津久見）'!$J$48</f>
        <v>臼杵ＳＳＳ</v>
      </c>
      <c r="Q32" s="175" t="s">
        <v>353</v>
      </c>
      <c r="R32" s="176" t="s">
        <v>370</v>
      </c>
    </row>
    <row r="33" spans="1:18" s="166" customFormat="1" ht="14.25">
      <c r="A33" s="697" t="s">
        <v>371</v>
      </c>
      <c r="B33" s="699" t="s">
        <v>372</v>
      </c>
      <c r="C33" s="703" t="s">
        <v>356</v>
      </c>
      <c r="D33" s="167"/>
      <c r="E33" s="177"/>
      <c r="F33" s="169"/>
      <c r="G33" s="170" t="s">
        <v>350</v>
      </c>
      <c r="H33" s="171" t="s">
        <v>373</v>
      </c>
      <c r="I33" s="167"/>
      <c r="J33" s="177"/>
      <c r="K33" s="169"/>
      <c r="L33" s="170" t="s">
        <v>350</v>
      </c>
      <c r="M33" s="171" t="s">
        <v>373</v>
      </c>
      <c r="N33" s="167"/>
      <c r="O33" s="177"/>
      <c r="P33" s="169"/>
      <c r="Q33" s="170" t="s">
        <v>350</v>
      </c>
      <c r="R33" s="171" t="s">
        <v>373</v>
      </c>
    </row>
    <row r="34" spans="1:18" s="166" customFormat="1" ht="14.25">
      <c r="A34" s="698"/>
      <c r="B34" s="700"/>
      <c r="C34" s="704"/>
      <c r="D34" s="172" t="str">
        <f>'１次リーグ（別府）'!$N$48</f>
        <v>鶴岡Ｓ―ｐｌａｙ・ＭＩＮＡＭＩ</v>
      </c>
      <c r="E34" s="173" t="s">
        <v>352</v>
      </c>
      <c r="F34" s="174" t="str">
        <f>'１次リーグ（別府）'!$V$48</f>
        <v>スマイス・セレソン</v>
      </c>
      <c r="G34" s="175" t="s">
        <v>353</v>
      </c>
      <c r="H34" s="176" t="s">
        <v>374</v>
      </c>
      <c r="I34" s="172" t="str">
        <f>'１次リーグ（大分）'!$N$48</f>
        <v>ＦＣ　ＪＵＮＩＯＲＳ</v>
      </c>
      <c r="J34" s="173" t="s">
        <v>352</v>
      </c>
      <c r="K34" s="174" t="str">
        <f>'１次リーグ（大分）'!$V$48</f>
        <v>リノスフットボールクラブ　Ｕ－１２</v>
      </c>
      <c r="L34" s="175" t="s">
        <v>353</v>
      </c>
      <c r="M34" s="176" t="s">
        <v>374</v>
      </c>
      <c r="N34" s="172" t="str">
        <f>'１次リーグ（臼杵・津久見）'!$N$48</f>
        <v>三芳少年サッカースクール</v>
      </c>
      <c r="O34" s="173" t="s">
        <v>352</v>
      </c>
      <c r="P34" s="174" t="str">
        <f>'１次リーグ（臼杵・津久見）'!$V$48</f>
        <v>きつきＦＣ</v>
      </c>
      <c r="Q34" s="175" t="s">
        <v>353</v>
      </c>
      <c r="R34" s="176" t="s">
        <v>374</v>
      </c>
    </row>
    <row r="35" spans="1:18" ht="15.75" customHeight="1">
      <c r="A35" s="160"/>
      <c r="B35" s="160"/>
      <c r="C35" s="165" t="s">
        <v>375</v>
      </c>
      <c r="D35" s="705" t="s">
        <v>376</v>
      </c>
      <c r="E35" s="706"/>
      <c r="F35" s="706"/>
      <c r="G35" s="706"/>
      <c r="H35" s="706"/>
      <c r="I35" s="706"/>
      <c r="J35" s="706"/>
      <c r="K35" s="706"/>
      <c r="L35" s="706"/>
      <c r="M35" s="706"/>
      <c r="N35" s="706"/>
      <c r="O35" s="706"/>
      <c r="P35" s="706"/>
      <c r="Q35" s="706"/>
      <c r="R35" s="707"/>
    </row>
    <row r="37" spans="1:18" ht="15.75" customHeight="1">
      <c r="A37" s="178"/>
      <c r="B37" s="178"/>
      <c r="C37" s="178"/>
      <c r="D37" s="178"/>
      <c r="E37" s="178"/>
      <c r="F37" s="178"/>
      <c r="G37" s="178"/>
      <c r="H37" s="178"/>
      <c r="I37" s="178"/>
      <c r="J37" s="178"/>
      <c r="K37" s="178"/>
      <c r="L37" s="178"/>
      <c r="M37" s="178"/>
      <c r="N37" s="178"/>
      <c r="O37" s="178"/>
      <c r="P37" s="178"/>
      <c r="Q37" s="178"/>
      <c r="R37" s="178"/>
    </row>
    <row r="38" spans="2:3" ht="15.75" customHeight="1">
      <c r="B38" s="18" t="s">
        <v>341</v>
      </c>
      <c r="C38" s="18" t="s">
        <v>377</v>
      </c>
    </row>
    <row r="39" spans="2:3" ht="15.75" customHeight="1">
      <c r="B39" s="18" t="s">
        <v>343</v>
      </c>
      <c r="C39" s="159" t="s">
        <v>344</v>
      </c>
    </row>
    <row r="40" spans="1:18" ht="15.75" customHeight="1">
      <c r="A40" s="160"/>
      <c r="B40" s="160"/>
      <c r="C40" s="161"/>
      <c r="D40" s="162" t="s">
        <v>284</v>
      </c>
      <c r="E40" s="179" t="str">
        <f>'組み合わせ'!D6</f>
        <v>豊肥</v>
      </c>
      <c r="F40" s="687" t="str">
        <f>VLOOKUP(E40,'抽選会資料'!$B$52:$F$60,2,FALSE)</f>
        <v>恵藤建設サン・スポーツランド(サン・スポーツランドみえ)</v>
      </c>
      <c r="G40" s="687"/>
      <c r="H40" s="688"/>
      <c r="I40" s="162" t="s">
        <v>284</v>
      </c>
      <c r="J40" s="179" t="str">
        <f>'組み合わせ'!BF6</f>
        <v>佐伯</v>
      </c>
      <c r="K40" s="687" t="str">
        <f>VLOOKUP(J40,'抽選会資料'!$B$52:$F$60,2,FALSE)</f>
        <v>佐伯市総合運動公園人工芝グラウンド</v>
      </c>
      <c r="L40" s="687"/>
      <c r="M40" s="688"/>
      <c r="N40" s="180"/>
      <c r="O40" s="180"/>
      <c r="P40" s="180"/>
      <c r="Q40" s="180"/>
      <c r="R40" s="180"/>
    </row>
    <row r="41" spans="1:18" ht="15.75" customHeight="1">
      <c r="A41" s="160"/>
      <c r="B41" s="164" t="s">
        <v>345</v>
      </c>
      <c r="C41" s="165" t="s">
        <v>346</v>
      </c>
      <c r="D41" s="708" t="s">
        <v>347</v>
      </c>
      <c r="E41" s="709"/>
      <c r="F41" s="710"/>
      <c r="G41" s="711" t="s">
        <v>348</v>
      </c>
      <c r="H41" s="712"/>
      <c r="I41" s="713" t="s">
        <v>347</v>
      </c>
      <c r="J41" s="714"/>
      <c r="K41" s="715"/>
      <c r="L41" s="711" t="s">
        <v>348</v>
      </c>
      <c r="M41" s="712"/>
      <c r="N41" s="180"/>
      <c r="O41" s="180"/>
      <c r="P41" s="180"/>
      <c r="Q41" s="180"/>
      <c r="R41" s="180"/>
    </row>
    <row r="42" spans="1:18" ht="13.5" customHeight="1">
      <c r="A42" s="716" t="s">
        <v>225</v>
      </c>
      <c r="B42" s="718" t="s">
        <v>349</v>
      </c>
      <c r="C42" s="720" t="s">
        <v>109</v>
      </c>
      <c r="D42" s="167"/>
      <c r="E42" s="168"/>
      <c r="F42" s="169"/>
      <c r="G42" s="181" t="s">
        <v>350</v>
      </c>
      <c r="H42" s="182" t="s">
        <v>351</v>
      </c>
      <c r="I42" s="167"/>
      <c r="J42" s="168"/>
      <c r="K42" s="169"/>
      <c r="L42" s="181" t="s">
        <v>350</v>
      </c>
      <c r="M42" s="182" t="s">
        <v>351</v>
      </c>
      <c r="N42" s="180"/>
      <c r="O42" s="180"/>
      <c r="P42" s="180"/>
      <c r="Q42" s="180"/>
      <c r="R42" s="180"/>
    </row>
    <row r="43" spans="1:18" ht="14.25" customHeight="1">
      <c r="A43" s="717"/>
      <c r="B43" s="719"/>
      <c r="C43" s="721"/>
      <c r="D43" s="172" t="str">
        <f>'２次リーグ（豊肥）'!$B$12</f>
        <v>玖珠サッカースポーツ少年団</v>
      </c>
      <c r="E43" s="173" t="s">
        <v>352</v>
      </c>
      <c r="F43" s="174" t="str">
        <f>'２次リーグ（豊肥）'!$J$12</f>
        <v>別府フットボールクラブ．ミネルバＵ－１２</v>
      </c>
      <c r="G43" s="184" t="s">
        <v>353</v>
      </c>
      <c r="H43" s="185" t="s">
        <v>354</v>
      </c>
      <c r="I43" s="172" t="str">
        <f>'２次リーグ（佐伯）'!$B$12</f>
        <v>スマイス　セレソン　スポーツクラブ</v>
      </c>
      <c r="J43" s="173" t="s">
        <v>352</v>
      </c>
      <c r="K43" s="174" t="str">
        <f>'２次リーグ（佐伯）'!$J$12</f>
        <v>大分トリニータＵ－１２</v>
      </c>
      <c r="L43" s="184" t="s">
        <v>353</v>
      </c>
      <c r="M43" s="185" t="s">
        <v>354</v>
      </c>
      <c r="N43" s="180"/>
      <c r="O43" s="180"/>
      <c r="P43" s="180"/>
      <c r="Q43" s="180"/>
      <c r="R43" s="180"/>
    </row>
    <row r="44" spans="1:18" ht="14.25" customHeight="1">
      <c r="A44" s="716" t="s">
        <v>226</v>
      </c>
      <c r="B44" s="718" t="s">
        <v>355</v>
      </c>
      <c r="C44" s="720" t="s">
        <v>356</v>
      </c>
      <c r="D44" s="167"/>
      <c r="E44" s="177"/>
      <c r="F44" s="169"/>
      <c r="G44" s="181" t="s">
        <v>350</v>
      </c>
      <c r="H44" s="182" t="s">
        <v>357</v>
      </c>
      <c r="I44" s="167"/>
      <c r="J44" s="177"/>
      <c r="K44" s="169"/>
      <c r="L44" s="181" t="s">
        <v>350</v>
      </c>
      <c r="M44" s="182" t="s">
        <v>357</v>
      </c>
      <c r="N44" s="180"/>
      <c r="O44" s="180"/>
      <c r="P44" s="180"/>
      <c r="Q44" s="180"/>
      <c r="R44" s="180"/>
    </row>
    <row r="45" spans="1:18" ht="14.25" customHeight="1">
      <c r="A45" s="717"/>
      <c r="B45" s="719"/>
      <c r="C45" s="721"/>
      <c r="D45" s="172" t="str">
        <f>'２次リーグ（豊肥）'!$N$12</f>
        <v>太陽スポーツクラブ大分西</v>
      </c>
      <c r="E45" s="173" t="s">
        <v>352</v>
      </c>
      <c r="F45" s="174" t="str">
        <f>'２次リーグ（豊肥）'!$V$12</f>
        <v>ＦＣ　ＷＡＹＳ</v>
      </c>
      <c r="G45" s="184" t="s">
        <v>353</v>
      </c>
      <c r="H45" s="185" t="s">
        <v>358</v>
      </c>
      <c r="I45" s="172" t="str">
        <f>'２次リーグ（佐伯）'!$N$12</f>
        <v>ＦＣ　ＪＵＮＩＯＲＳ</v>
      </c>
      <c r="J45" s="173" t="s">
        <v>352</v>
      </c>
      <c r="K45" s="174" t="str">
        <f>'２次リーグ（佐伯）'!$V$12</f>
        <v>きつきＦＣ</v>
      </c>
      <c r="L45" s="184" t="s">
        <v>353</v>
      </c>
      <c r="M45" s="185" t="s">
        <v>358</v>
      </c>
      <c r="N45" s="180"/>
      <c r="O45" s="180"/>
      <c r="P45" s="180"/>
      <c r="Q45" s="180"/>
      <c r="R45" s="180"/>
    </row>
    <row r="46" spans="1:18" ht="14.25" customHeight="1">
      <c r="A46" s="716" t="s">
        <v>359</v>
      </c>
      <c r="B46" s="718" t="s">
        <v>360</v>
      </c>
      <c r="C46" s="720" t="s">
        <v>356</v>
      </c>
      <c r="D46" s="167"/>
      <c r="E46" s="177"/>
      <c r="F46" s="169"/>
      <c r="G46" s="181" t="s">
        <v>350</v>
      </c>
      <c r="H46" s="182" t="s">
        <v>361</v>
      </c>
      <c r="I46" s="167"/>
      <c r="J46" s="177"/>
      <c r="K46" s="169"/>
      <c r="L46" s="181" t="s">
        <v>350</v>
      </c>
      <c r="M46" s="182" t="s">
        <v>361</v>
      </c>
      <c r="N46" s="180"/>
      <c r="O46" s="180"/>
      <c r="P46" s="180"/>
      <c r="Q46" s="180"/>
      <c r="R46" s="180"/>
    </row>
    <row r="47" spans="1:18" ht="14.25" customHeight="1">
      <c r="A47" s="717"/>
      <c r="B47" s="719"/>
      <c r="C47" s="721"/>
      <c r="D47" s="172" t="str">
        <f>'２次リーグ（豊肥）'!$B$30</f>
        <v>別府フットボールクラブ．ミネルバＵ－１２</v>
      </c>
      <c r="E47" s="173" t="s">
        <v>352</v>
      </c>
      <c r="F47" s="174" t="str">
        <f>'２次リーグ（豊肥）'!$J$30</f>
        <v>ドリームキッズフットボールクラブ</v>
      </c>
      <c r="G47" s="184" t="s">
        <v>353</v>
      </c>
      <c r="H47" s="185" t="s">
        <v>362</v>
      </c>
      <c r="I47" s="172" t="str">
        <f>'２次リーグ（佐伯）'!$B$30</f>
        <v>大分トリニータＵ－１２</v>
      </c>
      <c r="J47" s="173" t="s">
        <v>352</v>
      </c>
      <c r="K47" s="174" t="str">
        <f>'２次リーグ（佐伯）'!$J$30</f>
        <v>北郡坂ノ市サッカースポーツ少年団</v>
      </c>
      <c r="L47" s="184" t="s">
        <v>353</v>
      </c>
      <c r="M47" s="185" t="s">
        <v>362</v>
      </c>
      <c r="N47" s="180"/>
      <c r="O47" s="180"/>
      <c r="P47" s="180"/>
      <c r="Q47" s="180"/>
      <c r="R47" s="180"/>
    </row>
    <row r="48" spans="1:18" ht="14.25" customHeight="1">
      <c r="A48" s="716" t="s">
        <v>363</v>
      </c>
      <c r="B48" s="718" t="s">
        <v>364</v>
      </c>
      <c r="C48" s="720" t="s">
        <v>356</v>
      </c>
      <c r="D48" s="167"/>
      <c r="E48" s="177"/>
      <c r="F48" s="169"/>
      <c r="G48" s="181" t="s">
        <v>350</v>
      </c>
      <c r="H48" s="182" t="s">
        <v>365</v>
      </c>
      <c r="I48" s="167"/>
      <c r="J48" s="177"/>
      <c r="K48" s="169"/>
      <c r="L48" s="181" t="s">
        <v>350</v>
      </c>
      <c r="M48" s="182" t="s">
        <v>365</v>
      </c>
      <c r="N48" s="180"/>
      <c r="O48" s="180"/>
      <c r="P48" s="180"/>
      <c r="Q48" s="180"/>
      <c r="R48" s="180"/>
    </row>
    <row r="49" spans="1:18" ht="14.25" customHeight="1">
      <c r="A49" s="717"/>
      <c r="B49" s="719"/>
      <c r="C49" s="721"/>
      <c r="D49" s="172" t="str">
        <f>'２次リーグ（豊肥）'!$N$30</f>
        <v>ＦＣ　ＷＡＹＳ</v>
      </c>
      <c r="E49" s="173" t="s">
        <v>352</v>
      </c>
      <c r="F49" s="174" t="str">
        <f>'２次リーグ（豊肥）'!$V$30</f>
        <v>ブルーウイングフットボールクラブ</v>
      </c>
      <c r="G49" s="184" t="s">
        <v>353</v>
      </c>
      <c r="H49" s="185" t="s">
        <v>366</v>
      </c>
      <c r="I49" s="172" t="str">
        <f>'２次リーグ（佐伯）'!$N$30</f>
        <v>きつきＦＣ</v>
      </c>
      <c r="J49" s="173" t="s">
        <v>352</v>
      </c>
      <c r="K49" s="174" t="str">
        <f>'２次リーグ（佐伯）'!$V$30</f>
        <v>スマイス・セレソン</v>
      </c>
      <c r="L49" s="184" t="s">
        <v>353</v>
      </c>
      <c r="M49" s="185" t="s">
        <v>366</v>
      </c>
      <c r="N49" s="180"/>
      <c r="O49" s="180"/>
      <c r="P49" s="180"/>
      <c r="Q49" s="180"/>
      <c r="R49" s="180"/>
    </row>
    <row r="50" spans="1:18" ht="14.25" customHeight="1">
      <c r="A50" s="716" t="s">
        <v>367</v>
      </c>
      <c r="B50" s="718" t="s">
        <v>368</v>
      </c>
      <c r="C50" s="720" t="s">
        <v>356</v>
      </c>
      <c r="D50" s="167"/>
      <c r="E50" s="177"/>
      <c r="F50" s="169"/>
      <c r="G50" s="181" t="s">
        <v>350</v>
      </c>
      <c r="H50" s="182" t="s">
        <v>369</v>
      </c>
      <c r="I50" s="167"/>
      <c r="J50" s="177"/>
      <c r="K50" s="169"/>
      <c r="L50" s="181" t="s">
        <v>350</v>
      </c>
      <c r="M50" s="182" t="s">
        <v>369</v>
      </c>
      <c r="N50" s="180"/>
      <c r="O50" s="180"/>
      <c r="P50" s="180"/>
      <c r="Q50" s="180"/>
      <c r="R50" s="180"/>
    </row>
    <row r="51" spans="1:18" ht="14.25">
      <c r="A51" s="717"/>
      <c r="B51" s="719"/>
      <c r="C51" s="721"/>
      <c r="D51" s="172" t="str">
        <f>'２次リーグ（豊肥）'!$B$48</f>
        <v>ドリームキッズフットボールクラブ</v>
      </c>
      <c r="E51" s="173" t="s">
        <v>352</v>
      </c>
      <c r="F51" s="174" t="str">
        <f>'２次リーグ（豊肥）'!$J$48</f>
        <v>玖珠サッカースポーツ少年団</v>
      </c>
      <c r="G51" s="184" t="s">
        <v>353</v>
      </c>
      <c r="H51" s="185" t="s">
        <v>370</v>
      </c>
      <c r="I51" s="172" t="str">
        <f>'２次リーグ（佐伯）'!$B$48</f>
        <v>北郡坂ノ市サッカースポーツ少年団</v>
      </c>
      <c r="J51" s="173" t="s">
        <v>352</v>
      </c>
      <c r="K51" s="174" t="str">
        <f>'２次リーグ（佐伯）'!$J$48</f>
        <v>スマイス　セレソン　スポーツクラブ</v>
      </c>
      <c r="L51" s="184" t="s">
        <v>353</v>
      </c>
      <c r="M51" s="185" t="s">
        <v>370</v>
      </c>
      <c r="N51" s="180"/>
      <c r="O51" s="180"/>
      <c r="P51" s="180"/>
      <c r="Q51" s="180"/>
      <c r="R51" s="180"/>
    </row>
    <row r="52" spans="1:18" ht="14.25">
      <c r="A52" s="716" t="s">
        <v>371</v>
      </c>
      <c r="B52" s="718" t="s">
        <v>372</v>
      </c>
      <c r="C52" s="720" t="s">
        <v>356</v>
      </c>
      <c r="D52" s="167"/>
      <c r="E52" s="177"/>
      <c r="F52" s="169"/>
      <c r="G52" s="181" t="s">
        <v>350</v>
      </c>
      <c r="H52" s="182" t="s">
        <v>373</v>
      </c>
      <c r="I52" s="167"/>
      <c r="J52" s="177"/>
      <c r="K52" s="169"/>
      <c r="L52" s="181" t="s">
        <v>350</v>
      </c>
      <c r="M52" s="182" t="s">
        <v>373</v>
      </c>
      <c r="N52" s="180"/>
      <c r="O52" s="180"/>
      <c r="P52" s="180"/>
      <c r="Q52" s="180"/>
      <c r="R52" s="180"/>
    </row>
    <row r="53" spans="1:18" ht="14.25">
      <c r="A53" s="717"/>
      <c r="B53" s="719"/>
      <c r="C53" s="721"/>
      <c r="D53" s="172" t="str">
        <f>'２次リーグ（豊肥）'!$N$48</f>
        <v>ブルーウイングフットボールクラブ</v>
      </c>
      <c r="E53" s="173" t="s">
        <v>352</v>
      </c>
      <c r="F53" s="174" t="str">
        <f>'２次リーグ（豊肥）'!$V$48</f>
        <v>太陽スポーツクラブ大分西</v>
      </c>
      <c r="G53" s="184" t="s">
        <v>353</v>
      </c>
      <c r="H53" s="185" t="s">
        <v>374</v>
      </c>
      <c r="I53" s="172" t="str">
        <f>'２次リーグ（佐伯）'!$N$48</f>
        <v>スマイス・セレソン</v>
      </c>
      <c r="J53" s="173" t="s">
        <v>352</v>
      </c>
      <c r="K53" s="174" t="str">
        <f>'２次リーグ（佐伯）'!$V$48</f>
        <v>ＦＣ　ＪＵＮＩＯＲＳ</v>
      </c>
      <c r="L53" s="184" t="s">
        <v>353</v>
      </c>
      <c r="M53" s="185" t="s">
        <v>374</v>
      </c>
      <c r="N53" s="180"/>
      <c r="O53" s="180"/>
      <c r="P53" s="180"/>
      <c r="Q53" s="180"/>
      <c r="R53" s="180"/>
    </row>
    <row r="54" spans="1:13" ht="15.75" customHeight="1">
      <c r="A54" s="160"/>
      <c r="B54" s="160"/>
      <c r="C54" s="165" t="s">
        <v>375</v>
      </c>
      <c r="D54" s="705" t="s">
        <v>376</v>
      </c>
      <c r="E54" s="706"/>
      <c r="F54" s="706"/>
      <c r="G54" s="706"/>
      <c r="H54" s="706"/>
      <c r="I54" s="706"/>
      <c r="J54" s="706"/>
      <c r="K54" s="706"/>
      <c r="L54" s="706"/>
      <c r="M54" s="707"/>
    </row>
    <row r="56" spans="1:13" ht="15.75" customHeight="1">
      <c r="A56" s="178"/>
      <c r="B56" s="178"/>
      <c r="C56" s="178"/>
      <c r="D56" s="178"/>
      <c r="E56" s="178"/>
      <c r="F56" s="178"/>
      <c r="G56" s="178"/>
      <c r="H56" s="178"/>
      <c r="I56" s="178"/>
      <c r="J56" s="178"/>
      <c r="K56" s="178"/>
      <c r="L56" s="178"/>
      <c r="M56" s="178"/>
    </row>
    <row r="57" spans="2:3" ht="15.75" customHeight="1">
      <c r="B57" s="18" t="s">
        <v>341</v>
      </c>
      <c r="C57" s="18" t="s">
        <v>378</v>
      </c>
    </row>
    <row r="58" ht="15.75" customHeight="1">
      <c r="B58" s="18" t="s">
        <v>343</v>
      </c>
    </row>
    <row r="59" spans="4:14" ht="15.75" customHeight="1">
      <c r="D59" s="186" t="s">
        <v>284</v>
      </c>
      <c r="E59" s="18" t="str">
        <f>'組み合わせ'!D5</f>
        <v>サブA</v>
      </c>
      <c r="F59" s="18" t="str">
        <f>VLOOKUP(E59,'抽選会資料'!$B$52:$F$60,2,FALSE)</f>
        <v>大分スポーツ公園 レゾナック サッカー・ラグビー場 Aコート</v>
      </c>
      <c r="N59" s="186"/>
    </row>
    <row r="60" spans="1:13" ht="15.75" customHeight="1">
      <c r="A60" s="160"/>
      <c r="B60" s="164" t="s">
        <v>379</v>
      </c>
      <c r="C60" s="165" t="s">
        <v>346</v>
      </c>
      <c r="D60" s="722" t="s">
        <v>380</v>
      </c>
      <c r="E60" s="723"/>
      <c r="F60" s="723"/>
      <c r="G60" s="723"/>
      <c r="H60" s="723"/>
      <c r="I60" s="723"/>
      <c r="J60" s="723"/>
      <c r="K60" s="723"/>
      <c r="L60" s="723"/>
      <c r="M60" s="724"/>
    </row>
    <row r="61" spans="1:13" ht="15.75" customHeight="1">
      <c r="A61" s="725" t="s">
        <v>225</v>
      </c>
      <c r="B61" s="164" t="s">
        <v>381</v>
      </c>
      <c r="C61" s="165" t="s">
        <v>382</v>
      </c>
      <c r="D61" s="726" t="s">
        <v>383</v>
      </c>
      <c r="E61" s="727"/>
      <c r="F61" s="727"/>
      <c r="G61" s="727"/>
      <c r="H61" s="727"/>
      <c r="I61" s="727"/>
      <c r="J61" s="727"/>
      <c r="K61" s="727"/>
      <c r="L61" s="727"/>
      <c r="M61" s="693"/>
    </row>
    <row r="62" spans="1:13" ht="15.75" customHeight="1">
      <c r="A62" s="725"/>
      <c r="B62" s="164" t="s">
        <v>384</v>
      </c>
      <c r="C62" s="165" t="s">
        <v>382</v>
      </c>
      <c r="D62" s="726" t="s">
        <v>385</v>
      </c>
      <c r="E62" s="727"/>
      <c r="F62" s="727"/>
      <c r="G62" s="727"/>
      <c r="H62" s="727"/>
      <c r="I62" s="727"/>
      <c r="J62" s="727"/>
      <c r="K62" s="727"/>
      <c r="L62" s="727"/>
      <c r="M62" s="693"/>
    </row>
    <row r="63" spans="1:13" ht="13.5" customHeight="1">
      <c r="A63" s="725"/>
      <c r="B63" s="728" t="s">
        <v>386</v>
      </c>
      <c r="C63" s="729" t="s">
        <v>387</v>
      </c>
      <c r="D63" s="730" t="s">
        <v>388</v>
      </c>
      <c r="E63" s="731"/>
      <c r="F63" s="731"/>
      <c r="G63" s="731"/>
      <c r="H63" s="731"/>
      <c r="I63" s="731"/>
      <c r="J63" s="731"/>
      <c r="K63" s="711"/>
      <c r="L63" s="183" t="s">
        <v>389</v>
      </c>
      <c r="M63" s="189" t="s">
        <v>390</v>
      </c>
    </row>
    <row r="64" spans="1:13" ht="14.25" customHeight="1">
      <c r="A64" s="725"/>
      <c r="B64" s="728"/>
      <c r="C64" s="692"/>
      <c r="D64" s="190"/>
      <c r="E64" s="106" t="str">
        <f>'組み合わせ'!V30</f>
        <v>（　玖珠　郡）</v>
      </c>
      <c r="G64" s="732" t="str">
        <f>'組み合わせ'!D5</f>
        <v>サブA</v>
      </c>
      <c r="H64" s="732"/>
      <c r="J64" s="106" t="str">
        <f>'組み合わせ'!BF30</f>
        <v>（　大分　市）</v>
      </c>
      <c r="K64" s="191"/>
      <c r="L64" s="187" t="s">
        <v>391</v>
      </c>
      <c r="M64" s="192" t="s">
        <v>390</v>
      </c>
    </row>
    <row r="65" spans="1:13" ht="14.25" customHeight="1">
      <c r="A65" s="725"/>
      <c r="B65" s="728"/>
      <c r="C65" s="692"/>
      <c r="D65" s="733" t="str">
        <f>'組み合わせ'!$L$27</f>
        <v>玖珠サッカースポーツ少年団</v>
      </c>
      <c r="E65" s="732"/>
      <c r="F65" s="732"/>
      <c r="G65" s="732" t="s">
        <v>352</v>
      </c>
      <c r="H65" s="732"/>
      <c r="I65" s="732" t="str">
        <f>'組み合わせ'!$AV$27</f>
        <v>大分トリニータＵ－１２</v>
      </c>
      <c r="J65" s="732"/>
      <c r="K65" s="736"/>
      <c r="L65" s="187" t="s">
        <v>391</v>
      </c>
      <c r="M65" s="192" t="s">
        <v>390</v>
      </c>
    </row>
    <row r="66" spans="1:13" ht="14.25" customHeight="1">
      <c r="A66" s="725"/>
      <c r="B66" s="728"/>
      <c r="C66" s="692"/>
      <c r="D66" s="734"/>
      <c r="E66" s="735"/>
      <c r="F66" s="735"/>
      <c r="G66" s="735"/>
      <c r="H66" s="735"/>
      <c r="I66" s="735"/>
      <c r="J66" s="735"/>
      <c r="K66" s="737"/>
      <c r="L66" s="187" t="s">
        <v>392</v>
      </c>
      <c r="M66" s="192" t="s">
        <v>390</v>
      </c>
    </row>
    <row r="67" spans="1:13" ht="15.75" customHeight="1">
      <c r="A67" s="716"/>
      <c r="B67" s="728" t="s">
        <v>393</v>
      </c>
      <c r="C67" s="729" t="s">
        <v>394</v>
      </c>
      <c r="D67" s="730" t="s">
        <v>395</v>
      </c>
      <c r="E67" s="731"/>
      <c r="F67" s="731"/>
      <c r="G67" s="731"/>
      <c r="H67" s="731"/>
      <c r="I67" s="731"/>
      <c r="J67" s="731"/>
      <c r="K67" s="711"/>
      <c r="L67" s="183" t="s">
        <v>389</v>
      </c>
      <c r="M67" s="189" t="s">
        <v>390</v>
      </c>
    </row>
    <row r="68" spans="1:13" ht="15.75" customHeight="1">
      <c r="A68" s="738"/>
      <c r="B68" s="728"/>
      <c r="C68" s="692"/>
      <c r="D68" s="190"/>
      <c r="E68" s="106" t="str">
        <f>'組み合わせ'!CP30</f>
        <v>（　大分　市）</v>
      </c>
      <c r="G68" s="732" t="str">
        <f>'組み合わせ'!D5</f>
        <v>サブA</v>
      </c>
      <c r="H68" s="732"/>
      <c r="J68" s="106" t="str">
        <f>'組み合わせ'!DZ30</f>
        <v>（　別府　市）</v>
      </c>
      <c r="K68" s="191"/>
      <c r="L68" s="187" t="s">
        <v>391</v>
      </c>
      <c r="M68" s="192" t="s">
        <v>390</v>
      </c>
    </row>
    <row r="69" spans="1:13" ht="15.75" customHeight="1">
      <c r="A69" s="738"/>
      <c r="B69" s="728"/>
      <c r="C69" s="692"/>
      <c r="D69" s="733" t="str">
        <f>'組み合わせ'!CF27</f>
        <v>ブルーウイングフットボールクラブ</v>
      </c>
      <c r="E69" s="732"/>
      <c r="F69" s="732"/>
      <c r="G69" s="732" t="s">
        <v>352</v>
      </c>
      <c r="H69" s="732"/>
      <c r="I69" s="732" t="str">
        <f>'組み合わせ'!DP27</f>
        <v>スマイス・セレソン</v>
      </c>
      <c r="J69" s="732"/>
      <c r="K69" s="736"/>
      <c r="L69" s="187" t="s">
        <v>391</v>
      </c>
      <c r="M69" s="192" t="s">
        <v>390</v>
      </c>
    </row>
    <row r="70" spans="1:13" ht="13.25">
      <c r="A70" s="717"/>
      <c r="B70" s="728"/>
      <c r="C70" s="692"/>
      <c r="D70" s="734"/>
      <c r="E70" s="735"/>
      <c r="F70" s="735"/>
      <c r="G70" s="735"/>
      <c r="H70" s="735"/>
      <c r="I70" s="735"/>
      <c r="J70" s="735"/>
      <c r="K70" s="737"/>
      <c r="L70" s="187" t="s">
        <v>392</v>
      </c>
      <c r="M70" s="192" t="s">
        <v>390</v>
      </c>
    </row>
    <row r="71" spans="1:13" ht="15.75" customHeight="1">
      <c r="A71" s="716" t="s">
        <v>226</v>
      </c>
      <c r="B71" s="194" t="s">
        <v>396</v>
      </c>
      <c r="C71" s="106" t="s">
        <v>382</v>
      </c>
      <c r="D71" s="726" t="s">
        <v>397</v>
      </c>
      <c r="E71" s="727"/>
      <c r="F71" s="727"/>
      <c r="G71" s="727"/>
      <c r="H71" s="727"/>
      <c r="I71" s="727"/>
      <c r="J71" s="727"/>
      <c r="K71" s="727"/>
      <c r="L71" s="727"/>
      <c r="M71" s="693"/>
    </row>
    <row r="72" spans="1:13" ht="15.75" customHeight="1">
      <c r="A72" s="738"/>
      <c r="B72" s="718" t="s">
        <v>398</v>
      </c>
      <c r="C72" s="720" t="s">
        <v>399</v>
      </c>
      <c r="D72" s="730" t="s">
        <v>400</v>
      </c>
      <c r="E72" s="731"/>
      <c r="F72" s="731"/>
      <c r="G72" s="731"/>
      <c r="H72" s="731"/>
      <c r="I72" s="731"/>
      <c r="J72" s="731"/>
      <c r="K72" s="711"/>
      <c r="L72" s="193" t="s">
        <v>389</v>
      </c>
      <c r="M72" s="189" t="s">
        <v>390</v>
      </c>
    </row>
    <row r="73" spans="1:13" ht="15.75" customHeight="1">
      <c r="A73" s="738"/>
      <c r="B73" s="739"/>
      <c r="C73" s="740"/>
      <c r="D73" s="190"/>
      <c r="E73" s="106" t="str">
        <f>'組み合わせ'!AN21</f>
        <v>（　玖珠　郡）</v>
      </c>
      <c r="G73" s="732" t="str">
        <f>'組み合わせ'!BP15</f>
        <v>サブA</v>
      </c>
      <c r="H73" s="732"/>
      <c r="J73" s="106" t="str">
        <f>'組み合わせ'!DH21</f>
        <v>（　大分　市）</v>
      </c>
      <c r="K73" s="191"/>
      <c r="L73" s="195" t="s">
        <v>391</v>
      </c>
      <c r="M73" s="192" t="s">
        <v>390</v>
      </c>
    </row>
    <row r="74" spans="1:13" ht="15.75" customHeight="1">
      <c r="A74" s="738"/>
      <c r="B74" s="739"/>
      <c r="C74" s="740"/>
      <c r="D74" s="733" t="str">
        <f>'組み合わせ'!X18</f>
        <v>玖珠サッカースポーツ少年団</v>
      </c>
      <c r="E74" s="732"/>
      <c r="F74" s="732"/>
      <c r="G74" s="732" t="s">
        <v>352</v>
      </c>
      <c r="H74" s="732"/>
      <c r="I74" s="732" t="str">
        <f>'組み合わせ'!CR18</f>
        <v>ブルーウイングフットボールクラブ</v>
      </c>
      <c r="J74" s="732"/>
      <c r="K74" s="736"/>
      <c r="L74" s="195" t="s">
        <v>391</v>
      </c>
      <c r="M74" s="192" t="s">
        <v>390</v>
      </c>
    </row>
    <row r="75" spans="1:13" ht="22.5" customHeight="1">
      <c r="A75" s="717"/>
      <c r="B75" s="719"/>
      <c r="C75" s="721"/>
      <c r="D75" s="734"/>
      <c r="E75" s="735"/>
      <c r="F75" s="735"/>
      <c r="G75" s="735"/>
      <c r="H75" s="735"/>
      <c r="I75" s="735"/>
      <c r="J75" s="735"/>
      <c r="K75" s="737"/>
      <c r="L75" s="195" t="s">
        <v>392</v>
      </c>
      <c r="M75" s="192" t="s">
        <v>390</v>
      </c>
    </row>
    <row r="76" spans="1:13" ht="22.5" customHeight="1">
      <c r="A76" s="160"/>
      <c r="B76" s="164" t="s">
        <v>368</v>
      </c>
      <c r="C76" s="165" t="s">
        <v>401</v>
      </c>
      <c r="D76" s="705" t="s">
        <v>402</v>
      </c>
      <c r="E76" s="706"/>
      <c r="F76" s="706"/>
      <c r="G76" s="706"/>
      <c r="H76" s="706"/>
      <c r="I76" s="706"/>
      <c r="J76" s="706"/>
      <c r="K76" s="706"/>
      <c r="L76" s="706"/>
      <c r="M76" s="707"/>
    </row>
    <row r="77" spans="2:13" ht="22.5" customHeight="1">
      <c r="B77" s="18"/>
      <c r="C77" s="18"/>
      <c r="D77" s="18"/>
      <c r="E77" s="18"/>
      <c r="F77" s="18"/>
      <c r="G77" s="18"/>
      <c r="H77" s="18"/>
      <c r="I77" s="18"/>
      <c r="J77" s="18"/>
      <c r="K77" s="18"/>
      <c r="L77" s="18"/>
      <c r="M77" s="18"/>
    </row>
    <row r="79" ht="15.75" customHeight="1">
      <c r="A79" s="1" t="s">
        <v>403</v>
      </c>
    </row>
    <row r="80" spans="1:13" ht="15.75" customHeight="1">
      <c r="A80" s="196" t="s">
        <v>404</v>
      </c>
      <c r="B80" s="197"/>
      <c r="C80" s="197"/>
      <c r="D80" s="197"/>
      <c r="E80" s="197"/>
      <c r="F80" s="197"/>
      <c r="G80" s="197"/>
      <c r="H80" s="197"/>
      <c r="I80" s="197"/>
      <c r="J80" s="197"/>
      <c r="K80" s="197"/>
      <c r="L80" s="197"/>
      <c r="M80" s="197"/>
    </row>
  </sheetData>
  <mergeCells count="112">
    <mergeCell ref="D76:M76"/>
    <mergeCell ref="A67:A70"/>
    <mergeCell ref="B67:B70"/>
    <mergeCell ref="C67:C70"/>
    <mergeCell ref="D67:K67"/>
    <mergeCell ref="G68:H68"/>
    <mergeCell ref="D69:F70"/>
    <mergeCell ref="G69:H70"/>
    <mergeCell ref="I69:K70"/>
    <mergeCell ref="A71:A75"/>
    <mergeCell ref="D71:M71"/>
    <mergeCell ref="B72:B75"/>
    <mergeCell ref="C72:C75"/>
    <mergeCell ref="D72:K72"/>
    <mergeCell ref="G73:H73"/>
    <mergeCell ref="D74:F75"/>
    <mergeCell ref="G74:H75"/>
    <mergeCell ref="I74:K75"/>
    <mergeCell ref="A50:A51"/>
    <mergeCell ref="B50:B51"/>
    <mergeCell ref="C50:C51"/>
    <mergeCell ref="A52:A53"/>
    <mergeCell ref="B52:B53"/>
    <mergeCell ref="C52:C53"/>
    <mergeCell ref="D54:M54"/>
    <mergeCell ref="D60:M60"/>
    <mergeCell ref="A61:A66"/>
    <mergeCell ref="D61:M61"/>
    <mergeCell ref="D62:M62"/>
    <mergeCell ref="B63:B66"/>
    <mergeCell ref="C63:C66"/>
    <mergeCell ref="D63:K63"/>
    <mergeCell ref="G64:H64"/>
    <mergeCell ref="D65:F66"/>
    <mergeCell ref="G65:H66"/>
    <mergeCell ref="I65:K66"/>
    <mergeCell ref="A44:A45"/>
    <mergeCell ref="B44:B45"/>
    <mergeCell ref="C44:C45"/>
    <mergeCell ref="A46:A47"/>
    <mergeCell ref="B46:B47"/>
    <mergeCell ref="C46:C47"/>
    <mergeCell ref="A48:A49"/>
    <mergeCell ref="B48:B49"/>
    <mergeCell ref="C48:C49"/>
    <mergeCell ref="D35:R35"/>
    <mergeCell ref="F40:H40"/>
    <mergeCell ref="K40:M40"/>
    <mergeCell ref="D41:F41"/>
    <mergeCell ref="G41:H41"/>
    <mergeCell ref="I41:K41"/>
    <mergeCell ref="L41:M41"/>
    <mergeCell ref="A42:A43"/>
    <mergeCell ref="B42:B43"/>
    <mergeCell ref="C42:C43"/>
    <mergeCell ref="A29:A30"/>
    <mergeCell ref="B29:B30"/>
    <mergeCell ref="C29:C30"/>
    <mergeCell ref="A31:A32"/>
    <mergeCell ref="B31:B32"/>
    <mergeCell ref="C31:C32"/>
    <mergeCell ref="A33:A34"/>
    <mergeCell ref="B33:B34"/>
    <mergeCell ref="C33:C34"/>
    <mergeCell ref="A23:A24"/>
    <mergeCell ref="B23:B24"/>
    <mergeCell ref="C23:C24"/>
    <mergeCell ref="A25:A26"/>
    <mergeCell ref="B25:B26"/>
    <mergeCell ref="C25:C26"/>
    <mergeCell ref="A27:A28"/>
    <mergeCell ref="B27:B28"/>
    <mergeCell ref="C27:C28"/>
    <mergeCell ref="D19:R19"/>
    <mergeCell ref="F21:H21"/>
    <mergeCell ref="K21:M21"/>
    <mergeCell ref="P21:R21"/>
    <mergeCell ref="D22:F22"/>
    <mergeCell ref="G22:H22"/>
    <mergeCell ref="I22:K22"/>
    <mergeCell ref="L22:M22"/>
    <mergeCell ref="N22:P22"/>
    <mergeCell ref="Q22:R22"/>
    <mergeCell ref="A13:A14"/>
    <mergeCell ref="B13:B14"/>
    <mergeCell ref="C13:C14"/>
    <mergeCell ref="A15:A16"/>
    <mergeCell ref="B15:B16"/>
    <mergeCell ref="C15:C16"/>
    <mergeCell ref="A17:A18"/>
    <mergeCell ref="B17:B18"/>
    <mergeCell ref="C17:C18"/>
    <mergeCell ref="A7:A8"/>
    <mergeCell ref="B7:B8"/>
    <mergeCell ref="C7:C8"/>
    <mergeCell ref="A9:A10"/>
    <mergeCell ref="B9:B10"/>
    <mergeCell ref="C9:C10"/>
    <mergeCell ref="A11:A12"/>
    <mergeCell ref="B11:B12"/>
    <mergeCell ref="C11:C12"/>
    <mergeCell ref="A1:J1"/>
    <mergeCell ref="K1:M1"/>
    <mergeCell ref="F5:H5"/>
    <mergeCell ref="K5:M5"/>
    <mergeCell ref="P5:R5"/>
    <mergeCell ref="D6:F6"/>
    <mergeCell ref="G6:H6"/>
    <mergeCell ref="I6:K6"/>
    <mergeCell ref="L6:M6"/>
    <mergeCell ref="N6:P6"/>
    <mergeCell ref="Q6:R6"/>
  </mergeCells>
  <printOptions/>
  <pageMargins left="0" right="0" top="0" bottom="0" header="0.5118110236220472" footer="0.5118110236220472"/>
  <pageSetup fitToHeight="1" fitToWidth="1" horizontalDpi="600" verticalDpi="600" orientation="landscape" paperSize="9" scale="5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40"/>
  <sheetViews>
    <sheetView zoomScale="55" zoomScaleNormal="55" workbookViewId="0" topLeftCell="A1">
      <pane xSplit="3" ySplit="4" topLeftCell="D5" activePane="bottomRight" state="frozen"/>
      <selection pane="topLeft" activeCell="S12" sqref="S12"/>
      <selection pane="topRight" activeCell="A1" sqref="A1"/>
      <selection pane="bottomLeft" activeCell="A1" sqref="A1"/>
      <selection pane="bottomRight" activeCell="D5" sqref="D5"/>
    </sheetView>
  </sheetViews>
  <sheetFormatPr defaultColWidth="9.00390625" defaultRowHeight="13.5"/>
  <cols>
    <col min="1" max="1" width="7.125" style="18" bestFit="1" customWidth="1"/>
    <col min="2" max="2" width="13.625" style="106" bestFit="1" customWidth="1"/>
    <col min="3" max="3" width="27.00390625" style="18" bestFit="1" customWidth="1"/>
    <col min="4" max="4" width="11.125" style="106" bestFit="1" customWidth="1"/>
    <col min="5" max="5" width="15.625" style="106" customWidth="1"/>
    <col min="6" max="6" width="14.00390625" style="106" bestFit="1" customWidth="1"/>
    <col min="7" max="7" width="9.125" style="106" bestFit="1" customWidth="1"/>
    <col min="8" max="8" width="11.125" style="106" bestFit="1" customWidth="1"/>
    <col min="9" max="9" width="15.625" style="106" customWidth="1"/>
    <col min="10" max="10" width="14.00390625" style="106" bestFit="1" customWidth="1"/>
    <col min="11" max="11" width="9.125" style="106" bestFit="1" customWidth="1"/>
    <col min="12" max="12" width="11.125" style="106" bestFit="1" customWidth="1"/>
    <col min="13" max="13" width="15.625" style="106" customWidth="1"/>
    <col min="14" max="14" width="14.00390625" style="106" bestFit="1" customWidth="1"/>
    <col min="15" max="15" width="9.125" style="106" bestFit="1" customWidth="1"/>
    <col min="16" max="16" width="11.125" style="106" bestFit="1" customWidth="1"/>
    <col min="17" max="17" width="15.625" style="106" customWidth="1"/>
    <col min="18" max="18" width="14.00390625" style="106" bestFit="1" customWidth="1"/>
    <col min="19" max="19" width="9.125" style="106" bestFit="1" customWidth="1"/>
    <col min="20" max="20" width="11.125" style="106" bestFit="1" customWidth="1"/>
    <col min="21" max="21" width="15.625" style="106" customWidth="1"/>
    <col min="22" max="22" width="14.00390625" style="106" bestFit="1" customWidth="1"/>
    <col min="23" max="23" width="9.125" style="106" bestFit="1" customWidth="1"/>
    <col min="24" max="24" width="11.125" style="106" bestFit="1" customWidth="1"/>
    <col min="25" max="25" width="15.625" style="106" customWidth="1"/>
    <col min="26" max="26" width="14.00390625" style="106" bestFit="1" customWidth="1"/>
    <col min="27" max="27" width="9.125" style="106" bestFit="1" customWidth="1"/>
    <col min="28" max="29" width="9.00390625" style="18" customWidth="1"/>
    <col min="30" max="30" width="28.375" style="18" bestFit="1" customWidth="1"/>
    <col min="31" max="31" width="9.00390625" style="18" customWidth="1"/>
    <col min="32" max="32" width="15.125" style="18" bestFit="1" customWidth="1"/>
    <col min="33" max="16384" width="9.00390625" style="18" customWidth="1"/>
  </cols>
  <sheetData>
    <row r="1" spans="1:32" ht="14.25">
      <c r="A1" s="18" t="s">
        <v>405</v>
      </c>
      <c r="C1" s="18" t="str">
        <f>'抽選会資料'!A1</f>
        <v>OFA 第 55 回大分県U-12サッカー大会　兼　KYFA 九州U-12サッカー大会大分県大会</v>
      </c>
      <c r="AD1" s="198" t="s">
        <v>406</v>
      </c>
      <c r="AE1" s="198"/>
      <c r="AF1" s="198" t="s">
        <v>407</v>
      </c>
    </row>
    <row r="2" spans="30:34" ht="14.25">
      <c r="AD2" s="198" t="s">
        <v>408</v>
      </c>
      <c r="AE2" s="198"/>
      <c r="AF2" s="198" t="s">
        <v>409</v>
      </c>
      <c r="AH2" s="18" t="s">
        <v>409</v>
      </c>
    </row>
    <row r="3" spans="4:34" s="107" customFormat="1" ht="14.25">
      <c r="D3" s="18" t="s">
        <v>410</v>
      </c>
      <c r="H3" s="18" t="s">
        <v>411</v>
      </c>
      <c r="L3" s="18" t="s">
        <v>412</v>
      </c>
      <c r="P3" s="18" t="s">
        <v>413</v>
      </c>
      <c r="T3" s="18" t="s">
        <v>414</v>
      </c>
      <c r="X3" s="107" t="s">
        <v>415</v>
      </c>
      <c r="AD3" s="198" t="s">
        <v>416</v>
      </c>
      <c r="AE3" s="199"/>
      <c r="AF3" s="199" t="s">
        <v>417</v>
      </c>
      <c r="AH3" s="18" t="s">
        <v>417</v>
      </c>
    </row>
    <row r="4" spans="1:34" ht="30" customHeight="1">
      <c r="A4" s="18" t="s">
        <v>418</v>
      </c>
      <c r="B4" s="200" t="s">
        <v>9</v>
      </c>
      <c r="C4" s="201" t="s">
        <v>10</v>
      </c>
      <c r="D4" s="202" t="s">
        <v>419</v>
      </c>
      <c r="E4" s="203" t="s">
        <v>420</v>
      </c>
      <c r="F4" s="203" t="s">
        <v>406</v>
      </c>
      <c r="G4" s="204" t="s">
        <v>421</v>
      </c>
      <c r="H4" s="205" t="s">
        <v>419</v>
      </c>
      <c r="I4" s="203" t="s">
        <v>420</v>
      </c>
      <c r="J4" s="203" t="s">
        <v>406</v>
      </c>
      <c r="K4" s="204" t="s">
        <v>421</v>
      </c>
      <c r="L4" s="205" t="s">
        <v>419</v>
      </c>
      <c r="M4" s="203" t="s">
        <v>420</v>
      </c>
      <c r="N4" s="203" t="s">
        <v>406</v>
      </c>
      <c r="O4" s="204" t="s">
        <v>421</v>
      </c>
      <c r="P4" s="205" t="s">
        <v>419</v>
      </c>
      <c r="Q4" s="203" t="s">
        <v>420</v>
      </c>
      <c r="R4" s="203" t="s">
        <v>406</v>
      </c>
      <c r="S4" s="204" t="s">
        <v>421</v>
      </c>
      <c r="T4" s="205" t="s">
        <v>419</v>
      </c>
      <c r="U4" s="203" t="s">
        <v>420</v>
      </c>
      <c r="V4" s="203" t="s">
        <v>406</v>
      </c>
      <c r="W4" s="204" t="s">
        <v>421</v>
      </c>
      <c r="X4" s="205" t="s">
        <v>419</v>
      </c>
      <c r="Y4" s="203" t="s">
        <v>420</v>
      </c>
      <c r="Z4" s="203" t="s">
        <v>406</v>
      </c>
      <c r="AA4" s="204" t="s">
        <v>421</v>
      </c>
      <c r="AD4" s="107" t="s">
        <v>422</v>
      </c>
      <c r="AE4" s="198"/>
      <c r="AF4" s="198" t="s">
        <v>423</v>
      </c>
      <c r="AH4" s="18" t="s">
        <v>423</v>
      </c>
    </row>
    <row r="5" spans="2:34" ht="30" customHeight="1">
      <c r="B5" s="744" t="s">
        <v>17</v>
      </c>
      <c r="C5" s="206" t="str">
        <f>'抽選会資料'!J11</f>
        <v>鶴居ＳＳＳ</v>
      </c>
      <c r="D5" s="207"/>
      <c r="E5" s="208" t="str">
        <f>IF(D5="","",VLOOKUP(CONCATENATE($C5,"_",D5),'選手名簿'!$A:$H,5,FALSE))</f>
        <v/>
      </c>
      <c r="F5" s="209"/>
      <c r="G5" s="210"/>
      <c r="H5" s="211"/>
      <c r="I5" s="208" t="str">
        <f>IF(H5="","",VLOOKUP(CONCATENATE($C5,"_",H5),'選手名簿'!$A:$H,5,FALSE))</f>
        <v/>
      </c>
      <c r="J5" s="209"/>
      <c r="K5" s="210"/>
      <c r="L5" s="211"/>
      <c r="M5" s="208" t="str">
        <f>IF(L5="","",VLOOKUP(CONCATENATE($C5,"_",L5),'選手名簿'!$A:$H,5,FALSE))</f>
        <v/>
      </c>
      <c r="N5" s="209"/>
      <c r="O5" s="210"/>
      <c r="P5" s="211"/>
      <c r="Q5" s="208" t="str">
        <f>IF(P5="","",VLOOKUP(CONCATENATE($C5,"_",P5),'選手名簿'!$A:$H,5,FALSE))</f>
        <v/>
      </c>
      <c r="R5" s="209"/>
      <c r="S5" s="210"/>
      <c r="T5" s="211"/>
      <c r="U5" s="208" t="str">
        <f>IF(T5="","",VLOOKUP(CONCATENATE($C5,"_",T5),'選手名簿'!$A:$H,5,FALSE))</f>
        <v/>
      </c>
      <c r="V5" s="209"/>
      <c r="W5" s="210"/>
      <c r="X5" s="211"/>
      <c r="Y5" s="208" t="str">
        <f>IF(X5="","",VLOOKUP(CONCATENATE($C5,"_",X5),'選手名簿'!$A:$H,5,FALSE))</f>
        <v/>
      </c>
      <c r="Z5" s="209"/>
      <c r="AA5" s="210"/>
      <c r="AD5" s="198"/>
      <c r="AE5" s="198"/>
      <c r="AF5" s="198" t="s">
        <v>424</v>
      </c>
      <c r="AH5" s="18" t="s">
        <v>424</v>
      </c>
    </row>
    <row r="6" spans="2:34" ht="30" customHeight="1">
      <c r="B6" s="742"/>
      <c r="C6" s="206" t="str">
        <f>'抽選会資料'!J12</f>
        <v>下毛ＦＣ</v>
      </c>
      <c r="D6" s="207"/>
      <c r="E6" s="208" t="str">
        <f>IF(D6="","",VLOOKUP(CONCATENATE($C6,"_",D6),'選手名簿'!$A:$H,5,FALSE))</f>
        <v/>
      </c>
      <c r="F6" s="209"/>
      <c r="G6" s="210"/>
      <c r="H6" s="211"/>
      <c r="I6" s="208" t="str">
        <f>IF(H6="","",VLOOKUP(CONCATENATE($C6,"_",H6),'選手名簿'!$A:$H,5,FALSE))</f>
        <v/>
      </c>
      <c r="J6" s="209"/>
      <c r="K6" s="210"/>
      <c r="L6" s="211"/>
      <c r="M6" s="208" t="str">
        <f>IF(L6="","",VLOOKUP(CONCATENATE($C6,"_",L6),'選手名簿'!$A:$H,5,FALSE))</f>
        <v/>
      </c>
      <c r="N6" s="209"/>
      <c r="O6" s="210"/>
      <c r="P6" s="211"/>
      <c r="Q6" s="208" t="str">
        <f>IF(P6="","",VLOOKUP(CONCATENATE($C6,"_",P6),'選手名簿'!$A:$H,5,FALSE))</f>
        <v/>
      </c>
      <c r="R6" s="209"/>
      <c r="S6" s="210"/>
      <c r="T6" s="211"/>
      <c r="U6" s="208" t="str">
        <f>IF(T6="","",VLOOKUP(CONCATENATE($C6,"_",T6),'選手名簿'!$A:$H,5,FALSE))</f>
        <v/>
      </c>
      <c r="V6" s="209"/>
      <c r="W6" s="210"/>
      <c r="X6" s="211"/>
      <c r="Y6" s="208" t="str">
        <f>IF(X6="","",VLOOKUP(CONCATENATE($C6,"_",X6),'選手名簿'!$A:$H,5,FALSE))</f>
        <v/>
      </c>
      <c r="Z6" s="209"/>
      <c r="AA6" s="210"/>
      <c r="AD6" s="198"/>
      <c r="AE6" s="198"/>
      <c r="AF6" s="198" t="s">
        <v>425</v>
      </c>
      <c r="AH6" s="18" t="s">
        <v>425</v>
      </c>
    </row>
    <row r="7" spans="2:34" ht="30" customHeight="1">
      <c r="B7" s="742"/>
      <c r="C7" s="206" t="str">
        <f>'抽選会資料'!J13</f>
        <v>ＦＣ中津ジュニア</v>
      </c>
      <c r="D7" s="207"/>
      <c r="E7" s="208" t="str">
        <f>IF(D7="","",VLOOKUP(CONCATENATE($C7,"_",D7),'選手名簿'!$A:$H,5,FALSE))</f>
        <v/>
      </c>
      <c r="F7" s="209"/>
      <c r="G7" s="210"/>
      <c r="H7" s="211"/>
      <c r="I7" s="208" t="str">
        <f>IF(H7="","",VLOOKUP(CONCATENATE($C7,"_",H7),'選手名簿'!$A:$H,5,FALSE))</f>
        <v/>
      </c>
      <c r="J7" s="209"/>
      <c r="K7" s="210"/>
      <c r="L7" s="211"/>
      <c r="M7" s="208" t="str">
        <f>IF(L7="","",VLOOKUP(CONCATENATE($C7,"_",L7),'選手名簿'!$A:$H,5,FALSE))</f>
        <v/>
      </c>
      <c r="N7" s="209"/>
      <c r="O7" s="210"/>
      <c r="P7" s="211"/>
      <c r="Q7" s="208" t="str">
        <f>IF(P7="","",VLOOKUP(CONCATENATE($C7,"_",P7),'選手名簿'!$A:$H,5,FALSE))</f>
        <v/>
      </c>
      <c r="R7" s="209"/>
      <c r="S7" s="210"/>
      <c r="T7" s="211"/>
      <c r="U7" s="208" t="str">
        <f>IF(T7="","",VLOOKUP(CONCATENATE($C7,"_",T7),'選手名簿'!$A:$H,5,FALSE))</f>
        <v/>
      </c>
      <c r="V7" s="209"/>
      <c r="W7" s="210"/>
      <c r="X7" s="211"/>
      <c r="Y7" s="208" t="str">
        <f>IF(X7="","",VLOOKUP(CONCATENATE($C7,"_",X7),'選手名簿'!$A:$H,5,FALSE))</f>
        <v/>
      </c>
      <c r="Z7" s="209"/>
      <c r="AA7" s="210"/>
      <c r="AD7" s="198"/>
      <c r="AE7" s="198"/>
      <c r="AF7" s="198" t="s">
        <v>426</v>
      </c>
      <c r="AH7" s="18" t="s">
        <v>426</v>
      </c>
    </row>
    <row r="8" spans="2:34" ht="30" customHeight="1">
      <c r="B8" s="745"/>
      <c r="C8" s="206" t="str">
        <f>'抽選会資料'!J14</f>
        <v>ＦＣ　ＪＵＮＩＯＲＳ</v>
      </c>
      <c r="D8" s="207"/>
      <c r="E8" s="208" t="str">
        <f>IF(D8="","",VLOOKUP(CONCATENATE($C8,"_",D8),'選手名簿'!$A:$H,5,FALSE))</f>
        <v/>
      </c>
      <c r="F8" s="209"/>
      <c r="G8" s="210"/>
      <c r="H8" s="211"/>
      <c r="I8" s="208" t="str">
        <f>IF(H8="","",VLOOKUP(CONCATENATE($C8,"_",H8),'選手名簿'!$A:$H,5,FALSE))</f>
        <v/>
      </c>
      <c r="J8" s="209"/>
      <c r="K8" s="210"/>
      <c r="L8" s="211"/>
      <c r="M8" s="208" t="str">
        <f>IF(L8="","",VLOOKUP(CONCATENATE($C8,"_",L8),'選手名簿'!$A:$H,5,FALSE))</f>
        <v/>
      </c>
      <c r="N8" s="209"/>
      <c r="O8" s="210"/>
      <c r="P8" s="211"/>
      <c r="Q8" s="208" t="str">
        <f>IF(P8="","",VLOOKUP(CONCATENATE($C8,"_",P8),'選手名簿'!$A:$H,5,FALSE))</f>
        <v/>
      </c>
      <c r="R8" s="209"/>
      <c r="S8" s="210"/>
      <c r="T8" s="211"/>
      <c r="U8" s="208" t="str">
        <f>IF(T8="","",VLOOKUP(CONCATENATE($C8,"_",T8),'選手名簿'!$A:$H,5,FALSE))</f>
        <v/>
      </c>
      <c r="V8" s="209"/>
      <c r="W8" s="210"/>
      <c r="X8" s="211"/>
      <c r="Y8" s="208" t="str">
        <f>IF(X8="","",VLOOKUP(CONCATENATE($C8,"_",X8),'選手名簿'!$A:$H,5,FALSE))</f>
        <v/>
      </c>
      <c r="Z8" s="209"/>
      <c r="AA8" s="210"/>
      <c r="AD8" s="198"/>
      <c r="AE8" s="198"/>
      <c r="AF8" s="198" t="s">
        <v>427</v>
      </c>
      <c r="AH8" s="18" t="s">
        <v>427</v>
      </c>
    </row>
    <row r="9" spans="2:34" ht="30" customHeight="1">
      <c r="B9" s="746" t="s">
        <v>26</v>
      </c>
      <c r="C9" s="206" t="str">
        <f>'抽選会資料'!J15</f>
        <v>きつきＦＣ</v>
      </c>
      <c r="D9" s="212"/>
      <c r="E9" s="208" t="str">
        <f>IF(D9="","",VLOOKUP(CONCATENATE($C9,"_",D9),'選手名簿'!$A:$H,5,FALSE))</f>
        <v/>
      </c>
      <c r="F9" s="209"/>
      <c r="G9" s="210"/>
      <c r="H9" s="211"/>
      <c r="I9" s="208" t="str">
        <f>IF(H9="","",VLOOKUP(CONCATENATE($C9,"_",H9),'選手名簿'!$A:$H,5,FALSE))</f>
        <v/>
      </c>
      <c r="J9" s="209"/>
      <c r="K9" s="210"/>
      <c r="L9" s="211"/>
      <c r="M9" s="208" t="str">
        <f>IF(L9="","",VLOOKUP(CONCATENATE($C9,"_",L9),'選手名簿'!$A:$H,5,FALSE))</f>
        <v/>
      </c>
      <c r="N9" s="209"/>
      <c r="O9" s="210"/>
      <c r="P9" s="211"/>
      <c r="Q9" s="208" t="str">
        <f>IF(P9="","",VLOOKUP(CONCATENATE($C9,"_",P9),'選手名簿'!$A:$H,5,FALSE))</f>
        <v/>
      </c>
      <c r="R9" s="209"/>
      <c r="S9" s="210"/>
      <c r="T9" s="211">
        <v>1</v>
      </c>
      <c r="U9" s="208" t="str">
        <f>IF(T9="","",VLOOKUP(CONCATENATE($C9,"_",T9),'選手名簿'!$A:$H,5,FALSE))</f>
        <v>衛藤　紘太</v>
      </c>
      <c r="V9" s="209" t="s">
        <v>408</v>
      </c>
      <c r="W9" s="210" t="s">
        <v>409</v>
      </c>
      <c r="X9" s="211"/>
      <c r="Y9" s="208" t="str">
        <f>IF(X9="","",VLOOKUP(CONCATENATE($C9,"_",X9),'選手名簿'!$A:$H,5,FALSE))</f>
        <v/>
      </c>
      <c r="Z9" s="209"/>
      <c r="AA9" s="210"/>
      <c r="AD9" s="198"/>
      <c r="AE9" s="198"/>
      <c r="AF9" s="198" t="s">
        <v>428</v>
      </c>
      <c r="AH9" s="18" t="s">
        <v>428</v>
      </c>
    </row>
    <row r="10" spans="2:32" ht="30" customHeight="1">
      <c r="B10" s="746"/>
      <c r="C10" s="206" t="str">
        <f>'抽選会資料'!J16</f>
        <v>国東ジュニアサッカークラブ</v>
      </c>
      <c r="D10" s="212"/>
      <c r="E10" s="208" t="str">
        <f>IF(D10="","",VLOOKUP(CONCATENATE($C10,"_",D10),'選手名簿'!$A:$H,5,FALSE))</f>
        <v/>
      </c>
      <c r="F10" s="209"/>
      <c r="G10" s="210"/>
      <c r="H10" s="211"/>
      <c r="I10" s="208" t="str">
        <f>IF(H10="","",VLOOKUP(CONCATENATE($C10,"_",H10),'選手名簿'!$A:$H,5,FALSE))</f>
        <v/>
      </c>
      <c r="J10" s="209"/>
      <c r="K10" s="210"/>
      <c r="L10" s="211"/>
      <c r="M10" s="208" t="str">
        <f>IF(L10="","",VLOOKUP(CONCATENATE($C10,"_",L10),'選手名簿'!$A:$H,5,FALSE))</f>
        <v/>
      </c>
      <c r="N10" s="209"/>
      <c r="O10" s="210"/>
      <c r="P10" s="211"/>
      <c r="Q10" s="208" t="str">
        <f>IF(P10="","",VLOOKUP(CONCATENATE($C10,"_",P10),'選手名簿'!$A:$H,5,FALSE))</f>
        <v/>
      </c>
      <c r="R10" s="209"/>
      <c r="S10" s="210"/>
      <c r="T10" s="211"/>
      <c r="U10" s="208" t="str">
        <f>IF(T10="","",VLOOKUP(CONCATENATE($C10,"_",T10),'選手名簿'!$A:$H,5,FALSE))</f>
        <v/>
      </c>
      <c r="V10" s="209"/>
      <c r="W10" s="210"/>
      <c r="X10" s="211"/>
      <c r="Y10" s="208" t="str">
        <f>IF(X10="","",VLOOKUP(CONCATENATE($C10,"_",X10),'選手名簿'!$A:$H,5,FALSE))</f>
        <v/>
      </c>
      <c r="Z10" s="209"/>
      <c r="AA10" s="210"/>
      <c r="AD10" s="198"/>
      <c r="AE10" s="198"/>
      <c r="AF10" s="198" t="s">
        <v>429</v>
      </c>
    </row>
    <row r="11" spans="2:32" ht="30" customHeight="1">
      <c r="B11" s="746"/>
      <c r="C11" s="206" t="str">
        <f>'抽選会資料'!J17</f>
        <v>ＯＫＹ山香サッカークラブ</v>
      </c>
      <c r="D11" s="212"/>
      <c r="E11" s="208" t="str">
        <f>IF(D11="","",VLOOKUP(CONCATENATE($C11,"_",D11),'選手名簿'!$A:$H,5,FALSE))</f>
        <v/>
      </c>
      <c r="F11" s="209"/>
      <c r="G11" s="210"/>
      <c r="H11" s="211"/>
      <c r="I11" s="208" t="str">
        <f>IF(H11="","",VLOOKUP(CONCATENATE($C11,"_",H11),'選手名簿'!$A:$H,5,FALSE))</f>
        <v/>
      </c>
      <c r="J11" s="209"/>
      <c r="K11" s="210"/>
      <c r="L11" s="211"/>
      <c r="M11" s="208" t="str">
        <f>IF(L11="","",VLOOKUP(CONCATENATE($C11,"_",L11),'選手名簿'!$A:$H,5,FALSE))</f>
        <v/>
      </c>
      <c r="N11" s="209"/>
      <c r="O11" s="210"/>
      <c r="P11" s="211"/>
      <c r="Q11" s="208" t="str">
        <f>IF(P11="","",VLOOKUP(CONCATENATE($C11,"_",P11),'選手名簿'!$A:$H,5,FALSE))</f>
        <v/>
      </c>
      <c r="R11" s="209"/>
      <c r="S11" s="210"/>
      <c r="T11" s="211"/>
      <c r="U11" s="208" t="str">
        <f>IF(T11="","",VLOOKUP(CONCATENATE($C11,"_",T11),'選手名簿'!$A:$H,5,FALSE))</f>
        <v/>
      </c>
      <c r="V11" s="209"/>
      <c r="W11" s="210"/>
      <c r="X11" s="211"/>
      <c r="Y11" s="208" t="str">
        <f>IF(X11="","",VLOOKUP(CONCATENATE($C11,"_",X11),'選手名簿'!$A:$H,5,FALSE))</f>
        <v/>
      </c>
      <c r="Z11" s="209"/>
      <c r="AA11" s="210"/>
      <c r="AD11" s="198"/>
      <c r="AE11" s="198"/>
      <c r="AF11" s="198" t="s">
        <v>430</v>
      </c>
    </row>
    <row r="12" spans="2:32" ht="30" customHeight="1">
      <c r="B12" s="741" t="s">
        <v>33</v>
      </c>
      <c r="C12" s="206" t="str">
        <f>'抽選会資料'!J18</f>
        <v>スマイス・セレソン</v>
      </c>
      <c r="D12" s="207"/>
      <c r="E12" s="208" t="str">
        <f>IF(D12="","",VLOOKUP(CONCATENATE($C12,"_",D12),'選手名簿'!$A:$H,5,FALSE))</f>
        <v/>
      </c>
      <c r="F12" s="209"/>
      <c r="G12" s="210"/>
      <c r="H12" s="211"/>
      <c r="I12" s="208" t="str">
        <f>IF(H12="","",VLOOKUP(CONCATENATE($C12,"_",H12),'選手名簿'!$A:$H,5,FALSE))</f>
        <v/>
      </c>
      <c r="J12" s="209"/>
      <c r="K12" s="210"/>
      <c r="L12" s="211"/>
      <c r="M12" s="208" t="str">
        <f>IF(L12="","",VLOOKUP(CONCATENATE($C12,"_",L12),'選手名簿'!$A:$H,5,FALSE))</f>
        <v/>
      </c>
      <c r="N12" s="209"/>
      <c r="O12" s="210"/>
      <c r="P12" s="211">
        <v>8</v>
      </c>
      <c r="Q12" s="208" t="str">
        <f>IF(P12="","",VLOOKUP(CONCATENATE($C12,"_",P12),'選手名簿'!$A:$H,5,FALSE))</f>
        <v>松田　煌</v>
      </c>
      <c r="R12" s="209" t="s">
        <v>408</v>
      </c>
      <c r="S12" s="210" t="s">
        <v>409</v>
      </c>
      <c r="T12" s="211"/>
      <c r="U12" s="208" t="str">
        <f>IF(T12="","",VLOOKUP(CONCATENATE($C12,"_",T12),'選手名簿'!$A:$H,5,FALSE))</f>
        <v/>
      </c>
      <c r="V12" s="209"/>
      <c r="W12" s="210"/>
      <c r="X12" s="211"/>
      <c r="Y12" s="208" t="str">
        <f>IF(X12="","",VLOOKUP(CONCATENATE($C12,"_",X12),'選手名簿'!$A:$H,5,FALSE))</f>
        <v/>
      </c>
      <c r="Z12" s="209"/>
      <c r="AA12" s="210"/>
      <c r="AD12" s="198"/>
      <c r="AE12" s="198"/>
      <c r="AF12" s="198" t="s">
        <v>431</v>
      </c>
    </row>
    <row r="13" spans="2:32" ht="30" customHeight="1">
      <c r="B13" s="741"/>
      <c r="C13" s="206" t="str">
        <f>'抽選会資料'!J19</f>
        <v>別府フットボールクラブ．ミネルバＵ－１２</v>
      </c>
      <c r="D13" s="207"/>
      <c r="E13" s="208" t="str">
        <f>IF(D13="","",VLOOKUP(CONCATENATE($C13,"_",D13),'選手名簿'!$A:$H,5,FALSE))</f>
        <v/>
      </c>
      <c r="F13" s="209"/>
      <c r="G13" s="210"/>
      <c r="H13" s="211"/>
      <c r="I13" s="208" t="str">
        <f>IF(H13="","",VLOOKUP(CONCATENATE($C13,"_",H13),'選手名簿'!$A:$H,5,FALSE))</f>
        <v/>
      </c>
      <c r="J13" s="209"/>
      <c r="K13" s="210"/>
      <c r="L13" s="211"/>
      <c r="M13" s="208" t="str">
        <f>IF(L13="","",VLOOKUP(CONCATENATE($C13,"_",L13),'選手名簿'!$A:$H,5,FALSE))</f>
        <v/>
      </c>
      <c r="N13" s="209"/>
      <c r="O13" s="210"/>
      <c r="P13" s="211"/>
      <c r="Q13" s="208" t="str">
        <f>IF(P13="","",VLOOKUP(CONCATENATE($C13,"_",P13),'選手名簿'!$A:$H,5,FALSE))</f>
        <v/>
      </c>
      <c r="R13" s="209"/>
      <c r="S13" s="210"/>
      <c r="T13" s="211"/>
      <c r="U13" s="208" t="str">
        <f>IF(T13="","",VLOOKUP(CONCATENATE($C13,"_",T13),'選手名簿'!$A:$H,5,FALSE))</f>
        <v/>
      </c>
      <c r="V13" s="209"/>
      <c r="W13" s="210"/>
      <c r="X13" s="211"/>
      <c r="Y13" s="208" t="str">
        <f>IF(X13="","",VLOOKUP(CONCATENATE($C13,"_",X13),'選手名簿'!$A:$H,5,FALSE))</f>
        <v/>
      </c>
      <c r="Z13" s="209"/>
      <c r="AA13" s="210"/>
      <c r="AD13" s="198"/>
      <c r="AE13" s="198"/>
      <c r="AF13" s="198" t="s">
        <v>432</v>
      </c>
    </row>
    <row r="14" spans="2:32" ht="30" customHeight="1">
      <c r="B14" s="741"/>
      <c r="C14" s="206" t="str">
        <f>'抽選会資料'!J20</f>
        <v>鶴見ジュニアサッカークラブ</v>
      </c>
      <c r="D14" s="207"/>
      <c r="E14" s="208" t="str">
        <f>IF(D14="","",VLOOKUP(CONCATENATE($C14,"_",D14),'選手名簿'!$A:$H,5,FALSE))</f>
        <v/>
      </c>
      <c r="F14" s="209"/>
      <c r="G14" s="210"/>
      <c r="H14" s="211"/>
      <c r="I14" s="208" t="str">
        <f>IF(H14="","",VLOOKUP(CONCATENATE($C14,"_",H14),'選手名簿'!$A:$H,5,FALSE))</f>
        <v/>
      </c>
      <c r="J14" s="209"/>
      <c r="K14" s="210"/>
      <c r="L14" s="211"/>
      <c r="M14" s="208" t="str">
        <f>IF(L14="","",VLOOKUP(CONCATENATE($C14,"_",L14),'選手名簿'!$A:$H,5,FALSE))</f>
        <v/>
      </c>
      <c r="N14" s="209"/>
      <c r="O14" s="210"/>
      <c r="P14" s="211"/>
      <c r="Q14" s="208" t="str">
        <f>IF(P14="","",VLOOKUP(CONCATENATE($C14,"_",P14),'選手名簿'!$A:$H,5,FALSE))</f>
        <v/>
      </c>
      <c r="R14" s="209"/>
      <c r="S14" s="210"/>
      <c r="T14" s="211"/>
      <c r="U14" s="208" t="str">
        <f>IF(T14="","",VLOOKUP(CONCATENATE($C14,"_",T14),'選手名簿'!$A:$H,5,FALSE))</f>
        <v/>
      </c>
      <c r="V14" s="209"/>
      <c r="W14" s="210"/>
      <c r="X14" s="211"/>
      <c r="Y14" s="208" t="str">
        <f>IF(X14="","",VLOOKUP(CONCATENATE($C14,"_",X14),'選手名簿'!$A:$H,5,FALSE))</f>
        <v/>
      </c>
      <c r="Z14" s="209"/>
      <c r="AA14" s="210"/>
      <c r="AD14" s="198"/>
      <c r="AE14" s="198"/>
      <c r="AF14" s="198" t="s">
        <v>433</v>
      </c>
    </row>
    <row r="15" spans="2:32" ht="30" customHeight="1">
      <c r="B15" s="746" t="s">
        <v>40</v>
      </c>
      <c r="C15" s="206" t="str">
        <f>'抽選会資料'!J21</f>
        <v>玖珠サッカースポーツ少年団</v>
      </c>
      <c r="D15" s="207"/>
      <c r="E15" s="208" t="str">
        <f>IF(D15="","",VLOOKUP(CONCATENATE($C15,"_",D15),'選手名簿'!$A:$H,5,FALSE))</f>
        <v/>
      </c>
      <c r="F15" s="209"/>
      <c r="G15" s="210"/>
      <c r="H15" s="211"/>
      <c r="I15" s="208" t="str">
        <f>IF(H15="","",VLOOKUP(CONCATENATE($C15,"_",H15),'選手名簿'!$A:$H,5,FALSE))</f>
        <v/>
      </c>
      <c r="J15" s="209"/>
      <c r="K15" s="210"/>
      <c r="L15" s="211"/>
      <c r="M15" s="208" t="str">
        <f>IF(L15="","",VLOOKUP(CONCATENATE($C15,"_",L15),'選手名簿'!$A:$H,5,FALSE))</f>
        <v/>
      </c>
      <c r="N15" s="209"/>
      <c r="O15" s="210"/>
      <c r="P15" s="211"/>
      <c r="Q15" s="208" t="str">
        <f>IF(P15="","",VLOOKUP(CONCATENATE($C15,"_",P15),'選手名簿'!$A:$H,5,FALSE))</f>
        <v/>
      </c>
      <c r="R15" s="209"/>
      <c r="S15" s="210"/>
      <c r="T15" s="211"/>
      <c r="U15" s="208" t="str">
        <f>IF(T15="","",VLOOKUP(CONCATENATE($C15,"_",T15),'選手名簿'!$A:$H,5,FALSE))</f>
        <v/>
      </c>
      <c r="V15" s="209"/>
      <c r="W15" s="210"/>
      <c r="X15" s="211"/>
      <c r="Y15" s="208" t="str">
        <f>IF(X15="","",VLOOKUP(CONCATENATE($C15,"_",X15),'選手名簿'!$A:$H,5,FALSE))</f>
        <v/>
      </c>
      <c r="Z15" s="209"/>
      <c r="AA15" s="210"/>
      <c r="AD15" s="198"/>
      <c r="AE15" s="198"/>
      <c r="AF15" s="198" t="s">
        <v>434</v>
      </c>
    </row>
    <row r="16" spans="2:32" ht="30" customHeight="1">
      <c r="B16" s="746"/>
      <c r="C16" s="206" t="str">
        <f>'抽選会資料'!J22</f>
        <v>太陽スポーツクラブ大分西</v>
      </c>
      <c r="D16" s="207"/>
      <c r="E16" s="208" t="str">
        <f>IF(D16="","",VLOOKUP(CONCATENATE($C16,"_",D16),'選手名簿'!$A:$H,5,FALSE))</f>
        <v/>
      </c>
      <c r="F16" s="209"/>
      <c r="G16" s="210"/>
      <c r="H16" s="211"/>
      <c r="I16" s="208" t="str">
        <f>IF(H16="","",VLOOKUP(CONCATENATE($C16,"_",H16),'選手名簿'!$A:$H,5,FALSE))</f>
        <v/>
      </c>
      <c r="J16" s="209"/>
      <c r="K16" s="210"/>
      <c r="L16" s="211"/>
      <c r="M16" s="208" t="str">
        <f>IF(L16="","",VLOOKUP(CONCATENATE($C16,"_",L16),'選手名簿'!$A:$H,5,FALSE))</f>
        <v/>
      </c>
      <c r="N16" s="209"/>
      <c r="O16" s="210"/>
      <c r="P16" s="211"/>
      <c r="Q16" s="208" t="str">
        <f>IF(P16="","",VLOOKUP(CONCATENATE($C16,"_",P16),'選手名簿'!$A:$H,5,FALSE))</f>
        <v/>
      </c>
      <c r="R16" s="209"/>
      <c r="S16" s="210"/>
      <c r="T16" s="211"/>
      <c r="U16" s="208" t="str">
        <f>IF(T16="","",VLOOKUP(CONCATENATE($C16,"_",T16),'選手名簿'!$A:$H,5,FALSE))</f>
        <v/>
      </c>
      <c r="V16" s="209"/>
      <c r="W16" s="210"/>
      <c r="X16" s="211"/>
      <c r="Y16" s="208" t="str">
        <f>IF(X16="","",VLOOKUP(CONCATENATE($C16,"_",X16),'選手名簿'!$A:$H,5,FALSE))</f>
        <v/>
      </c>
      <c r="Z16" s="209"/>
      <c r="AA16" s="210"/>
      <c r="AD16" s="198"/>
      <c r="AE16" s="198"/>
      <c r="AF16" s="198" t="s">
        <v>435</v>
      </c>
    </row>
    <row r="17" spans="2:32" ht="30" customHeight="1">
      <c r="B17" s="746"/>
      <c r="C17" s="206" t="str">
        <f>'抽選会資料'!J23</f>
        <v>三芳少年サッカースクール</v>
      </c>
      <c r="D17" s="207"/>
      <c r="E17" s="208" t="str">
        <f>IF(D17="","",VLOOKUP(CONCATENATE($C17,"_",D17),'選手名簿'!$A:$H,5,FALSE))</f>
        <v/>
      </c>
      <c r="F17" s="209"/>
      <c r="G17" s="210"/>
      <c r="H17" s="211"/>
      <c r="I17" s="208" t="str">
        <f>IF(H17="","",VLOOKUP(CONCATENATE($C17,"_",H17),'選手名簿'!$A:$H,5,FALSE))</f>
        <v/>
      </c>
      <c r="J17" s="209"/>
      <c r="K17" s="210"/>
      <c r="L17" s="211"/>
      <c r="M17" s="208" t="str">
        <f>IF(L17="","",VLOOKUP(CONCATENATE($C17,"_",L17),'選手名簿'!$A:$H,5,FALSE))</f>
        <v/>
      </c>
      <c r="N17" s="209"/>
      <c r="O17" s="210"/>
      <c r="P17" s="211"/>
      <c r="Q17" s="208" t="str">
        <f>IF(P17="","",VLOOKUP(CONCATENATE($C17,"_",P17),'選手名簿'!$A:$H,5,FALSE))</f>
        <v/>
      </c>
      <c r="R17" s="209"/>
      <c r="S17" s="210"/>
      <c r="T17" s="211"/>
      <c r="U17" s="208" t="str">
        <f>IF(T17="","",VLOOKUP(CONCATENATE($C17,"_",T17),'選手名簿'!$A:$H,5,FALSE))</f>
        <v/>
      </c>
      <c r="V17" s="209"/>
      <c r="W17" s="210"/>
      <c r="X17" s="211"/>
      <c r="Y17" s="208" t="str">
        <f>IF(X17="","",VLOOKUP(CONCATENATE($C17,"_",X17),'選手名簿'!$A:$H,5,FALSE))</f>
        <v/>
      </c>
      <c r="Z17" s="209"/>
      <c r="AA17" s="210"/>
      <c r="AD17" s="198"/>
      <c r="AE17" s="198"/>
      <c r="AF17" s="198" t="s">
        <v>436</v>
      </c>
    </row>
    <row r="18" spans="2:31" ht="30" customHeight="1">
      <c r="B18" s="741" t="s">
        <v>47</v>
      </c>
      <c r="C18" s="206" t="str">
        <f>'抽選会資料'!J24</f>
        <v>四日市南ＳＳＣ</v>
      </c>
      <c r="D18" s="207"/>
      <c r="E18" s="208" t="str">
        <f>IF(D18="","",VLOOKUP(CONCATENATE($C18,"_",D18),'選手名簿'!$A:$H,5,FALSE))</f>
        <v/>
      </c>
      <c r="F18" s="209"/>
      <c r="G18" s="210"/>
      <c r="H18" s="211"/>
      <c r="I18" s="208" t="str">
        <f>IF(H18="","",VLOOKUP(CONCATENATE($C18,"_",H18),'選手名簿'!$A:$H,5,FALSE))</f>
        <v/>
      </c>
      <c r="J18" s="209"/>
      <c r="K18" s="210"/>
      <c r="L18" s="211"/>
      <c r="M18" s="208" t="str">
        <f>IF(L18="","",VLOOKUP(CONCATENATE($C18,"_",L18),'選手名簿'!$A:$H,5,FALSE))</f>
        <v/>
      </c>
      <c r="N18" s="209"/>
      <c r="O18" s="210"/>
      <c r="P18" s="211"/>
      <c r="Q18" s="208" t="str">
        <f>IF(P18="","",VLOOKUP(CONCATENATE($C18,"_",P18),'選手名簿'!$A:$H,5,FALSE))</f>
        <v/>
      </c>
      <c r="R18" s="209"/>
      <c r="S18" s="210"/>
      <c r="T18" s="211"/>
      <c r="U18" s="208" t="str">
        <f>IF(T18="","",VLOOKUP(CONCATENATE($C18,"_",T18),'選手名簿'!$A:$H,5,FALSE))</f>
        <v/>
      </c>
      <c r="V18" s="209"/>
      <c r="W18" s="210"/>
      <c r="X18" s="211"/>
      <c r="Y18" s="208" t="str">
        <f>IF(X18="","",VLOOKUP(CONCATENATE($C18,"_",X18),'選手名簿'!$A:$H,5,FALSE))</f>
        <v/>
      </c>
      <c r="Z18" s="209"/>
      <c r="AA18" s="210"/>
      <c r="AD18" s="198"/>
      <c r="AE18" s="198"/>
    </row>
    <row r="19" spans="2:27" ht="30" customHeight="1">
      <c r="B19" s="741"/>
      <c r="C19" s="206" t="str">
        <f>'抽選会資料'!J25</f>
        <v>ＦＣ　ＷＡＹＳ</v>
      </c>
      <c r="D19" s="207"/>
      <c r="E19" s="208" t="str">
        <f>IF(D19="","",VLOOKUP(CONCATENATE($C19,"_",D19),'選手名簿'!$A:$H,5,FALSE))</f>
        <v/>
      </c>
      <c r="F19" s="209"/>
      <c r="G19" s="210"/>
      <c r="H19" s="211"/>
      <c r="I19" s="208" t="str">
        <f>IF(H19="","",VLOOKUP(CONCATENATE($C19,"_",H19),'選手名簿'!$A:$H,5,FALSE))</f>
        <v/>
      </c>
      <c r="J19" s="209"/>
      <c r="K19" s="210"/>
      <c r="L19" s="211"/>
      <c r="M19" s="208" t="str">
        <f>IF(L19="","",VLOOKUP(CONCATENATE($C19,"_",L19),'選手名簿'!$A:$H,5,FALSE))</f>
        <v/>
      </c>
      <c r="N19" s="209"/>
      <c r="O19" s="210"/>
      <c r="P19" s="211"/>
      <c r="Q19" s="208" t="str">
        <f>IF(P19="","",VLOOKUP(CONCATENATE($C19,"_",P19),'選手名簿'!$A:$H,5,FALSE))</f>
        <v/>
      </c>
      <c r="R19" s="209"/>
      <c r="S19" s="210"/>
      <c r="T19" s="211"/>
      <c r="U19" s="208" t="str">
        <f>IF(T19="","",VLOOKUP(CONCATENATE($C19,"_",T19),'選手名簿'!$A:$H,5,FALSE))</f>
        <v/>
      </c>
      <c r="V19" s="209"/>
      <c r="W19" s="210"/>
      <c r="X19" s="211"/>
      <c r="Y19" s="208" t="str">
        <f>IF(X19="","",VLOOKUP(CONCATENATE($C19,"_",X19),'選手名簿'!$A:$H,5,FALSE))</f>
        <v/>
      </c>
      <c r="Z19" s="209"/>
      <c r="AA19" s="210"/>
    </row>
    <row r="20" spans="2:27" ht="30" customHeight="1">
      <c r="B20" s="741" t="s">
        <v>52</v>
      </c>
      <c r="C20" s="206" t="str">
        <f>'抽選会資料'!J26</f>
        <v>渡町台サッカークラブ</v>
      </c>
      <c r="D20" s="207"/>
      <c r="E20" s="208" t="str">
        <f>IF(D20="","",VLOOKUP(CONCATENATE($C20,"_",D20),'選手名簿'!$A:$H,5,FALSE))</f>
        <v/>
      </c>
      <c r="F20" s="209"/>
      <c r="G20" s="210"/>
      <c r="H20" s="211"/>
      <c r="I20" s="208" t="str">
        <f>IF(H20="","",VLOOKUP(CONCATENATE($C20,"_",H20),'選手名簿'!$A:$H,5,FALSE))</f>
        <v/>
      </c>
      <c r="J20" s="209"/>
      <c r="K20" s="210"/>
      <c r="L20" s="211"/>
      <c r="M20" s="208" t="str">
        <f>IF(L20="","",VLOOKUP(CONCATENATE($C20,"_",L20),'選手名簿'!$A:$H,5,FALSE))</f>
        <v/>
      </c>
      <c r="N20" s="209"/>
      <c r="O20" s="210"/>
      <c r="P20" s="211"/>
      <c r="Q20" s="208" t="str">
        <f>IF(P20="","",VLOOKUP(CONCATENATE($C20,"_",P20),'選手名簿'!$A:$H,5,FALSE))</f>
        <v/>
      </c>
      <c r="R20" s="209"/>
      <c r="S20" s="210"/>
      <c r="T20" s="211"/>
      <c r="U20" s="208" t="str">
        <f>IF(T20="","",VLOOKUP(CONCATENATE($C20,"_",T20),'選手名簿'!$A:$H,5,FALSE))</f>
        <v/>
      </c>
      <c r="V20" s="209"/>
      <c r="W20" s="210"/>
      <c r="X20" s="211"/>
      <c r="Y20" s="208" t="str">
        <f>IF(X20="","",VLOOKUP(CONCATENATE($C20,"_",X20),'選手名簿'!$A:$H,5,FALSE))</f>
        <v/>
      </c>
      <c r="Z20" s="209"/>
      <c r="AA20" s="210"/>
    </row>
    <row r="21" spans="2:27" ht="30" customHeight="1">
      <c r="B21" s="741"/>
      <c r="C21" s="206" t="str">
        <f>'抽選会資料'!J27</f>
        <v>鶴岡Ｓ―ｐｌａｙ・ＭＩＮＡＭＩ</v>
      </c>
      <c r="D21" s="207"/>
      <c r="E21" s="208" t="str">
        <f>IF(D21="","",VLOOKUP(CONCATENATE($C21,"_",D21),'選手名簿'!$A:$H,5,FALSE))</f>
        <v/>
      </c>
      <c r="F21" s="209"/>
      <c r="G21" s="210"/>
      <c r="H21" s="211"/>
      <c r="I21" s="208" t="str">
        <f>IF(H21="","",VLOOKUP(CONCATENATE($C21,"_",H21),'選手名簿'!$A:$H,5,FALSE))</f>
        <v/>
      </c>
      <c r="J21" s="209"/>
      <c r="K21" s="210"/>
      <c r="L21" s="211"/>
      <c r="M21" s="208" t="str">
        <f>IF(L21="","",VLOOKUP(CONCATENATE($C21,"_",L21),'選手名簿'!$A:$H,5,FALSE))</f>
        <v/>
      </c>
      <c r="N21" s="209"/>
      <c r="O21" s="210"/>
      <c r="P21" s="211"/>
      <c r="Q21" s="208" t="str">
        <f>IF(P21="","",VLOOKUP(CONCATENATE($C21,"_",P21),'選手名簿'!$A:$H,5,FALSE))</f>
        <v/>
      </c>
      <c r="R21" s="209"/>
      <c r="S21" s="210"/>
      <c r="T21" s="211"/>
      <c r="U21" s="208" t="str">
        <f>IF(T21="","",VLOOKUP(CONCATENATE($C21,"_",T21),'選手名簿'!$A:$H,5,FALSE))</f>
        <v/>
      </c>
      <c r="V21" s="209"/>
      <c r="W21" s="210"/>
      <c r="X21" s="211"/>
      <c r="Y21" s="208" t="str">
        <f>IF(X21="","",VLOOKUP(CONCATENATE($C21,"_",X21),'選手名簿'!$A:$H,5,FALSE))</f>
        <v/>
      </c>
      <c r="Z21" s="209"/>
      <c r="AA21" s="210"/>
    </row>
    <row r="22" spans="2:27" ht="30" customHeight="1">
      <c r="B22" s="213" t="s">
        <v>56</v>
      </c>
      <c r="C22" s="206" t="str">
        <f>'抽選会資料'!J28</f>
        <v>竹田直入ＦＣ</v>
      </c>
      <c r="D22" s="207"/>
      <c r="E22" s="208" t="str">
        <f>IF(D22="","",VLOOKUP(CONCATENATE($C22,"_",D22),'選手名簿'!$A:$H,5,FALSE))</f>
        <v/>
      </c>
      <c r="F22" s="209"/>
      <c r="G22" s="210"/>
      <c r="H22" s="211"/>
      <c r="I22" s="208" t="str">
        <f>IF(H22="","",VLOOKUP(CONCATENATE($C22,"_",H22),'選手名簿'!$A:$H,5,FALSE))</f>
        <v/>
      </c>
      <c r="J22" s="209"/>
      <c r="K22" s="210"/>
      <c r="L22" s="211"/>
      <c r="M22" s="208" t="str">
        <f>IF(L22="","",VLOOKUP(CONCATENATE($C22,"_",L22),'選手名簿'!$A:$H,5,FALSE))</f>
        <v/>
      </c>
      <c r="N22" s="209"/>
      <c r="O22" s="210"/>
      <c r="P22" s="211"/>
      <c r="Q22" s="208" t="str">
        <f>IF(P22="","",VLOOKUP(CONCATENATE($C22,"_",P22),'選手名簿'!$A:$H,5,FALSE))</f>
        <v/>
      </c>
      <c r="R22" s="209"/>
      <c r="S22" s="210"/>
      <c r="T22" s="211"/>
      <c r="U22" s="208" t="str">
        <f>IF(T22="","",VLOOKUP(CONCATENATE($C22,"_",T22),'選手名簿'!$A:$H,5,FALSE))</f>
        <v/>
      </c>
      <c r="V22" s="209"/>
      <c r="W22" s="210"/>
      <c r="X22" s="211"/>
      <c r="Y22" s="208" t="str">
        <f>IF(X22="","",VLOOKUP(CONCATENATE($C22,"_",X22),'選手名簿'!$A:$H,5,FALSE))</f>
        <v/>
      </c>
      <c r="Z22" s="209"/>
      <c r="AA22" s="210"/>
    </row>
    <row r="23" spans="2:27" ht="30" customHeight="1">
      <c r="B23" s="213" t="s">
        <v>58</v>
      </c>
      <c r="C23" s="206" t="str">
        <f>'抽選会資料'!J29</f>
        <v>臼杵ＳＳＳ</v>
      </c>
      <c r="D23" s="207"/>
      <c r="E23" s="208" t="str">
        <f>IF(D23="","",VLOOKUP(CONCATENATE($C23,"_",D23),'選手名簿'!$A:$H,5,FALSE))</f>
        <v/>
      </c>
      <c r="F23" s="209"/>
      <c r="G23" s="210"/>
      <c r="H23" s="211"/>
      <c r="I23" s="208" t="str">
        <f>IF(H23="","",VLOOKUP(CONCATENATE($C23,"_",H23),'選手名簿'!$A:$H,5,FALSE))</f>
        <v/>
      </c>
      <c r="J23" s="209"/>
      <c r="K23" s="210"/>
      <c r="L23" s="211"/>
      <c r="M23" s="208" t="str">
        <f>IF(L23="","",VLOOKUP(CONCATENATE($C23,"_",L23),'選手名簿'!$A:$H,5,FALSE))</f>
        <v/>
      </c>
      <c r="N23" s="209"/>
      <c r="O23" s="210"/>
      <c r="P23" s="211"/>
      <c r="Q23" s="208" t="str">
        <f>IF(P23="","",VLOOKUP(CONCATENATE($C23,"_",P23),'選手名簿'!$A:$H,5,FALSE))</f>
        <v/>
      </c>
      <c r="R23" s="209"/>
      <c r="S23" s="210"/>
      <c r="T23" s="211"/>
      <c r="U23" s="208" t="str">
        <f>IF(T23="","",VLOOKUP(CONCATENATE($C23,"_",T23),'選手名簿'!$A:$H,5,FALSE))</f>
        <v/>
      </c>
      <c r="V23" s="209"/>
      <c r="W23" s="210"/>
      <c r="X23" s="211"/>
      <c r="Y23" s="208" t="str">
        <f>IF(X23="","",VLOOKUP(CONCATENATE($C23,"_",X23),'選手名簿'!$A:$H,5,FALSE))</f>
        <v/>
      </c>
      <c r="Z23" s="209"/>
      <c r="AA23" s="210"/>
    </row>
    <row r="24" spans="2:27" ht="30" customHeight="1">
      <c r="B24" s="742" t="s">
        <v>14</v>
      </c>
      <c r="C24" s="214" t="str">
        <f>'抽選会資料'!C11</f>
        <v>リノスフットボールクラブ　Ｕ－１２</v>
      </c>
      <c r="D24" s="207"/>
      <c r="E24" s="208" t="str">
        <f>IF(D24="","",VLOOKUP(CONCATENATE($C24,"_",D24),'選手名簿'!$A:$H,5,FALSE))</f>
        <v/>
      </c>
      <c r="F24" s="209"/>
      <c r="G24" s="210"/>
      <c r="H24" s="211"/>
      <c r="I24" s="208" t="str">
        <f>IF(H24="","",VLOOKUP(CONCATENATE($C24,"_",H24),'選手名簿'!$A:$H,5,FALSE))</f>
        <v/>
      </c>
      <c r="J24" s="209"/>
      <c r="K24" s="210"/>
      <c r="L24" s="211"/>
      <c r="M24" s="208" t="str">
        <f>IF(L24="","",VLOOKUP(CONCATENATE($C24,"_",L24),'選手名簿'!$A:$H,5,FALSE))</f>
        <v/>
      </c>
      <c r="N24" s="209"/>
      <c r="O24" s="210"/>
      <c r="P24" s="211"/>
      <c r="Q24" s="208" t="str">
        <f>IF(P24="","",VLOOKUP(CONCATENATE($C24,"_",P24),'選手名簿'!$A:$H,5,FALSE))</f>
        <v/>
      </c>
      <c r="R24" s="209"/>
      <c r="S24" s="210"/>
      <c r="T24" s="211"/>
      <c r="U24" s="208" t="str">
        <f>IF(T24="","",VLOOKUP(CONCATENATE($C24,"_",T24),'選手名簿'!$A:$H,5,FALSE))</f>
        <v/>
      </c>
      <c r="V24" s="209"/>
      <c r="W24" s="210"/>
      <c r="X24" s="211"/>
      <c r="Y24" s="208" t="str">
        <f>IF(X24="","",VLOOKUP(CONCATENATE($C24,"_",X24),'選手名簿'!$A:$H,5,FALSE))</f>
        <v/>
      </c>
      <c r="Z24" s="209"/>
      <c r="AA24" s="210"/>
    </row>
    <row r="25" spans="2:27" ht="30" customHeight="1">
      <c r="B25" s="742"/>
      <c r="C25" s="215" t="str">
        <f>'抽選会資料'!C12</f>
        <v>ドリームキッズフットボールクラブ</v>
      </c>
      <c r="D25" s="207"/>
      <c r="E25" s="208" t="str">
        <f>IF(D25="","",VLOOKUP(CONCATENATE($C25,"_",D25),'選手名簿'!$A:$H,5,FALSE))</f>
        <v/>
      </c>
      <c r="F25" s="209"/>
      <c r="G25" s="210"/>
      <c r="H25" s="211"/>
      <c r="I25" s="208" t="str">
        <f>IF(H25="","",VLOOKUP(CONCATENATE($C25,"_",H25),'選手名簿'!$A:$H,5,FALSE))</f>
        <v/>
      </c>
      <c r="J25" s="209"/>
      <c r="K25" s="210"/>
      <c r="L25" s="211"/>
      <c r="M25" s="208" t="str">
        <f>IF(L25="","",VLOOKUP(CONCATENATE($C25,"_",L25),'選手名簿'!$A:$H,5,FALSE))</f>
        <v/>
      </c>
      <c r="N25" s="209"/>
      <c r="O25" s="210"/>
      <c r="P25" s="211">
        <v>11</v>
      </c>
      <c r="Q25" s="208" t="str">
        <f>IF(P25="","",VLOOKUP(CONCATENATE($C25,"_",P25),'選手名簿'!$A:$H,5,FALSE))</f>
        <v>大塚　優河</v>
      </c>
      <c r="R25" s="209" t="s">
        <v>408</v>
      </c>
      <c r="S25" s="210" t="s">
        <v>409</v>
      </c>
      <c r="T25" s="211"/>
      <c r="U25" s="208" t="str">
        <f>IF(T25="","",VLOOKUP(CONCATENATE($C25,"_",T25),'選手名簿'!$A:$H,5,FALSE))</f>
        <v/>
      </c>
      <c r="V25" s="209"/>
      <c r="W25" s="210"/>
      <c r="X25" s="211"/>
      <c r="Y25" s="208" t="str">
        <f>IF(X25="","",VLOOKUP(CONCATENATE($C25,"_",X25),'選手名簿'!$A:$H,5,FALSE))</f>
        <v/>
      </c>
      <c r="Z25" s="209"/>
      <c r="AA25" s="210"/>
    </row>
    <row r="26" spans="2:27" ht="30" customHeight="1">
      <c r="B26" s="742"/>
      <c r="C26" s="215" t="str">
        <f>'抽選会資料'!C13</f>
        <v>ＫＩＮＧＳ　ＦＯＯＴＢＡＬＬＣＬＵＢ　Ｕ－１２</v>
      </c>
      <c r="D26" s="207"/>
      <c r="E26" s="208" t="str">
        <f>IF(D26="","",VLOOKUP(CONCATENATE($C26,"_",D26),'選手名簿'!$A:$H,5,FALSE))</f>
        <v/>
      </c>
      <c r="F26" s="209"/>
      <c r="G26" s="210"/>
      <c r="H26" s="211"/>
      <c r="I26" s="208" t="str">
        <f>IF(H26="","",VLOOKUP(CONCATENATE($C26,"_",H26),'選手名簿'!$A:$H,5,FALSE))</f>
        <v/>
      </c>
      <c r="J26" s="209"/>
      <c r="K26" s="210"/>
      <c r="L26" s="211"/>
      <c r="M26" s="208" t="str">
        <f>IF(L26="","",VLOOKUP(CONCATENATE($C26,"_",L26),'選手名簿'!$A:$H,5,FALSE))</f>
        <v/>
      </c>
      <c r="N26" s="209"/>
      <c r="O26" s="210"/>
      <c r="P26" s="211"/>
      <c r="Q26" s="208" t="str">
        <f>IF(P26="","",VLOOKUP(CONCATENATE($C26,"_",P26),'選手名簿'!$A:$H,5,FALSE))</f>
        <v/>
      </c>
      <c r="R26" s="209"/>
      <c r="S26" s="210"/>
      <c r="T26" s="211"/>
      <c r="U26" s="208" t="str">
        <f>IF(T26="","",VLOOKUP(CONCATENATE($C26,"_",T26),'選手名簿'!$A:$H,5,FALSE))</f>
        <v/>
      </c>
      <c r="V26" s="209"/>
      <c r="W26" s="210"/>
      <c r="X26" s="211"/>
      <c r="Y26" s="208" t="str">
        <f>IF(X26="","",VLOOKUP(CONCATENATE($C26,"_",X26),'選手名簿'!$A:$H,5,FALSE))</f>
        <v/>
      </c>
      <c r="Z26" s="209"/>
      <c r="AA26" s="210"/>
    </row>
    <row r="27" spans="2:27" ht="30" customHeight="1">
      <c r="B27" s="742"/>
      <c r="C27" s="215" t="str">
        <f>'抽選会資料'!C14</f>
        <v>大分トリニータＵ－１２</v>
      </c>
      <c r="D27" s="207"/>
      <c r="E27" s="208" t="str">
        <f>IF(D27="","",VLOOKUP(CONCATENATE($C27,"_",D27),'選手名簿'!$A:$H,5,FALSE))</f>
        <v/>
      </c>
      <c r="F27" s="209"/>
      <c r="G27" s="210"/>
      <c r="H27" s="211"/>
      <c r="I27" s="208" t="str">
        <f>IF(H27="","",VLOOKUP(CONCATENATE($C27,"_",H27),'選手名簿'!$A:$H,5,FALSE))</f>
        <v/>
      </c>
      <c r="J27" s="209"/>
      <c r="K27" s="210"/>
      <c r="L27" s="211"/>
      <c r="M27" s="208" t="str">
        <f>IF(L27="","",VLOOKUP(CONCATENATE($C27,"_",L27),'選手名簿'!$A:$H,5,FALSE))</f>
        <v/>
      </c>
      <c r="N27" s="209"/>
      <c r="O27" s="210"/>
      <c r="P27" s="211"/>
      <c r="Q27" s="208" t="str">
        <f>IF(P27="","",VLOOKUP(CONCATENATE($C27,"_",P27),'選手名簿'!$A:$H,5,FALSE))</f>
        <v/>
      </c>
      <c r="R27" s="209"/>
      <c r="S27" s="210"/>
      <c r="T27" s="211"/>
      <c r="U27" s="208" t="str">
        <f>IF(T27="","",VLOOKUP(CONCATENATE($C27,"_",T27),'選手名簿'!$A:$H,5,FALSE))</f>
        <v/>
      </c>
      <c r="V27" s="209"/>
      <c r="W27" s="210"/>
      <c r="X27" s="211"/>
      <c r="Y27" s="208" t="str">
        <f>IF(X27="","",VLOOKUP(CONCATENATE($C27,"_",X27),'選手名簿'!$A:$H,5,FALSE))</f>
        <v/>
      </c>
      <c r="Z27" s="209"/>
      <c r="AA27" s="210"/>
    </row>
    <row r="28" spans="2:27" ht="30" customHeight="1">
      <c r="B28" s="742"/>
      <c r="C28" s="215" t="str">
        <f>'抽選会資料'!C15</f>
        <v>Ｍ．Ｓ．Ｓ</v>
      </c>
      <c r="D28" s="207"/>
      <c r="E28" s="208" t="str">
        <f>IF(D28="","",VLOOKUP(CONCATENATE($C28,"_",D28),'選手名簿'!$A:$H,5,FALSE))</f>
        <v/>
      </c>
      <c r="F28" s="209"/>
      <c r="G28" s="210"/>
      <c r="H28" s="211"/>
      <c r="I28" s="208" t="str">
        <f>IF(H28="","",VLOOKUP(CONCATENATE($C28,"_",H28),'選手名簿'!$A:$H,5,FALSE))</f>
        <v/>
      </c>
      <c r="J28" s="209"/>
      <c r="K28" s="210"/>
      <c r="L28" s="211"/>
      <c r="M28" s="208" t="str">
        <f>IF(L28="","",VLOOKUP(CONCATENATE($C28,"_",L28),'選手名簿'!$A:$H,5,FALSE))</f>
        <v/>
      </c>
      <c r="N28" s="209"/>
      <c r="O28" s="210"/>
      <c r="P28" s="211"/>
      <c r="Q28" s="208" t="str">
        <f>IF(P28="","",VLOOKUP(CONCATENATE($C28,"_",P28),'選手名簿'!$A:$H,5,FALSE))</f>
        <v/>
      </c>
      <c r="R28" s="209"/>
      <c r="S28" s="210"/>
      <c r="T28" s="211"/>
      <c r="U28" s="208" t="str">
        <f>IF(T28="","",VLOOKUP(CONCATENATE($C28,"_",T28),'選手名簿'!$A:$H,5,FALSE))</f>
        <v/>
      </c>
      <c r="V28" s="209"/>
      <c r="W28" s="210"/>
      <c r="X28" s="211"/>
      <c r="Y28" s="208" t="str">
        <f>IF(X28="","",VLOOKUP(CONCATENATE($C28,"_",X28),'選手名簿'!$A:$H,5,FALSE))</f>
        <v/>
      </c>
      <c r="Z28" s="209"/>
      <c r="AA28" s="210"/>
    </row>
    <row r="29" spans="2:27" ht="30" customHeight="1">
      <c r="B29" s="742"/>
      <c r="C29" s="215" t="str">
        <f>'抽選会資料'!C16</f>
        <v>宗方サッカークラブ</v>
      </c>
      <c r="D29" s="207"/>
      <c r="E29" s="208" t="str">
        <f>IF(D29="","",VLOOKUP(CONCATENATE($C29,"_",D29),'選手名簿'!$A:$H,5,FALSE))</f>
        <v/>
      </c>
      <c r="F29" s="209"/>
      <c r="G29" s="210"/>
      <c r="H29" s="211"/>
      <c r="I29" s="208" t="str">
        <f>IF(H29="","",VLOOKUP(CONCATENATE($C29,"_",H29),'選手名簿'!$A:$H,5,FALSE))</f>
        <v/>
      </c>
      <c r="J29" s="209"/>
      <c r="K29" s="210"/>
      <c r="L29" s="211"/>
      <c r="M29" s="208" t="str">
        <f>IF(L29="","",VLOOKUP(CONCATENATE($C29,"_",L29),'選手名簿'!$A:$H,5,FALSE))</f>
        <v/>
      </c>
      <c r="N29" s="209"/>
      <c r="O29" s="210"/>
      <c r="P29" s="211"/>
      <c r="Q29" s="208" t="str">
        <f>IF(P29="","",VLOOKUP(CONCATENATE($C29,"_",P29),'選手名簿'!$A:$H,5,FALSE))</f>
        <v/>
      </c>
      <c r="R29" s="209"/>
      <c r="S29" s="210"/>
      <c r="T29" s="211"/>
      <c r="U29" s="208" t="str">
        <f>IF(T29="","",VLOOKUP(CONCATENATE($C29,"_",T29),'選手名簿'!$A:$H,5,FALSE))</f>
        <v/>
      </c>
      <c r="V29" s="209"/>
      <c r="W29" s="210"/>
      <c r="X29" s="211"/>
      <c r="Y29" s="208" t="str">
        <f>IF(X29="","",VLOOKUP(CONCATENATE($C29,"_",X29),'選手名簿'!$A:$H,5,FALSE))</f>
        <v/>
      </c>
      <c r="Z29" s="209"/>
      <c r="AA29" s="210"/>
    </row>
    <row r="30" spans="2:27" ht="30" customHeight="1">
      <c r="B30" s="742"/>
      <c r="C30" s="215" t="str">
        <f>'抽選会資料'!C17</f>
        <v>北郡坂ノ市サッカースポーツ少年団</v>
      </c>
      <c r="D30" s="207"/>
      <c r="E30" s="208" t="str">
        <f>IF(D30="","",VLOOKUP(CONCATENATE($C30,"_",D30),'選手名簿'!$A:$H,5,FALSE))</f>
        <v/>
      </c>
      <c r="F30" s="209"/>
      <c r="G30" s="210"/>
      <c r="H30" s="211"/>
      <c r="I30" s="208" t="str">
        <f>IF(H30="","",VLOOKUP(CONCATENATE($C30,"_",H30),'選手名簿'!$A:$H,5,FALSE))</f>
        <v/>
      </c>
      <c r="J30" s="209"/>
      <c r="K30" s="210"/>
      <c r="L30" s="211"/>
      <c r="M30" s="208" t="str">
        <f>IF(L30="","",VLOOKUP(CONCATENATE($C30,"_",L30),'選手名簿'!$A:$H,5,FALSE))</f>
        <v/>
      </c>
      <c r="N30" s="209"/>
      <c r="O30" s="210"/>
      <c r="P30" s="211"/>
      <c r="Q30" s="208" t="str">
        <f>IF(P30="","",VLOOKUP(CONCATENATE($C30,"_",P30),'選手名簿'!$A:$H,5,FALSE))</f>
        <v/>
      </c>
      <c r="R30" s="209"/>
      <c r="S30" s="210"/>
      <c r="T30" s="211"/>
      <c r="U30" s="208" t="str">
        <f>IF(T30="","",VLOOKUP(CONCATENATE($C30,"_",T30),'選手名簿'!$A:$H,5,FALSE))</f>
        <v/>
      </c>
      <c r="V30" s="209"/>
      <c r="W30" s="210"/>
      <c r="X30" s="211"/>
      <c r="Y30" s="208" t="str">
        <f>IF(X30="","",VLOOKUP(CONCATENATE($C30,"_",X30),'選手名簿'!$A:$H,5,FALSE))</f>
        <v/>
      </c>
      <c r="Z30" s="209"/>
      <c r="AA30" s="210"/>
    </row>
    <row r="31" spans="2:27" ht="30" customHeight="1">
      <c r="B31" s="742"/>
      <c r="C31" s="215" t="str">
        <f>'抽選会資料'!C18</f>
        <v>東陽フットボールクラブ</v>
      </c>
      <c r="D31" s="207"/>
      <c r="E31" s="208" t="str">
        <f>IF(D31="","",VLOOKUP(CONCATENATE($C31,"_",D31),'選手名簿'!$A:$H,5,FALSE))</f>
        <v/>
      </c>
      <c r="F31" s="209"/>
      <c r="G31" s="210"/>
      <c r="H31" s="211"/>
      <c r="I31" s="208" t="str">
        <f>IF(H31="","",VLOOKUP(CONCATENATE($C31,"_",H31),'選手名簿'!$A:$H,5,FALSE))</f>
        <v/>
      </c>
      <c r="J31" s="209"/>
      <c r="K31" s="210"/>
      <c r="L31" s="211">
        <v>8</v>
      </c>
      <c r="M31" s="208" t="str">
        <f>IF(L31="","",VLOOKUP(CONCATENATE($C31,"_",L31),'選手名簿'!$A:$H,5,FALSE))</f>
        <v>鶴原　瑞葵</v>
      </c>
      <c r="N31" s="209" t="s">
        <v>408</v>
      </c>
      <c r="O31" s="210" t="s">
        <v>417</v>
      </c>
      <c r="P31" s="211"/>
      <c r="Q31" s="208" t="str">
        <f>IF(P31="","",VLOOKUP(CONCATENATE($C31,"_",P31),'選手名簿'!$A:$H,5,FALSE))</f>
        <v/>
      </c>
      <c r="R31" s="209"/>
      <c r="S31" s="210"/>
      <c r="T31" s="211"/>
      <c r="U31" s="208" t="str">
        <f>IF(T31="","",VLOOKUP(CONCATENATE($C31,"_",T31),'選手名簿'!$A:$H,5,FALSE))</f>
        <v/>
      </c>
      <c r="V31" s="209"/>
      <c r="W31" s="210"/>
      <c r="X31" s="211"/>
      <c r="Y31" s="208" t="str">
        <f>IF(X31="","",VLOOKUP(CONCATENATE($C31,"_",X31),'選手名簿'!$A:$H,5,FALSE))</f>
        <v/>
      </c>
      <c r="Z31" s="209"/>
      <c r="AA31" s="210"/>
    </row>
    <row r="32" spans="2:27" ht="30" customHeight="1">
      <c r="B32" s="742"/>
      <c r="C32" s="215" t="str">
        <f>'抽選会資料'!C19</f>
        <v>戸次吉野ＳＳＳ</v>
      </c>
      <c r="D32" s="207"/>
      <c r="E32" s="208" t="str">
        <f>IF(D32="","",VLOOKUP(CONCATENATE($C32,"_",D32),'選手名簿'!$A:$H,5,FALSE))</f>
        <v/>
      </c>
      <c r="F32" s="209"/>
      <c r="G32" s="210"/>
      <c r="H32" s="211"/>
      <c r="I32" s="208" t="str">
        <f>IF(H32="","",VLOOKUP(CONCATENATE($C32,"_",H32),'選手名簿'!$A:$H,5,FALSE))</f>
        <v/>
      </c>
      <c r="J32" s="209"/>
      <c r="K32" s="210"/>
      <c r="L32" s="211"/>
      <c r="M32" s="208" t="str">
        <f>IF(L32="","",VLOOKUP(CONCATENATE($C32,"_",L32),'選手名簿'!$A:$H,5,FALSE))</f>
        <v/>
      </c>
      <c r="N32" s="209"/>
      <c r="O32" s="210"/>
      <c r="P32" s="211"/>
      <c r="Q32" s="208" t="str">
        <f>IF(P32="","",VLOOKUP(CONCATENATE($C32,"_",P32),'選手名簿'!$A:$H,5,FALSE))</f>
        <v/>
      </c>
      <c r="R32" s="209"/>
      <c r="S32" s="210"/>
      <c r="T32" s="211"/>
      <c r="U32" s="208" t="str">
        <f>IF(T32="","",VLOOKUP(CONCATENATE($C32,"_",T32),'選手名簿'!$A:$H,5,FALSE))</f>
        <v/>
      </c>
      <c r="V32" s="209"/>
      <c r="W32" s="210"/>
      <c r="X32" s="211"/>
      <c r="Y32" s="208" t="str">
        <f>IF(X32="","",VLOOKUP(CONCATENATE($C32,"_",X32),'選手名簿'!$A:$H,5,FALSE))</f>
        <v/>
      </c>
      <c r="Z32" s="209"/>
      <c r="AA32" s="210"/>
    </row>
    <row r="33" spans="2:27" ht="30" customHeight="1">
      <c r="B33" s="742"/>
      <c r="C33" s="215" t="str">
        <f>'抽選会資料'!C20</f>
        <v>スマイス　セレソン　スポーツクラブ</v>
      </c>
      <c r="D33" s="207"/>
      <c r="E33" s="208" t="str">
        <f>IF(D33="","",VLOOKUP(CONCATENATE($C33,"_",D33),'選手名簿'!$A:$H,5,FALSE))</f>
        <v/>
      </c>
      <c r="F33" s="209"/>
      <c r="G33" s="210"/>
      <c r="H33" s="211"/>
      <c r="I33" s="208" t="str">
        <f>IF(H33="","",VLOOKUP(CONCATENATE($C33,"_",H33),'選手名簿'!$A:$H,5,FALSE))</f>
        <v/>
      </c>
      <c r="J33" s="209"/>
      <c r="K33" s="210"/>
      <c r="L33" s="211"/>
      <c r="M33" s="208" t="str">
        <f>IF(L33="","",VLOOKUP(CONCATENATE($C33,"_",L33),'選手名簿'!$A:$H,5,FALSE))</f>
        <v/>
      </c>
      <c r="N33" s="209"/>
      <c r="O33" s="210"/>
      <c r="P33" s="211"/>
      <c r="Q33" s="208" t="str">
        <f>IF(P33="","",VLOOKUP(CONCATENATE($C33,"_",P33),'選手名簿'!$A:$H,5,FALSE))</f>
        <v/>
      </c>
      <c r="R33" s="209"/>
      <c r="S33" s="210"/>
      <c r="T33" s="211"/>
      <c r="U33" s="208" t="str">
        <f>IF(T33="","",VLOOKUP(CONCATENATE($C33,"_",T33),'選手名簿'!$A:$H,5,FALSE))</f>
        <v/>
      </c>
      <c r="V33" s="209"/>
      <c r="W33" s="210"/>
      <c r="X33" s="211"/>
      <c r="Y33" s="208" t="str">
        <f>IF(X33="","",VLOOKUP(CONCATENATE($C33,"_",X33),'選手名簿'!$A:$H,5,FALSE))</f>
        <v/>
      </c>
      <c r="Z33" s="209"/>
      <c r="AA33" s="210"/>
    </row>
    <row r="34" spans="2:27" ht="30" customHeight="1">
      <c r="B34" s="742"/>
      <c r="C34" s="215" t="str">
        <f>'抽選会資料'!C21</f>
        <v>ブルーウイングフットボールクラブ</v>
      </c>
      <c r="D34" s="207"/>
      <c r="E34" s="208" t="str">
        <f>IF(D34="","",VLOOKUP(CONCATENATE($C34,"_",D34),'選手名簿'!$A:$H,5,FALSE))</f>
        <v/>
      </c>
      <c r="F34" s="209"/>
      <c r="G34" s="210"/>
      <c r="H34" s="211">
        <v>11</v>
      </c>
      <c r="I34" s="208" t="str">
        <f>IF(H34="","",VLOOKUP(CONCATENATE($C34,"_",H34),'選手名簿'!$A:$H,5,FALSE))</f>
        <v>横山　成毅</v>
      </c>
      <c r="J34" s="209" t="s">
        <v>408</v>
      </c>
      <c r="K34" s="210" t="s">
        <v>417</v>
      </c>
      <c r="L34" s="211"/>
      <c r="M34" s="208" t="str">
        <f>IF(L34="","",VLOOKUP(CONCATENATE($C34,"_",L34),'選手名簿'!$A:$H,5,FALSE))</f>
        <v/>
      </c>
      <c r="N34" s="209"/>
      <c r="O34" s="210"/>
      <c r="P34" s="211"/>
      <c r="Q34" s="208" t="str">
        <f>IF(P34="","",VLOOKUP(CONCATENATE($C34,"_",P34),'選手名簿'!$A:$H,5,FALSE))</f>
        <v/>
      </c>
      <c r="R34" s="209"/>
      <c r="S34" s="210"/>
      <c r="T34" s="211"/>
      <c r="U34" s="208" t="str">
        <f>IF(T34="","",VLOOKUP(CONCATENATE($C34,"_",T34),'選手名簿'!$A:$H,5,FALSE))</f>
        <v/>
      </c>
      <c r="V34" s="209"/>
      <c r="W34" s="210"/>
      <c r="X34" s="211"/>
      <c r="Y34" s="208" t="str">
        <f>IF(X34="","",VLOOKUP(CONCATENATE($C34,"_",X34),'選手名簿'!$A:$H,5,FALSE))</f>
        <v/>
      </c>
      <c r="Z34" s="209"/>
      <c r="AA34" s="210"/>
    </row>
    <row r="35" spans="2:27" ht="30" customHeight="1">
      <c r="B35" s="742"/>
      <c r="C35" s="215" t="str">
        <f>'抽選会資料'!C22</f>
        <v>金池長浜サッカースポーツ少年団</v>
      </c>
      <c r="D35" s="207"/>
      <c r="E35" s="208" t="str">
        <f>IF(D35="","",VLOOKUP(CONCATENATE($C35,"_",D35),'選手名簿'!$A:$H,5,FALSE))</f>
        <v/>
      </c>
      <c r="F35" s="209"/>
      <c r="G35" s="210"/>
      <c r="H35" s="211"/>
      <c r="I35" s="208" t="str">
        <f>IF(H35="","",VLOOKUP(CONCATENATE($C35,"_",H35),'選手名簿'!$A:$H,5,FALSE))</f>
        <v/>
      </c>
      <c r="J35" s="209"/>
      <c r="K35" s="210"/>
      <c r="L35" s="211"/>
      <c r="M35" s="208" t="str">
        <f>IF(L35="","",VLOOKUP(CONCATENATE($C35,"_",L35),'選手名簿'!$A:$H,5,FALSE))</f>
        <v/>
      </c>
      <c r="N35" s="209"/>
      <c r="O35" s="210"/>
      <c r="P35" s="211"/>
      <c r="Q35" s="208" t="str">
        <f>IF(P35="","",VLOOKUP(CONCATENATE($C35,"_",P35),'選手名簿'!$A:$H,5,FALSE))</f>
        <v/>
      </c>
      <c r="R35" s="209"/>
      <c r="S35" s="210"/>
      <c r="T35" s="211"/>
      <c r="U35" s="208" t="str">
        <f>IF(T35="","",VLOOKUP(CONCATENATE($C35,"_",T35),'選手名簿'!$A:$H,5,FALSE))</f>
        <v/>
      </c>
      <c r="V35" s="209"/>
      <c r="W35" s="210"/>
      <c r="X35" s="211"/>
      <c r="Y35" s="208" t="str">
        <f>IF(X35="","",VLOOKUP(CONCATENATE($C35,"_",X35),'選手名簿'!$A:$H,5,FALSE))</f>
        <v/>
      </c>
      <c r="Z35" s="209"/>
      <c r="AA35" s="210"/>
    </row>
    <row r="36" spans="2:27" ht="30" customHeight="1">
      <c r="B36" s="742"/>
      <c r="C36" s="215" t="str">
        <f>'抽選会資料'!C23</f>
        <v>豊府サッカースポーツ少年団</v>
      </c>
      <c r="D36" s="207"/>
      <c r="E36" s="208" t="str">
        <f>IF(D36="","",VLOOKUP(CONCATENATE($C36,"_",D36),'選手名簿'!$A:$H,5,FALSE))</f>
        <v/>
      </c>
      <c r="F36" s="209"/>
      <c r="G36" s="210"/>
      <c r="H36" s="211"/>
      <c r="I36" s="208" t="str">
        <f>IF(H36="","",VLOOKUP(CONCATENATE($C36,"_",H36),'選手名簿'!$A:$H,5,FALSE))</f>
        <v/>
      </c>
      <c r="J36" s="209"/>
      <c r="K36" s="210"/>
      <c r="L36" s="211"/>
      <c r="M36" s="208" t="str">
        <f>IF(L36="","",VLOOKUP(CONCATENATE($C36,"_",L36),'選手名簿'!$A:$H,5,FALSE))</f>
        <v/>
      </c>
      <c r="N36" s="209"/>
      <c r="O36" s="210"/>
      <c r="P36" s="211"/>
      <c r="Q36" s="208" t="str">
        <f>IF(P36="","",VLOOKUP(CONCATENATE($C36,"_",P36),'選手名簿'!$A:$H,5,FALSE))</f>
        <v/>
      </c>
      <c r="R36" s="209"/>
      <c r="S36" s="210"/>
      <c r="T36" s="211"/>
      <c r="U36" s="208" t="str">
        <f>IF(T36="","",VLOOKUP(CONCATENATE($C36,"_",T36),'選手名簿'!$A:$H,5,FALSE))</f>
        <v/>
      </c>
      <c r="V36" s="209"/>
      <c r="W36" s="210"/>
      <c r="X36" s="211"/>
      <c r="Y36" s="208" t="str">
        <f>IF(X36="","",VLOOKUP(CONCATENATE($C36,"_",X36),'選手名簿'!$A:$H,5,FALSE))</f>
        <v/>
      </c>
      <c r="Z36" s="209"/>
      <c r="AA36" s="210"/>
    </row>
    <row r="37" spans="2:27" ht="30" customHeight="1">
      <c r="B37" s="742"/>
      <c r="C37" s="215" t="str">
        <f>'抽選会資料'!C24</f>
        <v>明治サッカースポーツ少年団</v>
      </c>
      <c r="D37" s="207"/>
      <c r="E37" s="208" t="str">
        <f>IF(D37="","",VLOOKUP(CONCATENATE($C37,"_",D37),'選手名簿'!$A:$H,5,FALSE))</f>
        <v/>
      </c>
      <c r="F37" s="209"/>
      <c r="G37" s="210"/>
      <c r="H37" s="211"/>
      <c r="I37" s="208" t="str">
        <f>IF(H37="","",VLOOKUP(CONCATENATE($C37,"_",H37),'選手名簿'!$A:$H,5,FALSE))</f>
        <v/>
      </c>
      <c r="J37" s="209"/>
      <c r="K37" s="210"/>
      <c r="L37" s="211"/>
      <c r="M37" s="208" t="str">
        <f>IF(L37="","",VLOOKUP(CONCATENATE($C37,"_",L37),'選手名簿'!$A:$H,5,FALSE))</f>
        <v/>
      </c>
      <c r="N37" s="209"/>
      <c r="O37" s="210"/>
      <c r="P37" s="211"/>
      <c r="Q37" s="208" t="str">
        <f>IF(P37="","",VLOOKUP(CONCATENATE($C37,"_",P37),'選手名簿'!$A:$H,5,FALSE))</f>
        <v/>
      </c>
      <c r="R37" s="209"/>
      <c r="S37" s="210"/>
      <c r="T37" s="211"/>
      <c r="U37" s="208" t="str">
        <f>IF(T37="","",VLOOKUP(CONCATENATE($C37,"_",T37),'選手名簿'!$A:$H,5,FALSE))</f>
        <v/>
      </c>
      <c r="V37" s="209"/>
      <c r="W37" s="210"/>
      <c r="X37" s="211"/>
      <c r="Y37" s="208" t="str">
        <f>IF(X37="","",VLOOKUP(CONCATENATE($C37,"_",X37),'選手名簿'!$A:$H,5,FALSE))</f>
        <v/>
      </c>
      <c r="Z37" s="209"/>
      <c r="AA37" s="210"/>
    </row>
    <row r="38" spans="2:27" ht="30" customHeight="1">
      <c r="B38" s="742"/>
      <c r="C38" s="215" t="str">
        <f>'抽選会資料'!C25</f>
        <v>寒田．敷戸ＦＣ</v>
      </c>
      <c r="D38" s="207"/>
      <c r="E38" s="208" t="str">
        <f>IF(D38="","",VLOOKUP(CONCATENATE($C38,"_",D38),'選手名簿'!$A:$H,5,FALSE))</f>
        <v/>
      </c>
      <c r="F38" s="209"/>
      <c r="G38" s="210"/>
      <c r="H38" s="211"/>
      <c r="I38" s="208" t="str">
        <f>IF(H38="","",VLOOKUP(CONCATENATE($C38,"_",H38),'選手名簿'!$A:$H,5,FALSE))</f>
        <v/>
      </c>
      <c r="J38" s="209"/>
      <c r="K38" s="210"/>
      <c r="L38" s="211"/>
      <c r="M38" s="208" t="str">
        <f>IF(L38="","",VLOOKUP(CONCATENATE($C38,"_",L38),'選手名簿'!$A:$H,5,FALSE))</f>
        <v/>
      </c>
      <c r="N38" s="209"/>
      <c r="O38" s="210"/>
      <c r="P38" s="211"/>
      <c r="Q38" s="208" t="str">
        <f>IF(P38="","",VLOOKUP(CONCATENATE($C38,"_",P38),'選手名簿'!$A:$H,5,FALSE))</f>
        <v/>
      </c>
      <c r="R38" s="209"/>
      <c r="S38" s="210"/>
      <c r="T38" s="211"/>
      <c r="U38" s="208" t="str">
        <f>IF(T38="","",VLOOKUP(CONCATENATE($C38,"_",T38),'選手名簿'!$A:$H,5,FALSE))</f>
        <v/>
      </c>
      <c r="V38" s="209"/>
      <c r="W38" s="210"/>
      <c r="X38" s="211"/>
      <c r="Y38" s="208" t="str">
        <f>IF(X38="","",VLOOKUP(CONCATENATE($C38,"_",X38),'選手名簿'!$A:$H,5,FALSE))</f>
        <v/>
      </c>
      <c r="Z38" s="209"/>
      <c r="AA38" s="210"/>
    </row>
    <row r="39" spans="2:27" ht="30" customHeight="1">
      <c r="B39" s="742"/>
      <c r="C39" s="215" t="str">
        <f>'抽選会資料'!C26</f>
        <v>桃園サッカースポーツ少年団</v>
      </c>
      <c r="D39" s="207"/>
      <c r="E39" s="208" t="str">
        <f>IF(D39="","",VLOOKUP(CONCATENATE($C39,"_",D39),'選手名簿'!$A:$H,5,FALSE))</f>
        <v/>
      </c>
      <c r="F39" s="209"/>
      <c r="G39" s="210"/>
      <c r="H39" s="211"/>
      <c r="I39" s="208" t="str">
        <f>IF(H39="","",VLOOKUP(CONCATENATE($C39,"_",H39),'選手名簿'!$A:$H,5,FALSE))</f>
        <v/>
      </c>
      <c r="J39" s="209"/>
      <c r="K39" s="210"/>
      <c r="L39" s="211"/>
      <c r="M39" s="208" t="str">
        <f>IF(L39="","",VLOOKUP(CONCATENATE($C39,"_",L39),'選手名簿'!$A:$H,5,FALSE))</f>
        <v/>
      </c>
      <c r="N39" s="209"/>
      <c r="O39" s="210"/>
      <c r="P39" s="211"/>
      <c r="Q39" s="208" t="str">
        <f>IF(P39="","",VLOOKUP(CONCATENATE($C39,"_",P39),'選手名簿'!$A:$H,5,FALSE))</f>
        <v/>
      </c>
      <c r="R39" s="209"/>
      <c r="S39" s="210"/>
      <c r="T39" s="211"/>
      <c r="U39" s="208" t="str">
        <f>IF(T39="","",VLOOKUP(CONCATENATE($C39,"_",T39),'選手名簿'!$A:$H,5,FALSE))</f>
        <v/>
      </c>
      <c r="V39" s="209"/>
      <c r="W39" s="210"/>
      <c r="X39" s="211"/>
      <c r="Y39" s="208" t="str">
        <f>IF(X39="","",VLOOKUP(CONCATENATE($C39,"_",X39),'選手名簿'!$A:$H,5,FALSE))</f>
        <v/>
      </c>
      <c r="Z39" s="209"/>
      <c r="AA39" s="210"/>
    </row>
    <row r="40" spans="2:27" ht="30" customHeight="1">
      <c r="B40" s="743"/>
      <c r="C40" s="216" t="str">
        <f>'抽選会資料'!C27</f>
        <v>大道サッカースポーツ少年団</v>
      </c>
      <c r="D40" s="217"/>
      <c r="E40" s="218" t="str">
        <f>IF(D40="","",VLOOKUP(CONCATENATE($C40,"_",D40),'選手名簿'!$A:$H,5,FALSE))</f>
        <v/>
      </c>
      <c r="F40" s="219"/>
      <c r="G40" s="220"/>
      <c r="H40" s="221"/>
      <c r="I40" s="218" t="str">
        <f>IF(H40="","",VLOOKUP(CONCATENATE($C40,"_",H40),'選手名簿'!$A:$H,5,FALSE))</f>
        <v/>
      </c>
      <c r="J40" s="219"/>
      <c r="K40" s="220"/>
      <c r="L40" s="221"/>
      <c r="M40" s="218" t="str">
        <f>IF(L40="","",VLOOKUP(CONCATENATE($C40,"_",L40),'選手名簿'!$A:$H,5,FALSE))</f>
        <v/>
      </c>
      <c r="N40" s="219"/>
      <c r="O40" s="220"/>
      <c r="P40" s="221"/>
      <c r="Q40" s="218" t="str">
        <f>IF(P40="","",VLOOKUP(CONCATENATE($C40,"_",P40),'選手名簿'!$A:$H,5,FALSE))</f>
        <v/>
      </c>
      <c r="R40" s="219"/>
      <c r="S40" s="220"/>
      <c r="T40" s="221"/>
      <c r="U40" s="218" t="str">
        <f>IF(T40="","",VLOOKUP(CONCATENATE($C40,"_",T40),'選手名簿'!$A:$H,5,FALSE))</f>
        <v/>
      </c>
      <c r="V40" s="219"/>
      <c r="W40" s="220"/>
      <c r="X40" s="221"/>
      <c r="Y40" s="218" t="str">
        <f>IF(X40="","",VLOOKUP(CONCATENATE($C40,"_",X40),'選手名簿'!$A:$H,5,FALSE))</f>
        <v/>
      </c>
      <c r="Z40" s="219"/>
      <c r="AA40" s="220"/>
    </row>
  </sheetData>
  <autoFilter ref="A4:AA40"/>
  <mergeCells count="7">
    <mergeCell ref="B20:B21"/>
    <mergeCell ref="B24:B40"/>
    <mergeCell ref="B5:B8"/>
    <mergeCell ref="B9:B11"/>
    <mergeCell ref="B12:B14"/>
    <mergeCell ref="B15:B17"/>
    <mergeCell ref="B18:B19"/>
  </mergeCells>
  <conditionalFormatting sqref="B5 B7:B9 B13 B16 B19 B22 B24">
    <cfRule type="cellIs" priority="70" dxfId="2" operator="equal" stopIfTrue="1">
      <formula>"退場"</formula>
    </cfRule>
    <cfRule type="cellIs" priority="71" dxfId="1" operator="equal" stopIfTrue="1">
      <formula>"警告"</formula>
    </cfRule>
    <cfRule type="cellIs" priority="72" dxfId="0" operator="equal" stopIfTrue="1">
      <formula>"警告(累積2枚目次節出場停止）"</formula>
    </cfRule>
  </conditionalFormatting>
  <conditionalFormatting sqref="C5:H40">
    <cfRule type="cellIs" priority="67" dxfId="2" operator="equal" stopIfTrue="1">
      <formula>"退場"</formula>
    </cfRule>
    <cfRule type="cellIs" priority="68" dxfId="1" operator="equal" stopIfTrue="1">
      <formula>"警告"</formula>
    </cfRule>
    <cfRule type="cellIs" priority="69" dxfId="0" operator="equal" stopIfTrue="1">
      <formula>"警告(累積2枚目次節出場停止）"</formula>
    </cfRule>
  </conditionalFormatting>
  <conditionalFormatting sqref="D42:E44 G42:H44">
    <cfRule type="cellIs" priority="31" dxfId="2" operator="equal" stopIfTrue="1">
      <formula>"退場"</formula>
    </cfRule>
    <cfRule type="cellIs" priority="32" dxfId="1" operator="equal" stopIfTrue="1">
      <formula>"警告"</formula>
    </cfRule>
    <cfRule type="cellIs" priority="33" dxfId="0" operator="equal" stopIfTrue="1">
      <formula>"警告(累積2枚目次節出場停止）"</formula>
    </cfRule>
  </conditionalFormatting>
  <conditionalFormatting sqref="I5:I44">
    <cfRule type="cellIs" priority="25" dxfId="2" operator="equal" stopIfTrue="1">
      <formula>"退場"</formula>
    </cfRule>
    <cfRule type="cellIs" priority="26" dxfId="1" operator="equal" stopIfTrue="1">
      <formula>"警告"</formula>
    </cfRule>
    <cfRule type="cellIs" priority="27" dxfId="0" operator="equal" stopIfTrue="1">
      <formula>"警告(累積2枚目次節出場停止）"</formula>
    </cfRule>
  </conditionalFormatting>
  <conditionalFormatting sqref="J5:M1048576">
    <cfRule type="cellIs" priority="19" dxfId="2" operator="equal" stopIfTrue="1">
      <formula>"退場"</formula>
    </cfRule>
    <cfRule type="cellIs" priority="20" dxfId="1" operator="equal" stopIfTrue="1">
      <formula>"警告"</formula>
    </cfRule>
    <cfRule type="cellIs" priority="21" dxfId="0" operator="equal" stopIfTrue="1">
      <formula>"警告(累積2枚目次節出場停止）"</formula>
    </cfRule>
  </conditionalFormatting>
  <conditionalFormatting sqref="Q1:Y1048576">
    <cfRule type="cellIs" priority="1" dxfId="2" operator="equal" stopIfTrue="1">
      <formula>"退場"</formula>
    </cfRule>
    <cfRule type="cellIs" priority="2" dxfId="1" operator="equal" stopIfTrue="1">
      <formula>"警告"</formula>
    </cfRule>
    <cfRule type="cellIs" priority="3" dxfId="0" operator="equal" stopIfTrue="1">
      <formula>"警告(累積2枚目次節出場停止）"</formula>
    </cfRule>
  </conditionalFormatting>
  <conditionalFormatting sqref="Z1:IV1 B1:M4 A1:A1048576 N1:O1048576 AH2:AH9 Z2:AG11 AI2:IV11 P2:P65536 AF6:AF18 Z12:IV1048576 D41:H41 B41:C65536 D45:I1048576">
    <cfRule type="cellIs" priority="73" dxfId="2" operator="equal" stopIfTrue="1">
      <formula>"退場"</formula>
    </cfRule>
    <cfRule type="cellIs" priority="74" dxfId="1" operator="equal" stopIfTrue="1">
      <formula>"警告"</formula>
    </cfRule>
    <cfRule type="cellIs" priority="75" dxfId="0" operator="equal" stopIfTrue="1">
      <formula>"警告(累積2枚目次節出場停止）"</formula>
    </cfRule>
  </conditionalFormatting>
  <dataValidations count="3">
    <dataValidation type="list" allowBlank="1" showInputMessage="1" showErrorMessage="1" sqref="R4:R40 N4:N40 J4:J40 F4:F40 Z4:Z40 V4:V40">
      <formula1>$AD$1:$AD$4</formula1>
    </dataValidation>
    <dataValidation type="list" allowBlank="1" showInputMessage="1" showErrorMessage="1" sqref="A5:A18">
      <formula1>$A$1</formula1>
    </dataValidation>
    <dataValidation type="list" allowBlank="1" showInputMessage="1" showErrorMessage="1" sqref="O5:O40 S5:S40 W5:W40 AA5:AA40 G5:G40 K5:K40">
      <formula1>$AF$1:$AF$18</formula1>
    </dataValidation>
  </dataValidations>
  <printOptions/>
  <pageMargins left="0" right="0" top="0" bottom="0" header="0.5118110236220472" footer="0.5118110236220472"/>
  <pageSetup fitToHeight="1" fitToWidth="1" horizontalDpi="600" verticalDpi="600" orientation="landscape" paperSize="9" scale="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0"/>
    <pageSetUpPr fitToPage="1"/>
  </sheetPr>
  <dimension ref="A1:M48"/>
  <sheetViews>
    <sheetView zoomScale="70" zoomScaleNormal="70" workbookViewId="0" topLeftCell="A1"/>
  </sheetViews>
  <sheetFormatPr defaultColWidth="8.875" defaultRowHeight="13.5"/>
  <cols>
    <col min="1" max="1" width="3.875" style="222" bestFit="1" customWidth="1"/>
    <col min="2" max="2" width="13.375" style="222" customWidth="1"/>
    <col min="3" max="3" width="14.75390625" style="222" customWidth="1"/>
    <col min="4" max="4" width="25.00390625" style="222" bestFit="1" customWidth="1"/>
    <col min="5" max="5" width="41.625" style="222" bestFit="1" customWidth="1"/>
    <col min="6" max="6" width="8.875" style="223" customWidth="1"/>
    <col min="7" max="7" width="3.75390625" style="222" customWidth="1"/>
    <col min="8" max="8" width="3.875" style="222" bestFit="1" customWidth="1"/>
    <col min="9" max="9" width="13.375" style="222" customWidth="1"/>
    <col min="10" max="10" width="14.75390625" style="222" customWidth="1"/>
    <col min="11" max="11" width="25.00390625" style="222" bestFit="1" customWidth="1"/>
    <col min="12" max="12" width="41.625" style="222" bestFit="1" customWidth="1"/>
    <col min="13" max="13" width="8.875" style="223" customWidth="1"/>
    <col min="14" max="16384" width="8.875" style="222" customWidth="1"/>
  </cols>
  <sheetData>
    <row r="1" spans="1:10" ht="19.25">
      <c r="A1" s="224" t="s">
        <v>437</v>
      </c>
      <c r="C1" s="225"/>
      <c r="H1" s="224"/>
      <c r="J1" s="225"/>
    </row>
    <row r="2" spans="1:10" ht="19.25">
      <c r="A2" s="224" t="s">
        <v>438</v>
      </c>
      <c r="C2" s="225"/>
      <c r="H2" s="224" t="s">
        <v>439</v>
      </c>
      <c r="J2" s="225"/>
    </row>
    <row r="3" spans="2:10" ht="13.5">
      <c r="B3" s="225"/>
      <c r="C3" s="225"/>
      <c r="I3" s="225"/>
      <c r="J3" s="225"/>
    </row>
    <row r="4" spans="1:13" ht="30" customHeight="1">
      <c r="A4" s="226" t="s">
        <v>440</v>
      </c>
      <c r="B4" s="227" t="s">
        <v>9</v>
      </c>
      <c r="C4" s="227" t="s">
        <v>441</v>
      </c>
      <c r="D4" s="227" t="s">
        <v>442</v>
      </c>
      <c r="E4" s="228" t="s">
        <v>443</v>
      </c>
      <c r="F4" s="229"/>
      <c r="H4" s="226" t="s">
        <v>440</v>
      </c>
      <c r="I4" s="227" t="s">
        <v>9</v>
      </c>
      <c r="J4" s="227" t="s">
        <v>441</v>
      </c>
      <c r="K4" s="227" t="s">
        <v>442</v>
      </c>
      <c r="L4" s="228" t="s">
        <v>443</v>
      </c>
      <c r="M4" s="229"/>
    </row>
    <row r="5" spans="1:13" ht="30" customHeight="1">
      <c r="A5" s="230">
        <v>1</v>
      </c>
      <c r="B5" s="231" t="s">
        <v>14</v>
      </c>
      <c r="C5" s="232" t="s">
        <v>444</v>
      </c>
      <c r="D5" s="233" t="s">
        <v>445</v>
      </c>
      <c r="E5" s="234" t="s">
        <v>446</v>
      </c>
      <c r="F5" s="235"/>
      <c r="H5" s="230">
        <v>1</v>
      </c>
      <c r="I5" s="231" t="s">
        <v>14</v>
      </c>
      <c r="J5" s="232" t="s">
        <v>447</v>
      </c>
      <c r="K5" s="233" t="s">
        <v>448</v>
      </c>
      <c r="L5" s="234" t="s">
        <v>449</v>
      </c>
      <c r="M5" s="235"/>
    </row>
    <row r="6" spans="1:13" ht="30" customHeight="1">
      <c r="A6" s="236">
        <v>2</v>
      </c>
      <c r="B6" s="237" t="s">
        <v>14</v>
      </c>
      <c r="C6" s="238" t="s">
        <v>450</v>
      </c>
      <c r="D6" s="239" t="s">
        <v>451</v>
      </c>
      <c r="E6" s="240" t="s">
        <v>23</v>
      </c>
      <c r="F6" s="235"/>
      <c r="H6" s="236">
        <v>2</v>
      </c>
      <c r="I6" s="237" t="s">
        <v>14</v>
      </c>
      <c r="J6" s="238" t="s">
        <v>9971</v>
      </c>
      <c r="K6" s="239" t="s">
        <v>453</v>
      </c>
      <c r="L6" s="240" t="s">
        <v>454</v>
      </c>
      <c r="M6" s="235"/>
    </row>
    <row r="7" spans="1:13" ht="30" customHeight="1">
      <c r="A7" s="236">
        <v>3</v>
      </c>
      <c r="B7" s="237" t="s">
        <v>14</v>
      </c>
      <c r="C7" s="238" t="s">
        <v>455</v>
      </c>
      <c r="D7" s="239" t="s">
        <v>456</v>
      </c>
      <c r="E7" s="240" t="s">
        <v>23</v>
      </c>
      <c r="F7" s="235"/>
      <c r="H7" s="236">
        <v>3</v>
      </c>
      <c r="I7" s="237" t="s">
        <v>14</v>
      </c>
      <c r="J7" s="241" t="s">
        <v>457</v>
      </c>
      <c r="K7" s="239" t="s">
        <v>458</v>
      </c>
      <c r="L7" s="242" t="s">
        <v>49</v>
      </c>
      <c r="M7" s="235"/>
    </row>
    <row r="8" spans="1:13" ht="30" customHeight="1">
      <c r="A8" s="236">
        <v>4</v>
      </c>
      <c r="B8" s="237" t="s">
        <v>14</v>
      </c>
      <c r="C8" s="238" t="s">
        <v>459</v>
      </c>
      <c r="D8" s="239" t="s">
        <v>460</v>
      </c>
      <c r="E8" s="240" t="s">
        <v>39</v>
      </c>
      <c r="F8" s="235"/>
      <c r="H8" s="236">
        <v>4</v>
      </c>
      <c r="I8" s="237" t="s">
        <v>14</v>
      </c>
      <c r="J8" s="241" t="s">
        <v>461</v>
      </c>
      <c r="K8" s="239" t="s">
        <v>462</v>
      </c>
      <c r="L8" s="242" t="s">
        <v>463</v>
      </c>
      <c r="M8" s="235"/>
    </row>
    <row r="9" spans="1:13" ht="30" customHeight="1">
      <c r="A9" s="236">
        <v>5</v>
      </c>
      <c r="B9" s="237" t="s">
        <v>14</v>
      </c>
      <c r="C9" s="238" t="s">
        <v>464</v>
      </c>
      <c r="D9" s="239" t="s">
        <v>465</v>
      </c>
      <c r="E9" s="240" t="s">
        <v>39</v>
      </c>
      <c r="F9" s="235"/>
      <c r="H9" s="236">
        <v>5</v>
      </c>
      <c r="I9" s="237" t="s">
        <v>17</v>
      </c>
      <c r="J9" s="238" t="s">
        <v>466</v>
      </c>
      <c r="K9" s="239" t="s">
        <v>467</v>
      </c>
      <c r="L9" s="240" t="s">
        <v>22</v>
      </c>
      <c r="M9" s="235"/>
    </row>
    <row r="10" spans="1:13" ht="30" customHeight="1">
      <c r="A10" s="236">
        <v>6</v>
      </c>
      <c r="B10" s="237" t="s">
        <v>14</v>
      </c>
      <c r="C10" s="238" t="s">
        <v>468</v>
      </c>
      <c r="D10" s="239" t="s">
        <v>469</v>
      </c>
      <c r="E10" s="240" t="s">
        <v>23</v>
      </c>
      <c r="F10" s="235"/>
      <c r="H10" s="236">
        <v>6</v>
      </c>
      <c r="I10" s="237" t="s">
        <v>40</v>
      </c>
      <c r="J10" s="237" t="s">
        <v>470</v>
      </c>
      <c r="K10" s="239" t="s">
        <v>471</v>
      </c>
      <c r="L10" s="242" t="s">
        <v>472</v>
      </c>
      <c r="M10" s="235"/>
    </row>
    <row r="11" spans="1:13" ht="30" customHeight="1">
      <c r="A11" s="236">
        <v>7</v>
      </c>
      <c r="B11" s="237" t="s">
        <v>14</v>
      </c>
      <c r="C11" s="238" t="s">
        <v>473</v>
      </c>
      <c r="D11" s="239" t="s">
        <v>474</v>
      </c>
      <c r="E11" s="240" t="s">
        <v>15</v>
      </c>
      <c r="F11" s="235"/>
      <c r="H11" s="236">
        <v>7</v>
      </c>
      <c r="I11" s="237" t="s">
        <v>47</v>
      </c>
      <c r="J11" s="237" t="s">
        <v>475</v>
      </c>
      <c r="K11" s="239" t="s">
        <v>476</v>
      </c>
      <c r="L11" s="240" t="s">
        <v>477</v>
      </c>
      <c r="M11" s="235"/>
    </row>
    <row r="12" spans="1:13" ht="30" customHeight="1">
      <c r="A12" s="236">
        <v>8</v>
      </c>
      <c r="B12" s="237" t="s">
        <v>14</v>
      </c>
      <c r="C12" s="238" t="s">
        <v>478</v>
      </c>
      <c r="D12" s="239" t="s">
        <v>479</v>
      </c>
      <c r="E12" s="240" t="s">
        <v>15</v>
      </c>
      <c r="F12" s="235"/>
      <c r="H12" s="236">
        <v>8</v>
      </c>
      <c r="I12" s="237" t="s">
        <v>26</v>
      </c>
      <c r="J12" s="237" t="s">
        <v>480</v>
      </c>
      <c r="K12" s="243" t="s">
        <v>481</v>
      </c>
      <c r="L12" s="244" t="s">
        <v>27</v>
      </c>
      <c r="M12" s="235"/>
    </row>
    <row r="13" spans="1:13" ht="30" customHeight="1">
      <c r="A13" s="236">
        <v>9</v>
      </c>
      <c r="B13" s="237" t="s">
        <v>14</v>
      </c>
      <c r="C13" s="238" t="s">
        <v>482</v>
      </c>
      <c r="D13" s="239" t="s">
        <v>483</v>
      </c>
      <c r="E13" s="240" t="s">
        <v>46</v>
      </c>
      <c r="F13" s="235"/>
      <c r="H13" s="236">
        <v>9</v>
      </c>
      <c r="I13" s="237" t="s">
        <v>33</v>
      </c>
      <c r="J13" s="237" t="s">
        <v>484</v>
      </c>
      <c r="K13" s="239" t="s">
        <v>485</v>
      </c>
      <c r="L13" s="240" t="s">
        <v>38</v>
      </c>
      <c r="M13" s="235"/>
    </row>
    <row r="14" spans="1:13" ht="30" customHeight="1">
      <c r="A14" s="236">
        <v>10</v>
      </c>
      <c r="B14" s="237" t="s">
        <v>14</v>
      </c>
      <c r="C14" s="238" t="s">
        <v>486</v>
      </c>
      <c r="D14" s="239" t="s">
        <v>487</v>
      </c>
      <c r="E14" s="240" t="s">
        <v>19</v>
      </c>
      <c r="F14" s="235"/>
      <c r="H14" s="236">
        <v>10</v>
      </c>
      <c r="I14" s="237" t="s">
        <v>56</v>
      </c>
      <c r="J14" s="238" t="s">
        <v>488</v>
      </c>
      <c r="K14" s="239" t="s">
        <v>489</v>
      </c>
      <c r="L14" s="242" t="s">
        <v>57</v>
      </c>
      <c r="M14" s="235"/>
    </row>
    <row r="15" spans="1:12" ht="30" customHeight="1">
      <c r="A15" s="236">
        <v>11</v>
      </c>
      <c r="B15" s="237" t="s">
        <v>17</v>
      </c>
      <c r="C15" s="241" t="s">
        <v>490</v>
      </c>
      <c r="D15" s="239" t="s">
        <v>491</v>
      </c>
      <c r="E15" s="242" t="s">
        <v>18</v>
      </c>
      <c r="H15" s="245">
        <v>11</v>
      </c>
      <c r="I15" s="246" t="s">
        <v>58</v>
      </c>
      <c r="J15" s="247" t="s">
        <v>492</v>
      </c>
      <c r="K15" s="248" t="s">
        <v>493</v>
      </c>
      <c r="L15" s="249" t="s">
        <v>494</v>
      </c>
    </row>
    <row r="16" spans="1:5" ht="30" customHeight="1">
      <c r="A16" s="236">
        <v>12</v>
      </c>
      <c r="B16" s="237" t="s">
        <v>17</v>
      </c>
      <c r="C16" s="241" t="s">
        <v>495</v>
      </c>
      <c r="D16" s="239" t="s">
        <v>496</v>
      </c>
      <c r="E16" s="242" t="s">
        <v>18</v>
      </c>
    </row>
    <row r="17" spans="1:5" ht="30" customHeight="1">
      <c r="A17" s="236">
        <v>13</v>
      </c>
      <c r="B17" s="237" t="s">
        <v>40</v>
      </c>
      <c r="C17" s="241" t="s">
        <v>497</v>
      </c>
      <c r="D17" s="239" t="s">
        <v>498</v>
      </c>
      <c r="E17" s="242" t="s">
        <v>499</v>
      </c>
    </row>
    <row r="18" spans="1:5" ht="30" customHeight="1">
      <c r="A18" s="236">
        <v>14</v>
      </c>
      <c r="B18" s="237" t="s">
        <v>40</v>
      </c>
      <c r="C18" s="241" t="s">
        <v>500</v>
      </c>
      <c r="D18" s="239" t="s">
        <v>501</v>
      </c>
      <c r="E18" s="242" t="s">
        <v>41</v>
      </c>
    </row>
    <row r="19" spans="1:13" ht="30" customHeight="1">
      <c r="A19" s="236">
        <v>15</v>
      </c>
      <c r="B19" s="237" t="s">
        <v>26</v>
      </c>
      <c r="C19" s="238" t="s">
        <v>502</v>
      </c>
      <c r="D19" s="239" t="s">
        <v>503</v>
      </c>
      <c r="E19" s="240" t="s">
        <v>27</v>
      </c>
      <c r="F19" s="235"/>
      <c r="M19" s="235"/>
    </row>
    <row r="20" spans="1:5" ht="30" customHeight="1">
      <c r="A20" s="236">
        <v>16</v>
      </c>
      <c r="B20" s="237" t="s">
        <v>26</v>
      </c>
      <c r="C20" s="241" t="s">
        <v>504</v>
      </c>
      <c r="D20" s="239" t="s">
        <v>505</v>
      </c>
      <c r="E20" s="242" t="s">
        <v>27</v>
      </c>
    </row>
    <row r="21" spans="1:5" ht="30" customHeight="1">
      <c r="A21" s="236">
        <v>17</v>
      </c>
      <c r="B21" s="237" t="s">
        <v>33</v>
      </c>
      <c r="C21" s="241" t="s">
        <v>506</v>
      </c>
      <c r="D21" s="239" t="s">
        <v>507</v>
      </c>
      <c r="E21" s="242" t="s">
        <v>34</v>
      </c>
    </row>
    <row r="22" spans="1:13" ht="30" customHeight="1">
      <c r="A22" s="236">
        <v>18</v>
      </c>
      <c r="B22" s="237" t="s">
        <v>33</v>
      </c>
      <c r="C22" s="238" t="s">
        <v>508</v>
      </c>
      <c r="D22" s="239" t="s">
        <v>509</v>
      </c>
      <c r="E22" s="240" t="s">
        <v>34</v>
      </c>
      <c r="F22" s="235"/>
      <c r="M22" s="235"/>
    </row>
    <row r="23" spans="1:5" ht="30" customHeight="1">
      <c r="A23" s="236">
        <v>19</v>
      </c>
      <c r="B23" s="237" t="s">
        <v>47</v>
      </c>
      <c r="C23" s="250" t="s">
        <v>510</v>
      </c>
      <c r="D23" s="243" t="s">
        <v>511</v>
      </c>
      <c r="E23" s="244" t="s">
        <v>48</v>
      </c>
    </row>
    <row r="24" spans="1:13" ht="30" customHeight="1">
      <c r="A24" s="236">
        <v>20</v>
      </c>
      <c r="B24" s="237" t="s">
        <v>56</v>
      </c>
      <c r="C24" s="238" t="s">
        <v>512</v>
      </c>
      <c r="D24" s="239" t="s">
        <v>513</v>
      </c>
      <c r="E24" s="240" t="s">
        <v>57</v>
      </c>
      <c r="F24" s="235"/>
      <c r="M24" s="235"/>
    </row>
    <row r="25" spans="1:5" ht="30" customHeight="1">
      <c r="A25" s="236">
        <v>21</v>
      </c>
      <c r="B25" s="237" t="s">
        <v>58</v>
      </c>
      <c r="C25" s="238" t="s">
        <v>514</v>
      </c>
      <c r="D25" s="239" t="s">
        <v>515</v>
      </c>
      <c r="E25" s="242" t="s">
        <v>59</v>
      </c>
    </row>
    <row r="26" spans="1:13" ht="30" customHeight="1">
      <c r="A26" s="245">
        <v>22</v>
      </c>
      <c r="B26" s="246" t="s">
        <v>52</v>
      </c>
      <c r="C26" s="247" t="s">
        <v>516</v>
      </c>
      <c r="D26" s="248" t="s">
        <v>517</v>
      </c>
      <c r="E26" s="249" t="s">
        <v>53</v>
      </c>
      <c r="F26" s="235"/>
      <c r="M26" s="235"/>
    </row>
    <row r="27" ht="30" customHeight="1"/>
    <row r="37" ht="13.5">
      <c r="J37" s="251"/>
    </row>
    <row r="48" ht="13.5">
      <c r="C48" s="251"/>
    </row>
  </sheetData>
  <printOptions/>
  <pageMargins left="0" right="0" top="0" bottom="0" header="0.31496062992125984" footer="0.31496062992125984"/>
  <pageSetup fitToHeight="1" fitToWidth="1" horizontalDpi="600" verticalDpi="600" orientation="landscape" paperSize="9" scale="7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AO77"/>
  <sheetViews>
    <sheetView zoomScale="85" zoomScaleNormal="85" workbookViewId="0" topLeftCell="A1">
      <selection activeCell="AO10" sqref="AO10"/>
    </sheetView>
  </sheetViews>
  <sheetFormatPr defaultColWidth="3.875" defaultRowHeight="13.5"/>
  <cols>
    <col min="1" max="16384" width="3.875" style="106" customWidth="1"/>
  </cols>
  <sheetData>
    <row r="1" spans="1:27" ht="30" customHeight="1">
      <c r="A1" s="747" t="s">
        <v>518</v>
      </c>
      <c r="B1" s="747"/>
      <c r="C1" s="748"/>
      <c r="D1" s="748"/>
      <c r="E1" s="748"/>
      <c r="F1" s="748"/>
      <c r="G1" s="749" t="s">
        <v>519</v>
      </c>
      <c r="H1" s="749"/>
      <c r="I1" s="749"/>
      <c r="J1" s="749"/>
      <c r="K1" s="750">
        <v>51</v>
      </c>
      <c r="L1" s="749"/>
      <c r="T1" s="252"/>
      <c r="U1" s="252"/>
      <c r="V1" s="252"/>
      <c r="W1" s="252"/>
      <c r="X1" s="252"/>
      <c r="Y1" s="252"/>
      <c r="AA1" s="252"/>
    </row>
    <row r="2" spans="1:36" ht="20.15" customHeight="1">
      <c r="A2" s="751" t="s">
        <v>520</v>
      </c>
      <c r="B2" s="752"/>
      <c r="C2" s="753" t="s">
        <v>521</v>
      </c>
      <c r="D2" s="754"/>
      <c r="E2" s="754"/>
      <c r="F2" s="754"/>
      <c r="G2" s="754"/>
      <c r="H2" s="754"/>
      <c r="I2" s="754"/>
      <c r="J2" s="754"/>
      <c r="K2" s="754"/>
      <c r="L2" s="754"/>
      <c r="M2" s="754"/>
      <c r="N2" s="755"/>
      <c r="O2" s="256" t="s">
        <v>522</v>
      </c>
      <c r="P2" s="762">
        <v>3</v>
      </c>
      <c r="Q2" s="762"/>
      <c r="R2" s="257" t="s">
        <v>523</v>
      </c>
      <c r="S2" s="258"/>
      <c r="T2" s="254"/>
      <c r="U2" s="254"/>
      <c r="V2" s="254"/>
      <c r="W2" s="254"/>
      <c r="X2" s="254"/>
      <c r="Y2" s="254"/>
      <c r="Z2" s="254"/>
      <c r="AA2" s="255"/>
      <c r="AB2" s="259" t="s">
        <v>524</v>
      </c>
      <c r="AC2" s="763" t="s">
        <v>525</v>
      </c>
      <c r="AD2" s="752"/>
      <c r="AE2" s="259" t="s">
        <v>526</v>
      </c>
      <c r="AF2" s="766"/>
      <c r="AG2" s="767"/>
      <c r="AH2" s="767"/>
      <c r="AI2" s="767"/>
      <c r="AJ2" s="768"/>
    </row>
    <row r="3" spans="1:36" ht="20.15" customHeight="1">
      <c r="A3" s="769" t="s">
        <v>527</v>
      </c>
      <c r="B3" s="770"/>
      <c r="C3" s="756"/>
      <c r="D3" s="757"/>
      <c r="E3" s="757"/>
      <c r="F3" s="757"/>
      <c r="G3" s="757"/>
      <c r="H3" s="757"/>
      <c r="I3" s="757"/>
      <c r="J3" s="757"/>
      <c r="K3" s="757"/>
      <c r="L3" s="757"/>
      <c r="M3" s="757"/>
      <c r="N3" s="758"/>
      <c r="O3" s="771" t="s">
        <v>528</v>
      </c>
      <c r="P3" s="772"/>
      <c r="Q3" s="771" t="s">
        <v>529</v>
      </c>
      <c r="R3" s="772"/>
      <c r="S3" s="756" t="s">
        <v>530</v>
      </c>
      <c r="T3" s="757"/>
      <c r="U3" s="757"/>
      <c r="V3" s="757"/>
      <c r="W3" s="757"/>
      <c r="X3" s="757"/>
      <c r="Y3" s="757"/>
      <c r="Z3" s="757"/>
      <c r="AA3" s="758"/>
      <c r="AB3" s="264" t="s">
        <v>531</v>
      </c>
      <c r="AC3" s="764"/>
      <c r="AD3" s="765"/>
      <c r="AE3" s="266" t="s">
        <v>532</v>
      </c>
      <c r="AF3" s="773" t="s">
        <v>533</v>
      </c>
      <c r="AG3" s="774"/>
      <c r="AH3" s="774"/>
      <c r="AI3" s="774"/>
      <c r="AJ3" s="775"/>
    </row>
    <row r="4" spans="1:36" ht="20.15" customHeight="1">
      <c r="A4" s="776" t="s">
        <v>534</v>
      </c>
      <c r="B4" s="765"/>
      <c r="C4" s="759"/>
      <c r="D4" s="760"/>
      <c r="E4" s="760"/>
      <c r="F4" s="760"/>
      <c r="G4" s="760"/>
      <c r="H4" s="760"/>
      <c r="I4" s="760"/>
      <c r="J4" s="760"/>
      <c r="K4" s="760"/>
      <c r="L4" s="760"/>
      <c r="M4" s="760"/>
      <c r="N4" s="761"/>
      <c r="O4" s="777" t="s">
        <v>415</v>
      </c>
      <c r="P4" s="765"/>
      <c r="Q4" s="777" t="s">
        <v>399</v>
      </c>
      <c r="R4" s="765"/>
      <c r="S4" s="759" t="s">
        <v>535</v>
      </c>
      <c r="T4" s="760"/>
      <c r="U4" s="760"/>
      <c r="V4" s="760"/>
      <c r="W4" s="760"/>
      <c r="X4" s="760"/>
      <c r="Y4" s="760"/>
      <c r="Z4" s="760"/>
      <c r="AA4" s="761"/>
      <c r="AB4" s="264" t="s">
        <v>536</v>
      </c>
      <c r="AC4" s="778"/>
      <c r="AD4" s="779"/>
      <c r="AE4" s="266" t="s">
        <v>537</v>
      </c>
      <c r="AF4" s="780" t="s">
        <v>538</v>
      </c>
      <c r="AG4" s="781"/>
      <c r="AH4" s="781"/>
      <c r="AI4" s="781"/>
      <c r="AJ4" s="782"/>
    </row>
    <row r="5" spans="1:36" ht="20.15" customHeight="1">
      <c r="A5" s="783" t="s">
        <v>527</v>
      </c>
      <c r="B5" s="772"/>
      <c r="C5" s="784" t="s">
        <v>539</v>
      </c>
      <c r="D5" s="785"/>
      <c r="E5" s="785"/>
      <c r="F5" s="785"/>
      <c r="G5" s="785"/>
      <c r="H5" s="785"/>
      <c r="I5" s="786"/>
      <c r="J5" s="270" t="s">
        <v>540</v>
      </c>
      <c r="K5" s="271" t="s">
        <v>541</v>
      </c>
      <c r="L5" s="793" t="s">
        <v>542</v>
      </c>
      <c r="M5" s="794"/>
      <c r="N5" s="273" t="s">
        <v>543</v>
      </c>
      <c r="O5" s="274" t="s">
        <v>544</v>
      </c>
      <c r="P5" s="275" t="s">
        <v>545</v>
      </c>
      <c r="Q5" s="276" t="s">
        <v>546</v>
      </c>
      <c r="R5" s="270" t="s">
        <v>547</v>
      </c>
      <c r="S5" s="795" t="s">
        <v>548</v>
      </c>
      <c r="T5" s="796"/>
      <c r="U5" s="270" t="s">
        <v>549</v>
      </c>
      <c r="V5" s="277" t="s">
        <v>389</v>
      </c>
      <c r="W5" s="277"/>
      <c r="X5" s="129"/>
      <c r="Y5" s="277"/>
      <c r="Z5" s="278"/>
      <c r="AA5" s="279" t="s">
        <v>391</v>
      </c>
      <c r="AB5" s="277"/>
      <c r="AC5" s="277"/>
      <c r="AD5" s="277"/>
      <c r="AE5" s="278"/>
      <c r="AF5" s="279" t="s">
        <v>550</v>
      </c>
      <c r="AG5" s="277"/>
      <c r="AH5" s="277"/>
      <c r="AI5" s="277"/>
      <c r="AJ5" s="280"/>
    </row>
    <row r="6" spans="1:36" ht="20.15" customHeight="1">
      <c r="A6" s="769"/>
      <c r="B6" s="797"/>
      <c r="C6" s="787"/>
      <c r="D6" s="788"/>
      <c r="E6" s="788"/>
      <c r="F6" s="788"/>
      <c r="G6" s="788"/>
      <c r="H6" s="788"/>
      <c r="I6" s="789"/>
      <c r="J6" s="282"/>
      <c r="K6" s="283" t="s">
        <v>551</v>
      </c>
      <c r="L6" s="793" t="s">
        <v>552</v>
      </c>
      <c r="M6" s="794"/>
      <c r="N6" s="798">
        <v>14.6</v>
      </c>
      <c r="O6" s="799"/>
      <c r="P6" s="268" t="s">
        <v>553</v>
      </c>
      <c r="Q6" s="284"/>
      <c r="R6" s="282"/>
      <c r="S6" s="800" t="s">
        <v>554</v>
      </c>
      <c r="T6" s="801"/>
      <c r="U6" s="282"/>
      <c r="V6" s="802" t="s">
        <v>555</v>
      </c>
      <c r="W6" s="803"/>
      <c r="X6" s="803"/>
      <c r="Y6" s="803"/>
      <c r="Z6" s="804"/>
      <c r="AA6" s="802" t="s">
        <v>556</v>
      </c>
      <c r="AB6" s="803"/>
      <c r="AC6" s="803"/>
      <c r="AD6" s="803"/>
      <c r="AE6" s="804"/>
      <c r="AF6" s="802" t="s">
        <v>557</v>
      </c>
      <c r="AG6" s="803"/>
      <c r="AH6" s="803"/>
      <c r="AI6" s="803"/>
      <c r="AJ6" s="805"/>
    </row>
    <row r="7" spans="1:36" ht="20.15" customHeight="1">
      <c r="A7" s="776" t="s">
        <v>558</v>
      </c>
      <c r="B7" s="765"/>
      <c r="C7" s="790"/>
      <c r="D7" s="791"/>
      <c r="E7" s="791"/>
      <c r="F7" s="791"/>
      <c r="G7" s="791"/>
      <c r="H7" s="791"/>
      <c r="I7" s="792"/>
      <c r="J7" s="285" t="s">
        <v>559</v>
      </c>
      <c r="K7" s="286" t="s">
        <v>560</v>
      </c>
      <c r="L7" s="793" t="s">
        <v>561</v>
      </c>
      <c r="M7" s="794"/>
      <c r="N7" s="798">
        <v>25.4</v>
      </c>
      <c r="O7" s="799"/>
      <c r="P7" s="268" t="s">
        <v>562</v>
      </c>
      <c r="Q7" s="287" t="s">
        <v>563</v>
      </c>
      <c r="R7" s="285" t="s">
        <v>564</v>
      </c>
      <c r="S7" s="806" t="s">
        <v>565</v>
      </c>
      <c r="T7" s="807"/>
      <c r="U7" s="285" t="s">
        <v>566</v>
      </c>
      <c r="V7" s="288"/>
      <c r="W7" s="288"/>
      <c r="X7" s="288"/>
      <c r="Y7" s="288"/>
      <c r="Z7" s="289"/>
      <c r="AA7" s="808" t="s">
        <v>567</v>
      </c>
      <c r="AB7" s="809"/>
      <c r="AC7" s="809"/>
      <c r="AD7" s="809"/>
      <c r="AE7" s="810"/>
      <c r="AF7" s="290"/>
      <c r="AG7" s="288"/>
      <c r="AH7" s="288"/>
      <c r="AI7" s="288"/>
      <c r="AJ7" s="291"/>
    </row>
    <row r="8" spans="1:36" s="261" customFormat="1" ht="20.15" customHeight="1">
      <c r="A8" s="783" t="s">
        <v>568</v>
      </c>
      <c r="B8" s="811"/>
      <c r="C8" s="811"/>
      <c r="D8" s="292"/>
      <c r="E8" s="292"/>
      <c r="F8" s="292"/>
      <c r="G8" s="292"/>
      <c r="H8" s="292"/>
      <c r="I8" s="292"/>
      <c r="J8" s="292"/>
      <c r="K8" s="292"/>
      <c r="L8" s="811"/>
      <c r="M8" s="811"/>
      <c r="N8" s="811"/>
      <c r="O8" s="772"/>
      <c r="P8" s="812">
        <f>IF(Q8="","",SUM(Q8:Q11))</f>
        <v>1</v>
      </c>
      <c r="Q8" s="293">
        <v>0</v>
      </c>
      <c r="R8" s="793" t="s">
        <v>266</v>
      </c>
      <c r="S8" s="779"/>
      <c r="T8" s="293">
        <v>0</v>
      </c>
      <c r="U8" s="812">
        <f>IF(T8="","",SUM(T8:T11))</f>
        <v>3</v>
      </c>
      <c r="V8" s="771" t="s">
        <v>568</v>
      </c>
      <c r="W8" s="811"/>
      <c r="X8" s="811"/>
      <c r="Y8" s="292"/>
      <c r="Z8" s="292"/>
      <c r="AA8" s="292"/>
      <c r="AE8" s="292"/>
      <c r="AF8" s="292"/>
      <c r="AG8" s="811"/>
      <c r="AH8" s="811"/>
      <c r="AI8" s="811"/>
      <c r="AJ8" s="815"/>
    </row>
    <row r="9" spans="1:36" s="261" customFormat="1" ht="20.15" customHeight="1">
      <c r="A9" s="260"/>
      <c r="B9" s="816" t="str">
        <f>'組み合わせ'!X18</f>
        <v>玖珠サッカースポーツ少年団</v>
      </c>
      <c r="C9" s="816"/>
      <c r="D9" s="816"/>
      <c r="E9" s="816"/>
      <c r="F9" s="816"/>
      <c r="G9" s="816"/>
      <c r="H9" s="816"/>
      <c r="I9" s="816"/>
      <c r="J9" s="816"/>
      <c r="K9" s="816"/>
      <c r="L9" s="817" t="str">
        <f>'組み合わせ'!AN21</f>
        <v>（　玖珠　郡）</v>
      </c>
      <c r="M9" s="817"/>
      <c r="N9" s="817"/>
      <c r="O9" s="818"/>
      <c r="P9" s="813"/>
      <c r="Q9" s="293">
        <v>1</v>
      </c>
      <c r="R9" s="793" t="s">
        <v>268</v>
      </c>
      <c r="S9" s="779"/>
      <c r="T9" s="293">
        <v>3</v>
      </c>
      <c r="U9" s="813"/>
      <c r="V9" s="266"/>
      <c r="W9" s="816" t="str">
        <f>'組み合わせ'!CR18</f>
        <v>ブルーウイングフットボールクラブ</v>
      </c>
      <c r="X9" s="816"/>
      <c r="Y9" s="816"/>
      <c r="Z9" s="816"/>
      <c r="AA9" s="816"/>
      <c r="AB9" s="816"/>
      <c r="AC9" s="816"/>
      <c r="AD9" s="816"/>
      <c r="AE9" s="816"/>
      <c r="AF9" s="816"/>
      <c r="AG9" s="817" t="str">
        <f>'組み合わせ'!DH21</f>
        <v>（　大分　市）</v>
      </c>
      <c r="AH9" s="817"/>
      <c r="AI9" s="817"/>
      <c r="AJ9" s="819"/>
    </row>
    <row r="10" spans="1:36" s="261" customFormat="1" ht="20.15" customHeight="1">
      <c r="A10" s="267"/>
      <c r="B10" s="294"/>
      <c r="C10" s="294"/>
      <c r="D10" s="294"/>
      <c r="E10" s="294"/>
      <c r="F10" s="294"/>
      <c r="G10" s="294"/>
      <c r="H10" s="294"/>
      <c r="I10" s="294"/>
      <c r="J10" s="294"/>
      <c r="K10" s="294"/>
      <c r="L10" s="294"/>
      <c r="M10" s="781" t="s">
        <v>569</v>
      </c>
      <c r="N10" s="781"/>
      <c r="O10" s="820"/>
      <c r="P10" s="813"/>
      <c r="Q10" s="293"/>
      <c r="R10" s="793" t="s">
        <v>279</v>
      </c>
      <c r="S10" s="779"/>
      <c r="T10" s="293"/>
      <c r="U10" s="813"/>
      <c r="V10" s="821" t="s">
        <v>569</v>
      </c>
      <c r="W10" s="781"/>
      <c r="X10" s="781"/>
      <c r="Y10" s="294"/>
      <c r="Z10" s="294"/>
      <c r="AA10" s="294"/>
      <c r="AB10" s="294"/>
      <c r="AC10" s="294"/>
      <c r="AD10" s="294"/>
      <c r="AE10" s="294"/>
      <c r="AF10" s="294"/>
      <c r="AG10" s="294"/>
      <c r="AH10" s="294"/>
      <c r="AI10" s="294"/>
      <c r="AJ10" s="295"/>
    </row>
    <row r="11" spans="1:36" s="261" customFormat="1" ht="20.15" customHeight="1">
      <c r="A11" s="296"/>
      <c r="B11" s="297"/>
      <c r="C11" s="297"/>
      <c r="D11" s="297"/>
      <c r="E11" s="297"/>
      <c r="F11" s="297"/>
      <c r="G11" s="297"/>
      <c r="H11" s="297"/>
      <c r="I11" s="297"/>
      <c r="J11" s="297"/>
      <c r="K11" s="272"/>
      <c r="L11" s="793" t="s">
        <v>419</v>
      </c>
      <c r="M11" s="779"/>
      <c r="N11" s="822" t="s">
        <v>270</v>
      </c>
      <c r="O11" s="822"/>
      <c r="P11" s="813"/>
      <c r="Q11" s="293"/>
      <c r="R11" s="793" t="s">
        <v>285</v>
      </c>
      <c r="S11" s="779"/>
      <c r="T11" s="293"/>
      <c r="U11" s="813"/>
      <c r="V11" s="822" t="s">
        <v>270</v>
      </c>
      <c r="W11" s="822"/>
      <c r="X11" s="793" t="s">
        <v>419</v>
      </c>
      <c r="Y11" s="779"/>
      <c r="Z11" s="297"/>
      <c r="AA11" s="297"/>
      <c r="AB11" s="297"/>
      <c r="AC11" s="297"/>
      <c r="AD11" s="297"/>
      <c r="AE11" s="297"/>
      <c r="AF11" s="297"/>
      <c r="AG11" s="297"/>
      <c r="AH11" s="297"/>
      <c r="AI11" s="297"/>
      <c r="AJ11" s="298"/>
    </row>
    <row r="12" spans="1:36" s="261" customFormat="1" ht="20.15" customHeight="1">
      <c r="A12" s="296"/>
      <c r="B12" s="297"/>
      <c r="C12" s="299"/>
      <c r="D12" s="299"/>
      <c r="E12" s="299"/>
      <c r="F12" s="299"/>
      <c r="G12" s="297"/>
      <c r="H12" s="297"/>
      <c r="I12" s="297"/>
      <c r="J12" s="297"/>
      <c r="K12" s="272"/>
      <c r="L12" s="272" t="s">
        <v>16</v>
      </c>
      <c r="M12" s="268" t="s">
        <v>405</v>
      </c>
      <c r="N12" s="300" t="s">
        <v>570</v>
      </c>
      <c r="O12" s="301" t="s">
        <v>571</v>
      </c>
      <c r="P12" s="814"/>
      <c r="Q12" s="293"/>
      <c r="R12" s="793" t="s">
        <v>572</v>
      </c>
      <c r="S12" s="779"/>
      <c r="T12" s="293"/>
      <c r="U12" s="814"/>
      <c r="V12" s="300" t="s">
        <v>570</v>
      </c>
      <c r="W12" s="301" t="s">
        <v>571</v>
      </c>
      <c r="X12" s="272" t="s">
        <v>16</v>
      </c>
      <c r="Y12" s="268" t="s">
        <v>405</v>
      </c>
      <c r="Z12" s="297"/>
      <c r="AA12" s="297"/>
      <c r="AB12" s="297"/>
      <c r="AC12" s="297"/>
      <c r="AD12" s="297"/>
      <c r="AE12" s="297"/>
      <c r="AF12" s="297"/>
      <c r="AG12" s="297"/>
      <c r="AH12" s="265"/>
      <c r="AI12" s="297"/>
      <c r="AJ12" s="298"/>
    </row>
    <row r="13" spans="1:36" s="261" customFormat="1" ht="20.15" customHeight="1">
      <c r="A13" s="269"/>
      <c r="B13" s="292"/>
      <c r="C13" s="823" t="s">
        <v>573</v>
      </c>
      <c r="D13" s="823"/>
      <c r="E13" s="823"/>
      <c r="F13" s="823"/>
      <c r="G13" s="823"/>
      <c r="H13" s="823"/>
      <c r="I13" s="823"/>
      <c r="J13" s="779"/>
      <c r="K13" s="299" t="s">
        <v>574</v>
      </c>
      <c r="L13" s="262"/>
      <c r="M13" s="292"/>
      <c r="N13" s="292"/>
      <c r="O13" s="292"/>
      <c r="P13" s="263"/>
      <c r="Q13" s="299" t="s">
        <v>575</v>
      </c>
      <c r="R13" s="262"/>
      <c r="S13" s="263"/>
      <c r="T13" s="299" t="s">
        <v>575</v>
      </c>
      <c r="U13" s="262"/>
      <c r="V13" s="292"/>
      <c r="W13" s="292"/>
      <c r="X13" s="292"/>
      <c r="Y13" s="263"/>
      <c r="Z13" s="299" t="s">
        <v>574</v>
      </c>
      <c r="AA13" s="771" t="s">
        <v>573</v>
      </c>
      <c r="AB13" s="811"/>
      <c r="AC13" s="811"/>
      <c r="AD13" s="811"/>
      <c r="AE13" s="811"/>
      <c r="AF13" s="811"/>
      <c r="AG13" s="811"/>
      <c r="AH13" s="811"/>
      <c r="AI13" s="292"/>
      <c r="AJ13" s="280"/>
    </row>
    <row r="14" spans="1:36" s="261" customFormat="1" ht="20.15" customHeight="1">
      <c r="A14" s="783" t="s">
        <v>576</v>
      </c>
      <c r="B14" s="772"/>
      <c r="C14" s="824" t="s">
        <v>577</v>
      </c>
      <c r="D14" s="824"/>
      <c r="E14" s="824" t="s">
        <v>577</v>
      </c>
      <c r="F14" s="824"/>
      <c r="G14" s="771" t="s">
        <v>571</v>
      </c>
      <c r="H14" s="772"/>
      <c r="I14" s="825" t="s">
        <v>578</v>
      </c>
      <c r="J14" s="797"/>
      <c r="K14" s="303"/>
      <c r="L14" s="266"/>
      <c r="M14" s="261" t="s">
        <v>579</v>
      </c>
      <c r="N14" s="261" t="s">
        <v>580</v>
      </c>
      <c r="O14" s="261" t="s">
        <v>534</v>
      </c>
      <c r="P14" s="281"/>
      <c r="Q14" s="303" t="s">
        <v>581</v>
      </c>
      <c r="R14" s="825" t="s">
        <v>582</v>
      </c>
      <c r="S14" s="797"/>
      <c r="T14" s="303" t="s">
        <v>581</v>
      </c>
      <c r="U14" s="266"/>
      <c r="V14" s="261" t="s">
        <v>579</v>
      </c>
      <c r="W14" s="261" t="s">
        <v>580</v>
      </c>
      <c r="X14" s="261" t="s">
        <v>534</v>
      </c>
      <c r="Y14" s="281"/>
      <c r="Z14" s="303"/>
      <c r="AA14" s="771" t="s">
        <v>578</v>
      </c>
      <c r="AB14" s="772"/>
      <c r="AC14" s="771" t="s">
        <v>571</v>
      </c>
      <c r="AD14" s="772"/>
      <c r="AE14" s="771" t="s">
        <v>577</v>
      </c>
      <c r="AF14" s="772"/>
      <c r="AG14" s="771" t="s">
        <v>577</v>
      </c>
      <c r="AH14" s="772"/>
      <c r="AI14" s="771" t="s">
        <v>576</v>
      </c>
      <c r="AJ14" s="815"/>
    </row>
    <row r="15" spans="1:36" s="261" customFormat="1" ht="20.15" customHeight="1">
      <c r="A15" s="776" t="s">
        <v>583</v>
      </c>
      <c r="B15" s="765"/>
      <c r="C15" s="826" t="s">
        <v>571</v>
      </c>
      <c r="D15" s="826"/>
      <c r="E15" s="826" t="s">
        <v>578</v>
      </c>
      <c r="F15" s="826"/>
      <c r="G15" s="825" t="s">
        <v>584</v>
      </c>
      <c r="H15" s="797"/>
      <c r="I15" s="825" t="s">
        <v>584</v>
      </c>
      <c r="J15" s="797"/>
      <c r="K15" s="304" t="s">
        <v>585</v>
      </c>
      <c r="L15" s="264"/>
      <c r="M15" s="294"/>
      <c r="N15" s="294"/>
      <c r="O15" s="294"/>
      <c r="P15" s="265"/>
      <c r="Q15" s="304" t="s">
        <v>586</v>
      </c>
      <c r="R15" s="264"/>
      <c r="S15" s="265"/>
      <c r="T15" s="304" t="s">
        <v>586</v>
      </c>
      <c r="U15" s="264"/>
      <c r="V15" s="294"/>
      <c r="W15" s="294"/>
      <c r="X15" s="294"/>
      <c r="Y15" s="265"/>
      <c r="Z15" s="304" t="s">
        <v>585</v>
      </c>
      <c r="AA15" s="777" t="s">
        <v>584</v>
      </c>
      <c r="AB15" s="765"/>
      <c r="AC15" s="777" t="s">
        <v>584</v>
      </c>
      <c r="AD15" s="765"/>
      <c r="AE15" s="777" t="s">
        <v>578</v>
      </c>
      <c r="AF15" s="765"/>
      <c r="AG15" s="777" t="s">
        <v>571</v>
      </c>
      <c r="AH15" s="765"/>
      <c r="AI15" s="777" t="s">
        <v>583</v>
      </c>
      <c r="AJ15" s="827"/>
    </row>
    <row r="16" spans="1:36" s="128" customFormat="1" ht="20.15" customHeight="1">
      <c r="A16" s="305"/>
      <c r="B16" s="306">
        <f aca="true" t="shared" si="0" ref="B16:B34">SUM(D16,F16,H16,J16)</f>
        <v>0</v>
      </c>
      <c r="C16" s="261"/>
      <c r="E16" s="272"/>
      <c r="F16" s="306"/>
      <c r="G16" s="272"/>
      <c r="H16" s="306"/>
      <c r="I16" s="272"/>
      <c r="J16" s="306"/>
      <c r="K16" s="307">
        <f>IF(Q16="","",VLOOKUP(CONCATENATE($B$9,"_",Q16),'選手名簿'!$A:$H,7,FALSE))</f>
        <v>6</v>
      </c>
      <c r="L16" s="828" t="str">
        <f>IF(Q16="","",VLOOKUP(CONCATENATE($B$9,"_",Q16),'選手名簿'!$A:$H,5,FALSE))</f>
        <v>荒木　崇秀</v>
      </c>
      <c r="M16" s="829"/>
      <c r="N16" s="829"/>
      <c r="O16" s="829"/>
      <c r="P16" s="830"/>
      <c r="Q16" s="309">
        <v>1</v>
      </c>
      <c r="R16" s="310" t="str">
        <f>IF(Q16="","",VLOOKUP(CONCATENATE($B$9,"_",Q16),'選手名簿'!$A:$H,4,FALSE))</f>
        <v>GK</v>
      </c>
      <c r="S16" s="308" t="str">
        <f>IF(T16="","",VLOOKUP(CONCATENATE($W$9,"_",T16),'選手名簿'!$A:$H,4,FALSE))</f>
        <v>GK</v>
      </c>
      <c r="T16" s="309">
        <v>1</v>
      </c>
      <c r="U16" s="828" t="str">
        <f>IF(T16="","",VLOOKUP(CONCATENATE($W$9,"_",T16),'選手名簿'!$A:$H,5,FALSE))</f>
        <v>田口　椋雅</v>
      </c>
      <c r="V16" s="829"/>
      <c r="W16" s="829"/>
      <c r="X16" s="829"/>
      <c r="Y16" s="830"/>
      <c r="Z16" s="307">
        <f>IF(T16="","",VLOOKUP(CONCATENATE($W$9,"_",T16),'選手名簿'!$A:$H,7,FALSE))</f>
        <v>6</v>
      </c>
      <c r="AA16" s="272"/>
      <c r="AB16" s="306"/>
      <c r="AC16" s="272"/>
      <c r="AD16" s="306"/>
      <c r="AE16" s="272"/>
      <c r="AF16" s="306"/>
      <c r="AG16" s="272"/>
      <c r="AH16" s="306"/>
      <c r="AI16" s="311"/>
      <c r="AJ16" s="298">
        <f aca="true" t="shared" si="1" ref="AJ16:AJ34">SUM(AB16,AD16,AF16,AH16)</f>
        <v>0</v>
      </c>
    </row>
    <row r="17" spans="1:36" s="128" customFormat="1" ht="20.15" customHeight="1">
      <c r="A17" s="305"/>
      <c r="B17" s="306">
        <f t="shared" si="0"/>
        <v>0</v>
      </c>
      <c r="C17" s="272"/>
      <c r="D17" s="311"/>
      <c r="E17" s="272"/>
      <c r="F17" s="306"/>
      <c r="G17" s="272"/>
      <c r="H17" s="306"/>
      <c r="I17" s="272"/>
      <c r="J17" s="306"/>
      <c r="K17" s="307">
        <f>IF(Q17="","",VLOOKUP(CONCATENATE($B$9,"_",Q17),'選手名簿'!$A:$H,7,FALSE))</f>
        <v>6</v>
      </c>
      <c r="L17" s="828" t="str">
        <f>IF(Q17="","",VLOOKUP(CONCATENATE($B$9,"_",Q17),'選手名簿'!$A:$H,5,FALSE))</f>
        <v>小幡　玲治</v>
      </c>
      <c r="M17" s="829"/>
      <c r="N17" s="829"/>
      <c r="O17" s="829"/>
      <c r="P17" s="830"/>
      <c r="Q17" s="309">
        <v>4</v>
      </c>
      <c r="R17" s="310" t="str">
        <f>IF(Q17="","",VLOOKUP(CONCATENATE($B$9,"_",Q17),'選手名簿'!$A:$H,4,FALSE))</f>
        <v>DF</v>
      </c>
      <c r="S17" s="308" t="str">
        <f>IF(T17="","",VLOOKUP(CONCATENATE($W$9,"_",T17),'選手名簿'!$A:$H,4,FALSE))</f>
        <v>DF</v>
      </c>
      <c r="T17" s="309">
        <v>4</v>
      </c>
      <c r="U17" s="828" t="str">
        <f>IF(T17="","",VLOOKUP(CONCATENATE($W$9,"_",T17),'選手名簿'!$A:$H,5,FALSE))</f>
        <v>田羽多　利希亜</v>
      </c>
      <c r="V17" s="829"/>
      <c r="W17" s="829"/>
      <c r="X17" s="829"/>
      <c r="Y17" s="830"/>
      <c r="Z17" s="307">
        <f>IF(T17="","",VLOOKUP(CONCATENATE($W$9,"_",T17),'選手名簿'!$A:$H,7,FALSE))</f>
        <v>6</v>
      </c>
      <c r="AA17" s="272"/>
      <c r="AB17" s="306">
        <v>1</v>
      </c>
      <c r="AC17" s="272" t="s">
        <v>225</v>
      </c>
      <c r="AD17" s="306">
        <v>1</v>
      </c>
      <c r="AE17" s="272"/>
      <c r="AF17" s="306"/>
      <c r="AG17" s="272"/>
      <c r="AH17" s="306"/>
      <c r="AI17" s="311"/>
      <c r="AJ17" s="298">
        <f t="shared" si="1"/>
        <v>2</v>
      </c>
    </row>
    <row r="18" spans="1:36" s="128" customFormat="1" ht="20.15" customHeight="1">
      <c r="A18" s="305"/>
      <c r="B18" s="306">
        <f t="shared" si="0"/>
        <v>2</v>
      </c>
      <c r="C18" s="272"/>
      <c r="E18" s="272"/>
      <c r="F18" s="306"/>
      <c r="G18" s="272" t="s">
        <v>225</v>
      </c>
      <c r="H18" s="306">
        <v>1</v>
      </c>
      <c r="I18" s="272"/>
      <c r="J18" s="306">
        <v>1</v>
      </c>
      <c r="K18" s="307">
        <f>IF(Q18="","",VLOOKUP(CONCATENATE($B$9,"_",Q18),'選手名簿'!$A:$H,7,FALSE))</f>
        <v>6</v>
      </c>
      <c r="L18" s="828" t="str">
        <f>IF(Q18="","",VLOOKUP(CONCATENATE($B$9,"_",Q18),'選手名簿'!$A:$H,5,FALSE))</f>
        <v>衛藤　昇</v>
      </c>
      <c r="M18" s="829"/>
      <c r="N18" s="829"/>
      <c r="O18" s="829"/>
      <c r="P18" s="830"/>
      <c r="Q18" s="309">
        <v>10</v>
      </c>
      <c r="R18" s="310" t="str">
        <f>IF(Q18="","",VLOOKUP(CONCATENATE($B$9,"_",Q18),'選手名簿'!$A:$H,4,FALSE))</f>
        <v>DF</v>
      </c>
      <c r="S18" s="308" t="str">
        <f>IF(T18="","",VLOOKUP(CONCATENATE($W$9,"_",T18),'選手名簿'!$A:$H,4,FALSE))</f>
        <v>DF</v>
      </c>
      <c r="T18" s="309">
        <v>6</v>
      </c>
      <c r="U18" s="828" t="str">
        <f>IF(T18="","",VLOOKUP(CONCATENATE($W$9,"_",T18),'選手名簿'!$A:$H,5,FALSE))</f>
        <v>梅尾　俊介</v>
      </c>
      <c r="V18" s="829"/>
      <c r="W18" s="829"/>
      <c r="X18" s="829"/>
      <c r="Y18" s="830"/>
      <c r="Z18" s="307">
        <f>IF(T18="","",VLOOKUP(CONCATENATE($W$9,"_",T18),'選手名簿'!$A:$H,7,FALSE))</f>
        <v>6</v>
      </c>
      <c r="AA18" s="272"/>
      <c r="AB18" s="306"/>
      <c r="AC18" s="272"/>
      <c r="AD18" s="306"/>
      <c r="AE18" s="272"/>
      <c r="AF18" s="306"/>
      <c r="AG18" s="272"/>
      <c r="AH18" s="306"/>
      <c r="AI18" s="311"/>
      <c r="AJ18" s="298">
        <f t="shared" si="1"/>
        <v>0</v>
      </c>
    </row>
    <row r="19" spans="1:36" s="128" customFormat="1" ht="20.15" customHeight="1">
      <c r="A19" s="305"/>
      <c r="B19" s="306">
        <f t="shared" si="0"/>
        <v>0</v>
      </c>
      <c r="C19" s="302"/>
      <c r="D19" s="306"/>
      <c r="E19" s="272"/>
      <c r="F19" s="306"/>
      <c r="G19" s="272"/>
      <c r="H19" s="306"/>
      <c r="I19" s="272"/>
      <c r="J19" s="306"/>
      <c r="K19" s="307">
        <f>IF(Q19="","",VLOOKUP(CONCATENATE($B$9,"_",Q19),'選手名簿'!$A:$H,7,FALSE))</f>
        <v>6</v>
      </c>
      <c r="L19" s="828" t="str">
        <f>IF(Q19="","",VLOOKUP(CONCATENATE($B$9,"_",Q19),'選手名簿'!$A:$H,5,FALSE))</f>
        <v>安部　叶音</v>
      </c>
      <c r="M19" s="829"/>
      <c r="N19" s="829"/>
      <c r="O19" s="829"/>
      <c r="P19" s="830"/>
      <c r="Q19" s="309">
        <v>6</v>
      </c>
      <c r="R19" s="310" t="str">
        <f>IF(Q19="","",VLOOKUP(CONCATENATE($B$9,"_",Q19),'選手名簿'!$A:$H,4,FALSE))</f>
        <v>MF</v>
      </c>
      <c r="S19" s="308" t="str">
        <f>IF(T19="","",VLOOKUP(CONCATENATE($W$9,"_",T19),'選手名簿'!$A:$H,4,FALSE))</f>
        <v>MF</v>
      </c>
      <c r="T19" s="309">
        <v>7</v>
      </c>
      <c r="U19" s="828" t="str">
        <f>IF(T19="","",VLOOKUP(CONCATENATE($W$9,"_",T19),'選手名簿'!$A:$H,5,FALSE))</f>
        <v>篠原　朝來</v>
      </c>
      <c r="V19" s="829"/>
      <c r="W19" s="829"/>
      <c r="X19" s="829"/>
      <c r="Y19" s="830"/>
      <c r="Z19" s="307">
        <f>IF(T19="","",VLOOKUP(CONCATENATE($W$9,"_",T19),'選手名簿'!$A:$H,7,FALSE))</f>
        <v>5</v>
      </c>
      <c r="AA19" s="272"/>
      <c r="AB19" s="306"/>
      <c r="AC19" s="272"/>
      <c r="AD19" s="306"/>
      <c r="AE19" s="272"/>
      <c r="AF19" s="306"/>
      <c r="AG19" s="272"/>
      <c r="AH19" s="306"/>
      <c r="AI19" s="311"/>
      <c r="AJ19" s="298">
        <f t="shared" si="1"/>
        <v>0</v>
      </c>
    </row>
    <row r="20" spans="1:36" s="128" customFormat="1" ht="20.15" customHeight="1">
      <c r="A20" s="305"/>
      <c r="B20" s="306">
        <f t="shared" si="0"/>
        <v>0</v>
      </c>
      <c r="C20" s="302"/>
      <c r="D20" s="312"/>
      <c r="E20" s="272"/>
      <c r="F20" s="306"/>
      <c r="G20" s="272"/>
      <c r="H20" s="311"/>
      <c r="I20" s="272"/>
      <c r="J20" s="306"/>
      <c r="K20" s="307">
        <f>IF(Q20="","",VLOOKUP(CONCATENATE($B$9,"_",Q20),'選手名簿'!$A:$H,7,FALSE))</f>
        <v>6</v>
      </c>
      <c r="L20" s="828" t="str">
        <f>IF(Q20="","",VLOOKUP(CONCATENATE($B$9,"_",Q20),'選手名簿'!$A:$H,5,FALSE))</f>
        <v>佐藤　龍輝</v>
      </c>
      <c r="M20" s="829"/>
      <c r="N20" s="829"/>
      <c r="O20" s="829"/>
      <c r="P20" s="830"/>
      <c r="Q20" s="309">
        <v>7</v>
      </c>
      <c r="R20" s="310" t="str">
        <f>IF(Q20="","",VLOOKUP(CONCATENATE($B$9,"_",Q20),'選手名簿'!$A:$H,4,FALSE))</f>
        <v>MF</v>
      </c>
      <c r="S20" s="308" t="str">
        <f>IF(T20="","",VLOOKUP(CONCATENATE($W$9,"_",T20),'選手名簿'!$A:$H,4,FALSE))</f>
        <v>MF</v>
      </c>
      <c r="T20" s="309">
        <v>9</v>
      </c>
      <c r="U20" s="828" t="str">
        <f>IF(T20="","",VLOOKUP(CONCATENATE($W$9,"_",T20),'選手名簿'!$A:$H,5,FALSE))</f>
        <v>向　一志</v>
      </c>
      <c r="V20" s="829"/>
      <c r="W20" s="829"/>
      <c r="X20" s="829"/>
      <c r="Y20" s="830"/>
      <c r="Z20" s="307">
        <f>IF(T20="","",VLOOKUP(CONCATENATE($W$9,"_",T20),'選手名簿'!$A:$H,7,FALSE))</f>
        <v>6</v>
      </c>
      <c r="AA20" s="272"/>
      <c r="AB20" s="306">
        <v>1</v>
      </c>
      <c r="AC20" s="272"/>
      <c r="AD20" s="306">
        <v>1</v>
      </c>
      <c r="AE20" s="272"/>
      <c r="AF20" s="306"/>
      <c r="AG20" s="272"/>
      <c r="AH20" s="306"/>
      <c r="AI20" s="311"/>
      <c r="AJ20" s="298">
        <f t="shared" si="1"/>
        <v>2</v>
      </c>
    </row>
    <row r="21" spans="1:36" s="128" customFormat="1" ht="20.15" customHeight="1">
      <c r="A21" s="313"/>
      <c r="B21" s="306">
        <f t="shared" si="0"/>
        <v>0</v>
      </c>
      <c r="C21" s="302"/>
      <c r="D21" s="312"/>
      <c r="E21" s="272"/>
      <c r="F21" s="306"/>
      <c r="G21" s="266"/>
      <c r="H21" s="314"/>
      <c r="I21" s="266"/>
      <c r="J21" s="314"/>
      <c r="K21" s="307">
        <f>IF(Q21="","",VLOOKUP(CONCATENATE($B$9,"_",Q21),'選手名簿'!$A:$H,7,FALSE))</f>
        <v>6</v>
      </c>
      <c r="L21" s="828" t="str">
        <f>IF(Q21="","",VLOOKUP(CONCATENATE($B$9,"_",Q21),'選手名簿'!$A:$H,5,FALSE))</f>
        <v>嶋末　大地</v>
      </c>
      <c r="M21" s="829"/>
      <c r="N21" s="829"/>
      <c r="O21" s="829"/>
      <c r="P21" s="830"/>
      <c r="Q21" s="309">
        <v>8</v>
      </c>
      <c r="R21" s="310" t="str">
        <f>IF(Q21="","",VLOOKUP(CONCATENATE($B$9,"_",Q21),'選手名簿'!$A:$H,4,FALSE))</f>
        <v>MF</v>
      </c>
      <c r="S21" s="308" t="str">
        <f>IF(T21="","",VLOOKUP(CONCATENATE($W$9,"_",T21),'選手名簿'!$A:$H,4,FALSE))</f>
        <v>MF</v>
      </c>
      <c r="T21" s="309">
        <v>14</v>
      </c>
      <c r="U21" s="828" t="str">
        <f>IF(T21="","",VLOOKUP(CONCATENATE($W$9,"_",T21),'選手名簿'!$A:$H,5,FALSE))</f>
        <v>甲斐　凛太郎</v>
      </c>
      <c r="V21" s="829"/>
      <c r="W21" s="829"/>
      <c r="X21" s="829"/>
      <c r="Y21" s="830"/>
      <c r="Z21" s="307">
        <f>IF(T21="","",VLOOKUP(CONCATENATE($W$9,"_",T21),'選手名簿'!$A:$H,7,FALSE))</f>
        <v>6</v>
      </c>
      <c r="AA21" s="266"/>
      <c r="AB21" s="314"/>
      <c r="AC21" s="266" t="s">
        <v>225</v>
      </c>
      <c r="AD21" s="314">
        <v>2</v>
      </c>
      <c r="AE21" s="272"/>
      <c r="AF21" s="314"/>
      <c r="AG21" s="272"/>
      <c r="AH21" s="314"/>
      <c r="AI21" s="311"/>
      <c r="AJ21" s="298">
        <f t="shared" si="1"/>
        <v>2</v>
      </c>
    </row>
    <row r="22" spans="1:36" s="128" customFormat="1" ht="20.15" customHeight="1">
      <c r="A22" s="313"/>
      <c r="B22" s="306">
        <f t="shared" si="0"/>
        <v>4</v>
      </c>
      <c r="C22" s="272"/>
      <c r="D22" s="306"/>
      <c r="E22" s="272"/>
      <c r="F22" s="306"/>
      <c r="G22" s="272"/>
      <c r="H22" s="306">
        <v>1</v>
      </c>
      <c r="I22" s="272"/>
      <c r="J22" s="306">
        <v>3</v>
      </c>
      <c r="K22" s="307">
        <f>IF(Q22="","",VLOOKUP(CONCATENATE($B$9,"_",Q22),'選手名簿'!$A:$H,7,FALSE))</f>
        <v>6</v>
      </c>
      <c r="L22" s="828" t="str">
        <f>IF(Q22="","",VLOOKUP(CONCATENATE($B$9,"_",Q22),'選手名簿'!$A:$H,5,FALSE))</f>
        <v>山上　修吾</v>
      </c>
      <c r="M22" s="829"/>
      <c r="N22" s="829"/>
      <c r="O22" s="829"/>
      <c r="P22" s="830"/>
      <c r="Q22" s="309">
        <v>14</v>
      </c>
      <c r="R22" s="310" t="str">
        <f>IF(Q22="","",VLOOKUP(CONCATENATE($B$9,"_",Q22),'選手名簿'!$A:$H,4,FALSE))</f>
        <v>MF</v>
      </c>
      <c r="S22" s="308" t="str">
        <f>IF(T22="","",VLOOKUP(CONCATENATE($W$9,"_",T22),'選手名簿'!$A:$H,4,FALSE))</f>
        <v>FW</v>
      </c>
      <c r="T22" s="309">
        <v>5</v>
      </c>
      <c r="U22" s="828" t="str">
        <f>IF(T22="","",VLOOKUP(CONCATENATE($W$9,"_",T22),'選手名簿'!$A:$H,5,FALSE))</f>
        <v>秋月　太一</v>
      </c>
      <c r="V22" s="829"/>
      <c r="W22" s="829"/>
      <c r="X22" s="829"/>
      <c r="Y22" s="830"/>
      <c r="Z22" s="307">
        <f>IF(T22="","",VLOOKUP(CONCATENATE($W$9,"_",T22),'選手名簿'!$A:$H,7,FALSE))</f>
        <v>6</v>
      </c>
      <c r="AA22" s="272"/>
      <c r="AB22" s="306"/>
      <c r="AC22" s="272"/>
      <c r="AD22" s="306"/>
      <c r="AE22" s="272"/>
      <c r="AF22" s="306"/>
      <c r="AG22" s="272"/>
      <c r="AH22" s="306"/>
      <c r="AI22" s="311"/>
      <c r="AJ22" s="298">
        <f t="shared" si="1"/>
        <v>0</v>
      </c>
    </row>
    <row r="23" spans="1:36" s="128" customFormat="1" ht="20.15" customHeight="1">
      <c r="A23" s="305"/>
      <c r="B23" s="306">
        <f t="shared" si="0"/>
        <v>1</v>
      </c>
      <c r="C23" s="272"/>
      <c r="D23" s="306"/>
      <c r="E23" s="272"/>
      <c r="F23" s="306"/>
      <c r="G23" s="272"/>
      <c r="H23" s="306"/>
      <c r="I23" s="272"/>
      <c r="J23" s="306">
        <v>1</v>
      </c>
      <c r="K23" s="307">
        <f>IF(Q23="","",VLOOKUP(CONCATENATE($B$9,"_",Q23),'選手名簿'!$A:$H,7,FALSE))</f>
        <v>6</v>
      </c>
      <c r="L23" s="828" t="str">
        <f>IF(Q23="","",VLOOKUP(CONCATENATE($B$9,"_",Q23),'選手名簿'!$A:$H,5,FALSE))</f>
        <v>佐古　慎之助</v>
      </c>
      <c r="M23" s="829"/>
      <c r="N23" s="829"/>
      <c r="O23" s="829"/>
      <c r="P23" s="830"/>
      <c r="Q23" s="309">
        <v>3</v>
      </c>
      <c r="R23" s="310" t="str">
        <f>IF(Q23="","",VLOOKUP(CONCATENATE($B$9,"_",Q23),'選手名簿'!$A:$H,4,FALSE))</f>
        <v>FW</v>
      </c>
      <c r="S23" s="308" t="str">
        <f>IF(T23="","",VLOOKUP(CONCATENATE($W$9,"_",T23),'選手名簿'!$A:$H,4,FALSE))</f>
        <v>FW</v>
      </c>
      <c r="T23" s="309">
        <v>10</v>
      </c>
      <c r="U23" s="828" t="str">
        <f>IF(T23="","",VLOOKUP(CONCATENATE($W$9,"_",T23),'選手名簿'!$A:$H,5,FALSE))</f>
        <v>佐々木　陸</v>
      </c>
      <c r="V23" s="829"/>
      <c r="W23" s="829"/>
      <c r="X23" s="829"/>
      <c r="Y23" s="830"/>
      <c r="Z23" s="307">
        <f>IF(T23="","",VLOOKUP(CONCATENATE($W$9,"_",T23),'選手名簿'!$A:$H,7,FALSE))</f>
        <v>6</v>
      </c>
      <c r="AA23" s="272"/>
      <c r="AB23" s="306"/>
      <c r="AC23" s="272" t="s">
        <v>225</v>
      </c>
      <c r="AD23" s="306">
        <v>1</v>
      </c>
      <c r="AE23" s="272"/>
      <c r="AF23" s="306"/>
      <c r="AG23" s="272"/>
      <c r="AH23" s="306"/>
      <c r="AI23" s="311"/>
      <c r="AJ23" s="298">
        <f t="shared" si="1"/>
        <v>1</v>
      </c>
    </row>
    <row r="24" spans="1:36" s="128" customFormat="1" ht="20.15" customHeight="1">
      <c r="A24" s="313"/>
      <c r="B24" s="315"/>
      <c r="C24" s="315"/>
      <c r="D24" s="315"/>
      <c r="E24" s="315"/>
      <c r="F24" s="315"/>
      <c r="G24" s="315"/>
      <c r="H24" s="315"/>
      <c r="I24" s="315"/>
      <c r="J24" s="315"/>
      <c r="K24" s="315"/>
      <c r="L24" s="315"/>
      <c r="M24" s="315"/>
      <c r="N24" s="315"/>
      <c r="O24" s="315"/>
      <c r="P24" s="315"/>
      <c r="Q24" s="831" t="s">
        <v>587</v>
      </c>
      <c r="R24" s="831"/>
      <c r="S24" s="831"/>
      <c r="T24" s="831"/>
      <c r="U24" s="315"/>
      <c r="V24" s="315"/>
      <c r="W24" s="315"/>
      <c r="X24" s="315"/>
      <c r="Y24" s="315"/>
      <c r="Z24" s="315"/>
      <c r="AA24" s="315"/>
      <c r="AB24" s="315"/>
      <c r="AC24" s="315"/>
      <c r="AD24" s="315"/>
      <c r="AE24" s="315"/>
      <c r="AF24" s="315"/>
      <c r="AG24" s="315"/>
      <c r="AH24" s="315"/>
      <c r="AI24" s="315"/>
      <c r="AJ24" s="316"/>
    </row>
    <row r="25" spans="1:36" s="128" customFormat="1" ht="20.15" customHeight="1">
      <c r="A25" s="305"/>
      <c r="B25" s="306">
        <f t="shared" si="0"/>
        <v>0</v>
      </c>
      <c r="C25" s="261"/>
      <c r="E25" s="272"/>
      <c r="G25" s="272"/>
      <c r="H25" s="306"/>
      <c r="I25" s="272"/>
      <c r="J25" s="306"/>
      <c r="K25" s="307">
        <f>IF(Q25="","",VLOOKUP(CONCATENATE($B$9,"_",Q25),'選手名簿'!$A:$H,7,FALSE))</f>
        <v>6</v>
      </c>
      <c r="L25" s="828" t="str">
        <f>IF(Q25="","",VLOOKUP(CONCATENATE($B$9,"_",Q25),'選手名簿'!$A:$H,5,FALSE))</f>
        <v>清藤　槙斗</v>
      </c>
      <c r="M25" s="829"/>
      <c r="N25" s="829"/>
      <c r="O25" s="829"/>
      <c r="P25" s="830"/>
      <c r="Q25" s="309">
        <v>2</v>
      </c>
      <c r="R25" s="310" t="str">
        <f>IF(Q25="","",VLOOKUP(CONCATENATE($B$9,"_",Q25),'選手名簿'!$A:$H,4,FALSE))</f>
        <v>FW</v>
      </c>
      <c r="S25" s="308" t="str">
        <f>IF(T25="","",VLOOKUP(CONCATENATE($W$9,"_",T25),'選手名簿'!$A:$H,4,FALSE))</f>
        <v>DF</v>
      </c>
      <c r="T25" s="309">
        <v>2</v>
      </c>
      <c r="U25" s="828" t="str">
        <f>IF(T25="","",VLOOKUP(CONCATENATE($W$9,"_",T25),'選手名簿'!$A:$H,5,FALSE))</f>
        <v>竹尾　蓮司</v>
      </c>
      <c r="V25" s="829"/>
      <c r="W25" s="829"/>
      <c r="X25" s="829"/>
      <c r="Y25" s="830"/>
      <c r="Z25" s="307">
        <f>IF(T25="","",VLOOKUP(CONCATENATE($W$9,"_",T25),'選手名簿'!$A:$H,7,FALSE))</f>
        <v>6</v>
      </c>
      <c r="AA25" s="272"/>
      <c r="AB25" s="306"/>
      <c r="AC25" s="272"/>
      <c r="AD25" s="306"/>
      <c r="AE25" s="272"/>
      <c r="AF25" s="306"/>
      <c r="AG25" s="272"/>
      <c r="AH25" s="306"/>
      <c r="AI25" s="311"/>
      <c r="AJ25" s="298">
        <f t="shared" si="1"/>
        <v>0</v>
      </c>
    </row>
    <row r="26" spans="1:36" s="128" customFormat="1" ht="20.15" customHeight="1">
      <c r="A26" s="305"/>
      <c r="B26" s="306">
        <f t="shared" si="0"/>
        <v>0</v>
      </c>
      <c r="C26" s="272"/>
      <c r="D26" s="311"/>
      <c r="E26" s="272"/>
      <c r="F26" s="311"/>
      <c r="G26" s="272"/>
      <c r="H26" s="306"/>
      <c r="I26" s="272"/>
      <c r="J26" s="306"/>
      <c r="K26" s="307">
        <f>IF(Q26="","",VLOOKUP(CONCATENATE($B$9,"_",Q26),'選手名簿'!$A:$H,7,FALSE))</f>
        <v>6</v>
      </c>
      <c r="L26" s="828" t="str">
        <f>IF(Q26="","",VLOOKUP(CONCATENATE($B$9,"_",Q26),'選手名簿'!$A:$H,5,FALSE))</f>
        <v>吉武　龍玄</v>
      </c>
      <c r="M26" s="829"/>
      <c r="N26" s="829"/>
      <c r="O26" s="829"/>
      <c r="P26" s="830"/>
      <c r="Q26" s="309">
        <v>5</v>
      </c>
      <c r="R26" s="310" t="str">
        <f>IF(Q26="","",VLOOKUP(CONCATENATE($B$9,"_",Q26),'選手名簿'!$A:$H,4,FALSE))</f>
        <v>GK</v>
      </c>
      <c r="S26" s="308" t="str">
        <f>IF(T26="","",VLOOKUP(CONCATENATE($W$9,"_",T26),'選手名簿'!$A:$H,4,FALSE))</f>
        <v>DF</v>
      </c>
      <c r="T26" s="309">
        <v>3</v>
      </c>
      <c r="U26" s="828" t="str">
        <f>IF(T26="","",VLOOKUP(CONCATENATE($W$9,"_",T26),'選手名簿'!$A:$H,5,FALSE))</f>
        <v>小野　琥太郎</v>
      </c>
      <c r="V26" s="829"/>
      <c r="W26" s="829"/>
      <c r="X26" s="829"/>
      <c r="Y26" s="830"/>
      <c r="Z26" s="307">
        <f>IF(T26="","",VLOOKUP(CONCATENATE($W$9,"_",T26),'選手名簿'!$A:$H,7,FALSE))</f>
        <v>6</v>
      </c>
      <c r="AA26" s="272"/>
      <c r="AB26" s="306"/>
      <c r="AC26" s="272"/>
      <c r="AD26" s="306"/>
      <c r="AE26" s="272"/>
      <c r="AF26" s="306"/>
      <c r="AG26" s="272"/>
      <c r="AH26" s="306"/>
      <c r="AI26" s="311"/>
      <c r="AJ26" s="298">
        <f t="shared" si="1"/>
        <v>0</v>
      </c>
    </row>
    <row r="27" spans="1:36" s="128" customFormat="1" ht="20.15" customHeight="1">
      <c r="A27" s="305"/>
      <c r="B27" s="306">
        <f t="shared" si="0"/>
        <v>0</v>
      </c>
      <c r="C27" s="272"/>
      <c r="D27" s="311"/>
      <c r="E27" s="272"/>
      <c r="F27" s="311"/>
      <c r="G27" s="272"/>
      <c r="H27" s="306"/>
      <c r="I27" s="272"/>
      <c r="J27" s="306"/>
      <c r="K27" s="307">
        <f>IF(Q27="","",VLOOKUP(CONCATENATE($B$9,"_",Q27),'選手名簿'!$A:$H,7,FALSE))</f>
        <v>6</v>
      </c>
      <c r="L27" s="828" t="str">
        <f>IF(Q27="","",VLOOKUP(CONCATENATE($B$9,"_",Q27),'選手名簿'!$A:$H,5,FALSE))</f>
        <v>河津　杏瑠</v>
      </c>
      <c r="M27" s="829"/>
      <c r="N27" s="829"/>
      <c r="O27" s="829"/>
      <c r="P27" s="830"/>
      <c r="Q27" s="309">
        <v>9</v>
      </c>
      <c r="R27" s="310" t="str">
        <f>IF(Q27="","",VLOOKUP(CONCATENATE($B$9,"_",Q27),'選手名簿'!$A:$H,4,FALSE))</f>
        <v>MF</v>
      </c>
      <c r="S27" s="308" t="str">
        <f>IF(T27="","",VLOOKUP(CONCATENATE($W$9,"_",T27),'選手名簿'!$A:$H,4,FALSE))</f>
        <v>MF</v>
      </c>
      <c r="T27" s="309">
        <v>8</v>
      </c>
      <c r="U27" s="828" t="str">
        <f>IF(T27="","",VLOOKUP(CONCATENATE($W$9,"_",T27),'選手名簿'!$A:$H,5,FALSE))</f>
        <v>須川　礼理</v>
      </c>
      <c r="V27" s="829"/>
      <c r="W27" s="829"/>
      <c r="X27" s="829"/>
      <c r="Y27" s="830"/>
      <c r="Z27" s="307">
        <f>IF(T27="","",VLOOKUP(CONCATENATE($W$9,"_",T27),'選手名簿'!$A:$H,7,FALSE))</f>
        <v>5</v>
      </c>
      <c r="AA27" s="272"/>
      <c r="AB27" s="306"/>
      <c r="AC27" s="272"/>
      <c r="AD27" s="306"/>
      <c r="AE27" s="272"/>
      <c r="AF27" s="306"/>
      <c r="AG27" s="272"/>
      <c r="AH27" s="306"/>
      <c r="AI27" s="311"/>
      <c r="AJ27" s="298">
        <f t="shared" si="1"/>
        <v>0</v>
      </c>
    </row>
    <row r="28" spans="1:36" s="128" customFormat="1" ht="20.15" customHeight="1">
      <c r="A28" s="305"/>
      <c r="B28" s="306">
        <f t="shared" si="0"/>
        <v>0</v>
      </c>
      <c r="C28" s="272"/>
      <c r="D28" s="311"/>
      <c r="E28" s="272"/>
      <c r="F28" s="311"/>
      <c r="G28" s="272"/>
      <c r="H28" s="306"/>
      <c r="I28" s="272"/>
      <c r="J28" s="306"/>
      <c r="K28" s="307">
        <f>IF(Q28="","",VLOOKUP(CONCATENATE($B$9,"_",Q28),'選手名簿'!$A:$H,7,FALSE))</f>
        <v>6</v>
      </c>
      <c r="L28" s="828" t="str">
        <f>IF(Q28="","",VLOOKUP(CONCATENATE($B$9,"_",Q28),'選手名簿'!$A:$H,5,FALSE))</f>
        <v>江隈　涼星</v>
      </c>
      <c r="M28" s="829"/>
      <c r="N28" s="829"/>
      <c r="O28" s="829"/>
      <c r="P28" s="830"/>
      <c r="Q28" s="309">
        <v>11</v>
      </c>
      <c r="R28" s="310" t="str">
        <f>IF(Q28="","",VLOOKUP(CONCATENATE($B$9,"_",Q28),'選手名簿'!$A:$H,4,FALSE))</f>
        <v>MF</v>
      </c>
      <c r="S28" s="308" t="str">
        <f>IF(T28="","",VLOOKUP(CONCATENATE($W$9,"_",T28),'選手名簿'!$A:$H,4,FALSE))</f>
        <v>DF</v>
      </c>
      <c r="T28" s="309">
        <v>12</v>
      </c>
      <c r="U28" s="828" t="str">
        <f>IF(T28="","",VLOOKUP(CONCATENATE($W$9,"_",T28),'選手名簿'!$A:$H,5,FALSE))</f>
        <v>岩本　蒼</v>
      </c>
      <c r="V28" s="829"/>
      <c r="W28" s="829"/>
      <c r="X28" s="829"/>
      <c r="Y28" s="830"/>
      <c r="Z28" s="307">
        <f>IF(T28="","",VLOOKUP(CONCATENATE($W$9,"_",T28),'選手名簿'!$A:$H,7,FALSE))</f>
        <v>6</v>
      </c>
      <c r="AA28" s="272"/>
      <c r="AB28" s="306"/>
      <c r="AC28" s="272"/>
      <c r="AD28" s="306"/>
      <c r="AE28" s="272"/>
      <c r="AF28" s="306"/>
      <c r="AG28" s="272"/>
      <c r="AH28" s="306"/>
      <c r="AI28" s="311"/>
      <c r="AJ28" s="298">
        <f t="shared" si="1"/>
        <v>0</v>
      </c>
    </row>
    <row r="29" spans="1:36" s="128" customFormat="1" ht="20.15" customHeight="1">
      <c r="A29" s="305"/>
      <c r="B29" s="306">
        <f t="shared" si="0"/>
        <v>0</v>
      </c>
      <c r="C29" s="272"/>
      <c r="D29" s="311"/>
      <c r="E29" s="272"/>
      <c r="F29" s="311"/>
      <c r="G29" s="272"/>
      <c r="H29" s="306"/>
      <c r="I29" s="272"/>
      <c r="J29" s="306"/>
      <c r="K29" s="307">
        <f>IF(Q29="","",VLOOKUP(CONCATENATE($B$9,"_",Q29),'選手名簿'!$A:$H,7,FALSE))</f>
        <v>6</v>
      </c>
      <c r="L29" s="828" t="str">
        <f>IF(Q29="","",VLOOKUP(CONCATENATE($B$9,"_",Q29),'選手名簿'!$A:$H,5,FALSE))</f>
        <v>太郎良　遥翔</v>
      </c>
      <c r="M29" s="829"/>
      <c r="N29" s="829"/>
      <c r="O29" s="829"/>
      <c r="P29" s="830"/>
      <c r="Q29" s="309">
        <v>12</v>
      </c>
      <c r="R29" s="310" t="str">
        <f>IF(Q29="","",VLOOKUP(CONCATENATE($B$9,"_",Q29),'選手名簿'!$A:$H,4,FALSE))</f>
        <v>MF</v>
      </c>
      <c r="S29" s="308" t="str">
        <f>IF(T29="","",VLOOKUP(CONCATENATE($W$9,"_",T29),'選手名簿'!$A:$H,4,FALSE))</f>
        <v>FW</v>
      </c>
      <c r="T29" s="309">
        <v>13</v>
      </c>
      <c r="U29" s="828" t="str">
        <f>IF(T29="","",VLOOKUP(CONCATENATE($W$9,"_",T29),'選手名簿'!$A:$H,5,FALSE))</f>
        <v>遠藤　楓牙</v>
      </c>
      <c r="V29" s="829"/>
      <c r="W29" s="829"/>
      <c r="X29" s="829"/>
      <c r="Y29" s="830"/>
      <c r="Z29" s="307">
        <f>IF(T29="","",VLOOKUP(CONCATENATE($W$9,"_",T29),'選手名簿'!$A:$H,7,FALSE))</f>
        <v>6</v>
      </c>
      <c r="AA29" s="272"/>
      <c r="AB29" s="306"/>
      <c r="AC29" s="272"/>
      <c r="AD29" s="306"/>
      <c r="AE29" s="272"/>
      <c r="AF29" s="306"/>
      <c r="AG29" s="272"/>
      <c r="AH29" s="306"/>
      <c r="AI29" s="311"/>
      <c r="AJ29" s="298">
        <f t="shared" si="1"/>
        <v>0</v>
      </c>
    </row>
    <row r="30" spans="1:36" s="128" customFormat="1" ht="20.15" customHeight="1">
      <c r="A30" s="305"/>
      <c r="B30" s="306">
        <f t="shared" si="0"/>
        <v>0</v>
      </c>
      <c r="C30" s="272"/>
      <c r="D30" s="311"/>
      <c r="E30" s="272"/>
      <c r="F30" s="311"/>
      <c r="G30" s="272"/>
      <c r="H30" s="306"/>
      <c r="I30" s="272"/>
      <c r="J30" s="306"/>
      <c r="K30" s="307">
        <f>IF(Q30="","",VLOOKUP(CONCATENATE($B$9,"_",Q30),'選手名簿'!$A:$H,7,FALSE))</f>
        <v>6</v>
      </c>
      <c r="L30" s="828" t="str">
        <f>IF(Q30="","",VLOOKUP(CONCATENATE($B$9,"_",Q30),'選手名簿'!$A:$H,5,FALSE))</f>
        <v>松岡　瑞季</v>
      </c>
      <c r="M30" s="829"/>
      <c r="N30" s="829"/>
      <c r="O30" s="829"/>
      <c r="P30" s="830"/>
      <c r="Q30" s="309">
        <v>13</v>
      </c>
      <c r="R30" s="310" t="str">
        <f>IF(Q30="","",VLOOKUP(CONCATENATE($B$9,"_",Q30),'選手名簿'!$A:$H,4,FALSE))</f>
        <v>MF</v>
      </c>
      <c r="S30" s="308" t="str">
        <f>IF(T30="","",VLOOKUP(CONCATENATE($W$9,"_",T30),'選手名簿'!$A:$H,4,FALSE))</f>
        <v>MF</v>
      </c>
      <c r="T30" s="309">
        <v>15</v>
      </c>
      <c r="U30" s="828" t="str">
        <f>IF(T30="","",VLOOKUP(CONCATENATE($W$9,"_",T30),'選手名簿'!$A:$H,5,FALSE))</f>
        <v>宮本　歩夢</v>
      </c>
      <c r="V30" s="829"/>
      <c r="W30" s="829"/>
      <c r="X30" s="829"/>
      <c r="Y30" s="830"/>
      <c r="Z30" s="307">
        <f>IF(T30="","",VLOOKUP(CONCATENATE($W$9,"_",T30),'選手名簿'!$A:$H,7,FALSE))</f>
        <v>6</v>
      </c>
      <c r="AA30" s="272"/>
      <c r="AB30" s="306"/>
      <c r="AC30" s="272"/>
      <c r="AD30" s="306"/>
      <c r="AE30" s="272"/>
      <c r="AF30" s="306"/>
      <c r="AG30" s="272"/>
      <c r="AH30" s="306"/>
      <c r="AI30" s="311"/>
      <c r="AJ30" s="298">
        <f t="shared" si="1"/>
        <v>0</v>
      </c>
    </row>
    <row r="31" spans="1:36" s="128" customFormat="1" ht="20.15" customHeight="1">
      <c r="A31" s="305"/>
      <c r="B31" s="306">
        <f t="shared" si="0"/>
        <v>0</v>
      </c>
      <c r="C31" s="272"/>
      <c r="D31" s="311"/>
      <c r="E31" s="272"/>
      <c r="F31" s="311"/>
      <c r="G31" s="272"/>
      <c r="H31" s="306"/>
      <c r="I31" s="272"/>
      <c r="J31" s="306"/>
      <c r="K31" s="307">
        <f>IF(Q31="","",VLOOKUP(CONCATENATE($B$9,"_",Q31),'選手名簿'!$A:$H,7,FALSE))</f>
        <v>6</v>
      </c>
      <c r="L31" s="828" t="str">
        <f>IF(Q31="","",VLOOKUP(CONCATENATE($B$9,"_",Q31),'選手名簿'!$A:$H,5,FALSE))</f>
        <v>太田　悠仁</v>
      </c>
      <c r="M31" s="829"/>
      <c r="N31" s="829"/>
      <c r="O31" s="829"/>
      <c r="P31" s="830"/>
      <c r="Q31" s="309">
        <v>15</v>
      </c>
      <c r="R31" s="310" t="str">
        <f>IF(Q31="","",VLOOKUP(CONCATENATE($B$9,"_",Q31),'選手名簿'!$A:$H,4,FALSE))</f>
        <v>MF</v>
      </c>
      <c r="S31" s="308" t="str">
        <f>IF(T31="","",VLOOKUP(CONCATENATE($W$9,"_",T31),'選手名簿'!$A:$H,4,FALSE))</f>
        <v/>
      </c>
      <c r="T31" s="309"/>
      <c r="U31" s="828" t="str">
        <f>IF(T31="","",VLOOKUP(CONCATENATE($W$9,"_",T31),'選手名簿'!$A:$H,5,FALSE))</f>
        <v/>
      </c>
      <c r="V31" s="829"/>
      <c r="W31" s="829"/>
      <c r="X31" s="829"/>
      <c r="Y31" s="830"/>
      <c r="Z31" s="307" t="str">
        <f>IF(T31="","",VLOOKUP(CONCATENATE($W$9,"_",T31),'選手名簿'!$A:$H,7,FALSE))</f>
        <v/>
      </c>
      <c r="AA31" s="272"/>
      <c r="AB31" s="306"/>
      <c r="AC31" s="272"/>
      <c r="AD31" s="306"/>
      <c r="AE31" s="272"/>
      <c r="AF31" s="306"/>
      <c r="AG31" s="272"/>
      <c r="AH31" s="306"/>
      <c r="AI31" s="311"/>
      <c r="AJ31" s="298">
        <f t="shared" si="1"/>
        <v>0</v>
      </c>
    </row>
    <row r="32" spans="1:36" s="128" customFormat="1" ht="20.15" customHeight="1">
      <c r="A32" s="305"/>
      <c r="B32" s="306">
        <f t="shared" si="0"/>
        <v>0</v>
      </c>
      <c r="C32" s="272"/>
      <c r="D32" s="311"/>
      <c r="E32" s="272"/>
      <c r="F32" s="311"/>
      <c r="G32" s="272"/>
      <c r="H32" s="306"/>
      <c r="I32" s="272"/>
      <c r="J32" s="306"/>
      <c r="K32" s="307">
        <f>IF(Q32="","",VLOOKUP(CONCATENATE($B$9,"_",Q32),'選手名簿'!$A:$H,7,FALSE))</f>
        <v>6</v>
      </c>
      <c r="L32" s="828" t="str">
        <f>IF(Q32="","",VLOOKUP(CONCATENATE($B$9,"_",Q32),'選手名簿'!$A:$H,5,FALSE))</f>
        <v>平川　要</v>
      </c>
      <c r="M32" s="829"/>
      <c r="N32" s="829"/>
      <c r="O32" s="829"/>
      <c r="P32" s="830"/>
      <c r="Q32" s="309">
        <v>16</v>
      </c>
      <c r="R32" s="310" t="str">
        <f>IF(Q32="","",VLOOKUP(CONCATENATE($B$9,"_",Q32),'選手名簿'!$A:$H,4,FALSE))</f>
        <v>FW</v>
      </c>
      <c r="S32" s="308" t="str">
        <f>IF(T32="","",VLOOKUP(CONCATENATE($W$9,"_",T32),'選手名簿'!$A:$H,4,FALSE))</f>
        <v/>
      </c>
      <c r="T32" s="309"/>
      <c r="U32" s="828" t="str">
        <f>IF(T32="","",VLOOKUP(CONCATENATE($W$9,"_",T32),'選手名簿'!$A:$H,5,FALSE))</f>
        <v/>
      </c>
      <c r="V32" s="829"/>
      <c r="W32" s="829"/>
      <c r="X32" s="829"/>
      <c r="Y32" s="830"/>
      <c r="Z32" s="307" t="str">
        <f>IF(T32="","",VLOOKUP(CONCATENATE($W$9,"_",T32),'選手名簿'!$A:$H,7,FALSE))</f>
        <v/>
      </c>
      <c r="AA32" s="272"/>
      <c r="AB32" s="306"/>
      <c r="AC32" s="272"/>
      <c r="AD32" s="306"/>
      <c r="AE32" s="272"/>
      <c r="AF32" s="306"/>
      <c r="AG32" s="272"/>
      <c r="AH32" s="306"/>
      <c r="AI32" s="311"/>
      <c r="AJ32" s="298">
        <f t="shared" si="1"/>
        <v>0</v>
      </c>
    </row>
    <row r="33" spans="1:36" s="128" customFormat="1" ht="20.15" customHeight="1">
      <c r="A33" s="305"/>
      <c r="B33" s="306">
        <f t="shared" si="0"/>
        <v>0</v>
      </c>
      <c r="C33" s="272"/>
      <c r="E33" s="272"/>
      <c r="G33" s="272"/>
      <c r="H33" s="306"/>
      <c r="I33" s="272"/>
      <c r="J33" s="306"/>
      <c r="K33" s="307">
        <f>IF(Q33="","",VLOOKUP(CONCATENATE($B$9,"_",Q33),'選手名簿'!$A:$H,7,FALSE))</f>
        <v>5</v>
      </c>
      <c r="L33" s="828" t="str">
        <f>IF(Q33="","",VLOOKUP(CONCATENATE($B$9,"_",Q33),'選手名簿'!$A:$H,5,FALSE))</f>
        <v>有馬　琉翔</v>
      </c>
      <c r="M33" s="829"/>
      <c r="N33" s="829"/>
      <c r="O33" s="829"/>
      <c r="P33" s="830"/>
      <c r="Q33" s="309">
        <v>17</v>
      </c>
      <c r="R33" s="310" t="str">
        <f>IF(Q33="","",VLOOKUP(CONCATENATE($B$9,"_",Q33),'選手名簿'!$A:$H,4,FALSE))</f>
        <v>MF</v>
      </c>
      <c r="S33" s="308" t="str">
        <f>IF(T33="","",VLOOKUP(CONCATENATE($W$9,"_",T33),'選手名簿'!$A:$H,4,FALSE))</f>
        <v/>
      </c>
      <c r="T33" s="309"/>
      <c r="U33" s="828" t="str">
        <f>IF(T33="","",VLOOKUP(CONCATENATE($W$9,"_",T33),'選手名簿'!$A:$H,5,FALSE))</f>
        <v/>
      </c>
      <c r="V33" s="829"/>
      <c r="W33" s="829"/>
      <c r="X33" s="829"/>
      <c r="Y33" s="830"/>
      <c r="Z33" s="307" t="str">
        <f>IF(T33="","",VLOOKUP(CONCATENATE($W$9,"_",T33),'選手名簿'!$A:$H,7,FALSE))</f>
        <v/>
      </c>
      <c r="AA33" s="272"/>
      <c r="AB33" s="306"/>
      <c r="AC33" s="272"/>
      <c r="AD33" s="306"/>
      <c r="AE33" s="272"/>
      <c r="AF33" s="306"/>
      <c r="AG33" s="272"/>
      <c r="AH33" s="306"/>
      <c r="AI33" s="311"/>
      <c r="AJ33" s="298">
        <f t="shared" si="1"/>
        <v>0</v>
      </c>
    </row>
    <row r="34" spans="1:36" s="128" customFormat="1" ht="20.15" customHeight="1">
      <c r="A34" s="305"/>
      <c r="B34" s="306">
        <f t="shared" si="0"/>
        <v>0</v>
      </c>
      <c r="C34" s="302"/>
      <c r="D34" s="306"/>
      <c r="E34" s="302"/>
      <c r="F34" s="306"/>
      <c r="G34" s="272"/>
      <c r="H34" s="306"/>
      <c r="I34" s="272"/>
      <c r="J34" s="306"/>
      <c r="K34" s="307">
        <f>IF(Q34="","",VLOOKUP(CONCATENATE($B$9,"_",Q34),'選手名簿'!$A:$H,7,FALSE))</f>
        <v>4</v>
      </c>
      <c r="L34" s="828" t="str">
        <f>IF(Q34="","",VLOOKUP(CONCATENATE($B$9,"_",Q34),'選手名簿'!$A:$H,5,FALSE))</f>
        <v>衛藤　新</v>
      </c>
      <c r="M34" s="829"/>
      <c r="N34" s="829"/>
      <c r="O34" s="829"/>
      <c r="P34" s="830"/>
      <c r="Q34" s="309">
        <v>18</v>
      </c>
      <c r="R34" s="310" t="str">
        <f>IF(Q34="","",VLOOKUP(CONCATENATE($B$9,"_",Q34),'選手名簿'!$A:$H,4,FALSE))</f>
        <v>DF</v>
      </c>
      <c r="S34" s="308" t="str">
        <f>IF(T34="","",VLOOKUP(CONCATENATE($W$9,"_",T34),'選手名簿'!$A:$H,4,FALSE))</f>
        <v/>
      </c>
      <c r="T34" s="309"/>
      <c r="U34" s="828" t="str">
        <f>IF(T34="","",VLOOKUP(CONCATENATE($W$9,"_",T34),'選手名簿'!$A:$H,5,FALSE))</f>
        <v/>
      </c>
      <c r="V34" s="829"/>
      <c r="W34" s="829"/>
      <c r="X34" s="829"/>
      <c r="Y34" s="830"/>
      <c r="Z34" s="307" t="str">
        <f>IF(T34="","",VLOOKUP(CONCATENATE($W$9,"_",T34),'選手名簿'!$A:$H,7,FALSE))</f>
        <v/>
      </c>
      <c r="AA34" s="272"/>
      <c r="AB34" s="306"/>
      <c r="AC34" s="272"/>
      <c r="AD34" s="306"/>
      <c r="AE34" s="272"/>
      <c r="AF34" s="306"/>
      <c r="AG34" s="272"/>
      <c r="AH34" s="306"/>
      <c r="AI34" s="311"/>
      <c r="AJ34" s="298">
        <f t="shared" si="1"/>
        <v>0</v>
      </c>
    </row>
    <row r="35" spans="1:36" s="128" customFormat="1" ht="20.15" customHeight="1">
      <c r="A35" s="269"/>
      <c r="B35" s="292"/>
      <c r="C35" s="262"/>
      <c r="D35" s="263">
        <f>SUM(D16:D23,D25:D34)</f>
        <v>0</v>
      </c>
      <c r="E35" s="292"/>
      <c r="F35" s="263">
        <f>SUM(F16:F23,F25:F34)</f>
        <v>0</v>
      </c>
      <c r="G35" s="262"/>
      <c r="H35" s="263">
        <f>SUM(H16:H23,H25:H34)</f>
        <v>2</v>
      </c>
      <c r="I35" s="262"/>
      <c r="J35" s="263">
        <f>SUM(J16:J23,J25:J34)</f>
        <v>5</v>
      </c>
      <c r="K35" s="299" t="s">
        <v>588</v>
      </c>
      <c r="L35" s="771">
        <f>SUM(D35,F35,H35,J35)</f>
        <v>7</v>
      </c>
      <c r="M35" s="811"/>
      <c r="N35" s="811"/>
      <c r="O35" s="811"/>
      <c r="P35" s="772"/>
      <c r="Q35" s="299" t="s">
        <v>589</v>
      </c>
      <c r="R35" s="771" t="s">
        <v>590</v>
      </c>
      <c r="S35" s="772"/>
      <c r="T35" s="299" t="s">
        <v>589</v>
      </c>
      <c r="U35" s="771">
        <f>SUM(AB35,AD35,AF35,AH35)</f>
        <v>7</v>
      </c>
      <c r="V35" s="811"/>
      <c r="W35" s="811"/>
      <c r="X35" s="811"/>
      <c r="Y35" s="772"/>
      <c r="Z35" s="299" t="s">
        <v>588</v>
      </c>
      <c r="AA35" s="262"/>
      <c r="AB35" s="263">
        <f>SUM(AB16:AB23,AB25:AB34)</f>
        <v>2</v>
      </c>
      <c r="AC35" s="262"/>
      <c r="AD35" s="263">
        <f>SUM(AD16:AD23,AD25:AD34)</f>
        <v>5</v>
      </c>
      <c r="AE35" s="262"/>
      <c r="AF35" s="263">
        <f>SUM(AF16:AF23,AF25:AF34)</f>
        <v>0</v>
      </c>
      <c r="AG35" s="262"/>
      <c r="AH35" s="263">
        <f>SUM(AH16:AH23,AH25:AH34)</f>
        <v>0</v>
      </c>
      <c r="AI35" s="292"/>
      <c r="AJ35" s="280"/>
    </row>
    <row r="36" spans="1:36" s="261" customFormat="1" ht="20.15" customHeight="1">
      <c r="A36" s="253"/>
      <c r="B36" s="317"/>
      <c r="C36" s="832" t="s">
        <v>591</v>
      </c>
      <c r="D36" s="832"/>
      <c r="E36" s="832"/>
      <c r="F36" s="832"/>
      <c r="G36" s="832"/>
      <c r="H36" s="832"/>
      <c r="I36" s="832"/>
      <c r="J36" s="832" t="s">
        <v>258</v>
      </c>
      <c r="K36" s="832" t="s">
        <v>592</v>
      </c>
      <c r="L36" s="832"/>
      <c r="M36" s="832"/>
      <c r="N36" s="832"/>
      <c r="O36" s="832"/>
      <c r="P36" s="832"/>
      <c r="Q36" s="832"/>
      <c r="R36" s="834" t="s">
        <v>593</v>
      </c>
      <c r="S36" s="834"/>
      <c r="T36" s="317"/>
      <c r="U36" s="832" t="s">
        <v>591</v>
      </c>
      <c r="V36" s="832"/>
      <c r="W36" s="832"/>
      <c r="X36" s="832"/>
      <c r="Y36" s="832"/>
      <c r="Z36" s="832"/>
      <c r="AA36" s="832"/>
      <c r="AB36" s="832" t="s">
        <v>258</v>
      </c>
      <c r="AC36" s="832" t="s">
        <v>592</v>
      </c>
      <c r="AD36" s="832"/>
      <c r="AE36" s="832"/>
      <c r="AF36" s="832"/>
      <c r="AG36" s="832"/>
      <c r="AH36" s="832"/>
      <c r="AI36" s="832"/>
      <c r="AJ36" s="318"/>
    </row>
    <row r="37" spans="1:36" s="261" customFormat="1" ht="20.15" customHeight="1">
      <c r="A37" s="319"/>
      <c r="B37" s="320"/>
      <c r="C37" s="833"/>
      <c r="D37" s="833"/>
      <c r="E37" s="833"/>
      <c r="F37" s="833"/>
      <c r="G37" s="833"/>
      <c r="H37" s="833"/>
      <c r="I37" s="833"/>
      <c r="J37" s="833"/>
      <c r="K37" s="833"/>
      <c r="L37" s="833"/>
      <c r="M37" s="833"/>
      <c r="N37" s="833"/>
      <c r="O37" s="833"/>
      <c r="P37" s="833"/>
      <c r="Q37" s="833"/>
      <c r="R37" s="835" t="s">
        <v>594</v>
      </c>
      <c r="S37" s="836"/>
      <c r="U37" s="770"/>
      <c r="V37" s="770"/>
      <c r="W37" s="770"/>
      <c r="X37" s="770"/>
      <c r="Y37" s="770"/>
      <c r="Z37" s="770"/>
      <c r="AA37" s="770"/>
      <c r="AB37" s="770"/>
      <c r="AC37" s="770"/>
      <c r="AD37" s="770"/>
      <c r="AE37" s="770"/>
      <c r="AF37" s="770"/>
      <c r="AG37" s="770"/>
      <c r="AH37" s="770"/>
      <c r="AI37" s="770"/>
      <c r="AJ37" s="321"/>
    </row>
    <row r="38" spans="1:38" s="128" customFormat="1" ht="20.15" customHeight="1">
      <c r="A38" s="260">
        <v>30</v>
      </c>
      <c r="B38" s="261" t="s">
        <v>595</v>
      </c>
      <c r="C38" s="261">
        <v>6</v>
      </c>
      <c r="D38" s="261" t="s">
        <v>581</v>
      </c>
      <c r="E38" s="817" t="str">
        <f>IF(C38="","",VLOOKUP(CONCATENATE($B$9,"_",C38),'選手名簿'!$A:$H,5,FALSE))</f>
        <v>安部　叶音</v>
      </c>
      <c r="F38" s="817"/>
      <c r="G38" s="817"/>
      <c r="H38" s="817"/>
      <c r="I38" s="817"/>
      <c r="J38" s="261" t="s">
        <v>258</v>
      </c>
      <c r="K38" s="261">
        <v>2</v>
      </c>
      <c r="L38" s="261" t="s">
        <v>581</v>
      </c>
      <c r="M38" s="817" t="str">
        <f>IF(K38="","",VLOOKUP(CONCATENATE($B$9,"_",K38),'選手名簿'!$A:$H,5,FALSE))</f>
        <v>清藤　槙斗</v>
      </c>
      <c r="N38" s="817"/>
      <c r="O38" s="817"/>
      <c r="P38" s="817"/>
      <c r="Q38" s="817"/>
      <c r="R38" s="261"/>
      <c r="S38" s="253"/>
      <c r="T38" s="317" t="s">
        <v>595</v>
      </c>
      <c r="U38" s="317"/>
      <c r="V38" s="317" t="s">
        <v>581</v>
      </c>
      <c r="W38" s="837" t="str">
        <f>IF(U38="","",VLOOKUP(CONCATENATE($W$9,"_",U38),'選手名簿'!$A:$H,5,FALSE))</f>
        <v/>
      </c>
      <c r="X38" s="837"/>
      <c r="Y38" s="837"/>
      <c r="Z38" s="837"/>
      <c r="AA38" s="837"/>
      <c r="AB38" s="317" t="s">
        <v>258</v>
      </c>
      <c r="AC38" s="317"/>
      <c r="AD38" s="317" t="s">
        <v>581</v>
      </c>
      <c r="AE38" s="837" t="str">
        <f>IF(AC38="","",VLOOKUP(CONCATENATE($W$9,"_",AC38),'選手名簿'!$A:$H,5,FALSE))</f>
        <v/>
      </c>
      <c r="AF38" s="837"/>
      <c r="AG38" s="837"/>
      <c r="AH38" s="837"/>
      <c r="AI38" s="837"/>
      <c r="AJ38" s="322"/>
      <c r="AK38" s="261"/>
      <c r="AL38" s="261"/>
    </row>
    <row r="39" spans="1:38" s="128" customFormat="1" ht="19.5" customHeight="1">
      <c r="A39" s="260">
        <v>36</v>
      </c>
      <c r="B39" s="261" t="s">
        <v>595</v>
      </c>
      <c r="C39" s="261">
        <v>2</v>
      </c>
      <c r="D39" s="261" t="s">
        <v>581</v>
      </c>
      <c r="E39" s="817" t="str">
        <f>IF(C39="","",VLOOKUP(CONCATENATE($B$9,"_",C39),'選手名簿'!$A:$H,5,FALSE))</f>
        <v>清藤　槙斗</v>
      </c>
      <c r="F39" s="817"/>
      <c r="G39" s="817"/>
      <c r="H39" s="817"/>
      <c r="I39" s="817"/>
      <c r="J39" s="261" t="s">
        <v>258</v>
      </c>
      <c r="K39" s="261">
        <v>6</v>
      </c>
      <c r="L39" s="261" t="s">
        <v>581</v>
      </c>
      <c r="M39" s="817" t="str">
        <f>IF(K39="","",VLOOKUP(CONCATENATE($B$9,"_",K39),'選手名簿'!$A:$H,5,FALSE))</f>
        <v>安部　叶音</v>
      </c>
      <c r="N39" s="817"/>
      <c r="O39" s="817"/>
      <c r="P39" s="817"/>
      <c r="Q39" s="817"/>
      <c r="R39" s="261"/>
      <c r="S39" s="260"/>
      <c r="T39" s="261" t="s">
        <v>595</v>
      </c>
      <c r="U39" s="261"/>
      <c r="V39" s="261" t="s">
        <v>581</v>
      </c>
      <c r="W39" s="817" t="str">
        <f>IF(U39="","",VLOOKUP(CONCATENATE($W$9,"_",U39),'選手名簿'!$A:$H,5,FALSE))</f>
        <v/>
      </c>
      <c r="X39" s="817"/>
      <c r="Y39" s="817"/>
      <c r="Z39" s="817"/>
      <c r="AA39" s="817"/>
      <c r="AB39" s="261" t="s">
        <v>258</v>
      </c>
      <c r="AC39" s="261"/>
      <c r="AD39" s="261" t="s">
        <v>581</v>
      </c>
      <c r="AE39" s="817" t="str">
        <f>IF(AC39="","",VLOOKUP(CONCATENATE($W$9,"_",AC39),'選手名簿'!$A:$H,5,FALSE))</f>
        <v/>
      </c>
      <c r="AF39" s="817"/>
      <c r="AG39" s="817"/>
      <c r="AH39" s="817"/>
      <c r="AI39" s="817"/>
      <c r="AJ39" s="323"/>
      <c r="AK39" s="261"/>
      <c r="AL39" s="261"/>
    </row>
    <row r="40" spans="1:38" s="128" customFormat="1" ht="20.15" customHeight="1">
      <c r="A40" s="260"/>
      <c r="B40" s="261" t="s">
        <v>595</v>
      </c>
      <c r="C40" s="261"/>
      <c r="D40" s="261" t="s">
        <v>581</v>
      </c>
      <c r="E40" s="817" t="str">
        <f>IF(C40="","",VLOOKUP(CONCATENATE($B$9,"_",C40),'選手名簿'!$A:$H,5,FALSE))</f>
        <v/>
      </c>
      <c r="F40" s="817"/>
      <c r="G40" s="817"/>
      <c r="H40" s="817"/>
      <c r="I40" s="817"/>
      <c r="J40" s="261" t="s">
        <v>258</v>
      </c>
      <c r="K40" s="261"/>
      <c r="L40" s="261" t="s">
        <v>581</v>
      </c>
      <c r="M40" s="817" t="str">
        <f>IF(K40="","",VLOOKUP(CONCATENATE($B$9,"_",K40),'選手名簿'!$A:$H,5,FALSE))</f>
        <v/>
      </c>
      <c r="N40" s="817"/>
      <c r="O40" s="817"/>
      <c r="P40" s="817"/>
      <c r="Q40" s="817"/>
      <c r="R40" s="261"/>
      <c r="S40" s="260"/>
      <c r="T40" s="261" t="s">
        <v>595</v>
      </c>
      <c r="U40" s="261"/>
      <c r="V40" s="261" t="s">
        <v>581</v>
      </c>
      <c r="W40" s="817" t="str">
        <f>IF(U40="","",VLOOKUP(CONCATENATE($W$9,"_",U40),'選手名簿'!$A:$H,5,FALSE))</f>
        <v/>
      </c>
      <c r="X40" s="817"/>
      <c r="Y40" s="817"/>
      <c r="Z40" s="817"/>
      <c r="AA40" s="817"/>
      <c r="AB40" s="261" t="s">
        <v>258</v>
      </c>
      <c r="AC40" s="261"/>
      <c r="AD40" s="261" t="s">
        <v>581</v>
      </c>
      <c r="AE40" s="817" t="str">
        <f>IF(AC40="","",VLOOKUP(CONCATENATE($W$9,"_",AC40),'選手名簿'!$A:$H,5,FALSE))</f>
        <v/>
      </c>
      <c r="AF40" s="817"/>
      <c r="AG40" s="817"/>
      <c r="AH40" s="817"/>
      <c r="AI40" s="817"/>
      <c r="AJ40" s="323"/>
      <c r="AK40" s="261"/>
      <c r="AL40" s="261"/>
    </row>
    <row r="41" spans="1:38" s="128" customFormat="1" ht="20.15" customHeight="1">
      <c r="A41" s="260"/>
      <c r="B41" s="261" t="s">
        <v>595</v>
      </c>
      <c r="C41" s="261"/>
      <c r="D41" s="261" t="s">
        <v>581</v>
      </c>
      <c r="E41" s="817" t="str">
        <f>IF(C41="","",VLOOKUP(CONCATENATE($B$9,"_",C41),'選手名簿'!$A:$H,5,FALSE))</f>
        <v/>
      </c>
      <c r="F41" s="817"/>
      <c r="G41" s="817"/>
      <c r="H41" s="817"/>
      <c r="I41" s="817"/>
      <c r="J41" s="261" t="s">
        <v>258</v>
      </c>
      <c r="K41" s="261"/>
      <c r="L41" s="261" t="s">
        <v>581</v>
      </c>
      <c r="M41" s="817" t="str">
        <f>IF(K41="","",VLOOKUP(CONCATENATE($B$9,"_",K41),'選手名簿'!$A:$H,5,FALSE))</f>
        <v/>
      </c>
      <c r="N41" s="817"/>
      <c r="O41" s="817"/>
      <c r="P41" s="817"/>
      <c r="Q41" s="817"/>
      <c r="R41" s="261"/>
      <c r="S41" s="260"/>
      <c r="T41" s="261" t="s">
        <v>595</v>
      </c>
      <c r="U41" s="261"/>
      <c r="V41" s="261" t="s">
        <v>581</v>
      </c>
      <c r="W41" s="817" t="str">
        <f>IF(U41="","",VLOOKUP(CONCATENATE($W$9,"_",U41),'選手名簿'!$A:$H,5,FALSE))</f>
        <v/>
      </c>
      <c r="X41" s="817"/>
      <c r="Y41" s="817"/>
      <c r="Z41" s="817"/>
      <c r="AA41" s="817"/>
      <c r="AB41" s="261" t="s">
        <v>258</v>
      </c>
      <c r="AC41" s="261"/>
      <c r="AD41" s="261" t="s">
        <v>581</v>
      </c>
      <c r="AE41" s="817" t="str">
        <f>IF(AC41="","",VLOOKUP(CONCATENATE($W$9,"_",AC41),'選手名簿'!$A:$H,5,FALSE))</f>
        <v/>
      </c>
      <c r="AF41" s="817"/>
      <c r="AG41" s="817"/>
      <c r="AH41" s="817"/>
      <c r="AI41" s="817"/>
      <c r="AJ41" s="323"/>
      <c r="AK41" s="261"/>
      <c r="AL41" s="261"/>
    </row>
    <row r="42" spans="1:38" s="128" customFormat="1" ht="20.15" customHeight="1">
      <c r="A42" s="260"/>
      <c r="B42" s="261" t="s">
        <v>595</v>
      </c>
      <c r="C42" s="261"/>
      <c r="D42" s="261" t="s">
        <v>581</v>
      </c>
      <c r="E42" s="817" t="str">
        <f>IF(C42="","",VLOOKUP(CONCATENATE($B$9,"_",C42),'選手名簿'!$A:$H,5,FALSE))</f>
        <v/>
      </c>
      <c r="F42" s="817"/>
      <c r="G42" s="817"/>
      <c r="H42" s="817"/>
      <c r="I42" s="817"/>
      <c r="J42" s="261" t="s">
        <v>258</v>
      </c>
      <c r="K42" s="261"/>
      <c r="L42" s="261" t="s">
        <v>581</v>
      </c>
      <c r="M42" s="817" t="str">
        <f>IF(K42="","",VLOOKUP(CONCATENATE($B$9,"_",K42),'選手名簿'!$A:$H,5,FALSE))</f>
        <v/>
      </c>
      <c r="N42" s="817"/>
      <c r="O42" s="817"/>
      <c r="P42" s="817"/>
      <c r="Q42" s="817"/>
      <c r="R42" s="261"/>
      <c r="S42" s="260"/>
      <c r="T42" s="261" t="s">
        <v>595</v>
      </c>
      <c r="U42" s="261"/>
      <c r="V42" s="261" t="s">
        <v>581</v>
      </c>
      <c r="W42" s="817" t="str">
        <f>IF(U42="","",VLOOKUP(CONCATENATE($W$9,"_",U42),'選手名簿'!$A:$H,5,FALSE))</f>
        <v/>
      </c>
      <c r="X42" s="817"/>
      <c r="Y42" s="817"/>
      <c r="Z42" s="817"/>
      <c r="AA42" s="817"/>
      <c r="AB42" s="261" t="s">
        <v>258</v>
      </c>
      <c r="AC42" s="261"/>
      <c r="AD42" s="261" t="s">
        <v>581</v>
      </c>
      <c r="AE42" s="817" t="str">
        <f>IF(AC42="","",VLOOKUP(CONCATENATE($W$9,"_",AC42),'選手名簿'!$A:$H,5,FALSE))</f>
        <v/>
      </c>
      <c r="AF42" s="817"/>
      <c r="AG42" s="817"/>
      <c r="AH42" s="817"/>
      <c r="AI42" s="817"/>
      <c r="AJ42" s="323"/>
      <c r="AK42" s="261"/>
      <c r="AL42" s="261"/>
    </row>
    <row r="43" spans="1:38" s="128" customFormat="1" ht="20.15" customHeight="1">
      <c r="A43" s="260"/>
      <c r="B43" s="261" t="s">
        <v>595</v>
      </c>
      <c r="C43" s="261"/>
      <c r="D43" s="261" t="s">
        <v>581</v>
      </c>
      <c r="E43" s="817" t="str">
        <f>IF(C43="","",VLOOKUP(CONCATENATE($B$9,"_",C43),'選手名簿'!$A:$H,5,FALSE))</f>
        <v/>
      </c>
      <c r="F43" s="817"/>
      <c r="G43" s="817"/>
      <c r="H43" s="817"/>
      <c r="I43" s="817"/>
      <c r="J43" s="261" t="s">
        <v>258</v>
      </c>
      <c r="K43" s="261"/>
      <c r="L43" s="261" t="s">
        <v>581</v>
      </c>
      <c r="M43" s="817" t="str">
        <f>IF(K43="","",VLOOKUP(CONCATENATE($B$9,"_",K43),'選手名簿'!$A:$H,5,FALSE))</f>
        <v/>
      </c>
      <c r="N43" s="817"/>
      <c r="O43" s="817"/>
      <c r="P43" s="817"/>
      <c r="Q43" s="817"/>
      <c r="R43" s="261"/>
      <c r="S43" s="260"/>
      <c r="T43" s="261" t="s">
        <v>595</v>
      </c>
      <c r="U43" s="261"/>
      <c r="V43" s="261" t="s">
        <v>581</v>
      </c>
      <c r="W43" s="817" t="str">
        <f>IF(U43="","",VLOOKUP(CONCATENATE($W$9,"_",U43),'選手名簿'!$A:$H,5,FALSE))</f>
        <v/>
      </c>
      <c r="X43" s="817"/>
      <c r="Y43" s="817"/>
      <c r="Z43" s="817"/>
      <c r="AA43" s="817"/>
      <c r="AB43" s="261" t="s">
        <v>258</v>
      </c>
      <c r="AC43" s="261"/>
      <c r="AD43" s="261" t="s">
        <v>581</v>
      </c>
      <c r="AE43" s="817" t="str">
        <f>IF(AC43="","",VLOOKUP(CONCATENATE($W$9,"_",AC43),'選手名簿'!$A:$H,5,FALSE))</f>
        <v/>
      </c>
      <c r="AF43" s="817"/>
      <c r="AG43" s="817"/>
      <c r="AH43" s="817"/>
      <c r="AI43" s="817"/>
      <c r="AJ43" s="323"/>
      <c r="AK43" s="261"/>
      <c r="AL43" s="261"/>
    </row>
    <row r="44" spans="1:38" s="128" customFormat="1" ht="20.15" customHeight="1">
      <c r="A44" s="260"/>
      <c r="B44" s="261" t="s">
        <v>595</v>
      </c>
      <c r="C44" s="261"/>
      <c r="D44" s="261" t="s">
        <v>581</v>
      </c>
      <c r="E44" s="817" t="str">
        <f>IF(C44="","",VLOOKUP(CONCATENATE($B$9,"_",C44),'選手名簿'!$A:$H,5,FALSE))</f>
        <v/>
      </c>
      <c r="F44" s="817"/>
      <c r="G44" s="817"/>
      <c r="H44" s="817"/>
      <c r="I44" s="817"/>
      <c r="J44" s="261" t="s">
        <v>258</v>
      </c>
      <c r="K44" s="261"/>
      <c r="L44" s="261" t="s">
        <v>581</v>
      </c>
      <c r="M44" s="817" t="str">
        <f>IF(K44="","",VLOOKUP(CONCATENATE($B$9,"_",K44),'選手名簿'!$A:$H,5,FALSE))</f>
        <v/>
      </c>
      <c r="N44" s="817"/>
      <c r="O44" s="817"/>
      <c r="P44" s="817"/>
      <c r="Q44" s="817"/>
      <c r="R44" s="261"/>
      <c r="S44" s="260"/>
      <c r="T44" s="261" t="s">
        <v>595</v>
      </c>
      <c r="U44" s="261"/>
      <c r="V44" s="261" t="s">
        <v>581</v>
      </c>
      <c r="W44" s="817" t="str">
        <f>IF(U44="","",VLOOKUP(CONCATENATE($W$9,"_",U44),'選手名簿'!$A:$H,5,FALSE))</f>
        <v/>
      </c>
      <c r="X44" s="817"/>
      <c r="Y44" s="817"/>
      <c r="Z44" s="817"/>
      <c r="AA44" s="817"/>
      <c r="AB44" s="261" t="s">
        <v>258</v>
      </c>
      <c r="AC44" s="261"/>
      <c r="AD44" s="261" t="s">
        <v>581</v>
      </c>
      <c r="AE44" s="817" t="str">
        <f>IF(AC44="","",VLOOKUP(CONCATENATE($W$9,"_",AC44),'選手名簿'!$A:$H,5,FALSE))</f>
        <v/>
      </c>
      <c r="AF44" s="817"/>
      <c r="AG44" s="817"/>
      <c r="AH44" s="817"/>
      <c r="AI44" s="817"/>
      <c r="AJ44" s="323"/>
      <c r="AK44" s="261"/>
      <c r="AL44" s="261"/>
    </row>
    <row r="45" spans="1:38" s="128" customFormat="1" ht="20.15" customHeight="1">
      <c r="A45" s="319"/>
      <c r="B45" s="320" t="s">
        <v>595</v>
      </c>
      <c r="C45" s="320"/>
      <c r="D45" s="320" t="s">
        <v>581</v>
      </c>
      <c r="E45" s="838" t="str">
        <f>IF(C45="","",VLOOKUP(CONCATENATE($B$9,"_",C45),'選手名簿'!$A:$H,5,FALSE))</f>
        <v/>
      </c>
      <c r="F45" s="838"/>
      <c r="G45" s="838"/>
      <c r="H45" s="838"/>
      <c r="I45" s="838"/>
      <c r="J45" s="320" t="s">
        <v>258</v>
      </c>
      <c r="K45" s="320"/>
      <c r="L45" s="320" t="s">
        <v>581</v>
      </c>
      <c r="M45" s="838" t="str">
        <f>IF(K45="","",VLOOKUP(CONCATENATE($B$9,"_",K45),'選手名簿'!$A:$H,5,FALSE))</f>
        <v/>
      </c>
      <c r="N45" s="838"/>
      <c r="O45" s="838"/>
      <c r="P45" s="838"/>
      <c r="Q45" s="838"/>
      <c r="R45" s="320"/>
      <c r="S45" s="319"/>
      <c r="T45" s="320" t="s">
        <v>595</v>
      </c>
      <c r="U45" s="320"/>
      <c r="V45" s="320" t="s">
        <v>581</v>
      </c>
      <c r="W45" s="838" t="str">
        <f>IF(U45="","",VLOOKUP(CONCATENATE($W$9,"_",U45),'選手名簿'!$A:$H,5,FALSE))</f>
        <v/>
      </c>
      <c r="X45" s="838"/>
      <c r="Y45" s="838"/>
      <c r="Z45" s="838"/>
      <c r="AA45" s="838"/>
      <c r="AB45" s="320" t="s">
        <v>258</v>
      </c>
      <c r="AC45" s="320"/>
      <c r="AD45" s="320" t="s">
        <v>581</v>
      </c>
      <c r="AE45" s="838" t="str">
        <f>IF(AC45="","",VLOOKUP(CONCATENATE($W$9,"_",AC45),'選手名簿'!$A:$H,5,FALSE))</f>
        <v/>
      </c>
      <c r="AF45" s="838"/>
      <c r="AG45" s="838"/>
      <c r="AH45" s="838"/>
      <c r="AI45" s="838"/>
      <c r="AJ45" s="324"/>
      <c r="AK45" s="261"/>
      <c r="AL45" s="261"/>
    </row>
    <row r="46" spans="1:36" s="261" customFormat="1" ht="36" customHeight="1">
      <c r="A46" s="776" t="s">
        <v>596</v>
      </c>
      <c r="B46" s="839"/>
      <c r="C46" s="839"/>
      <c r="D46" s="839"/>
      <c r="E46" s="839"/>
      <c r="F46" s="839"/>
      <c r="G46" s="765"/>
      <c r="H46" s="777" t="s">
        <v>589</v>
      </c>
      <c r="I46" s="765"/>
      <c r="J46" s="777" t="s">
        <v>285</v>
      </c>
      <c r="K46" s="765"/>
      <c r="L46" s="839" t="s">
        <v>279</v>
      </c>
      <c r="M46" s="765"/>
      <c r="N46" s="777" t="s">
        <v>268</v>
      </c>
      <c r="O46" s="765"/>
      <c r="P46" s="777" t="s">
        <v>266</v>
      </c>
      <c r="Q46" s="765"/>
      <c r="R46" s="840" t="s">
        <v>597</v>
      </c>
      <c r="S46" s="761"/>
      <c r="T46" s="777" t="s">
        <v>266</v>
      </c>
      <c r="U46" s="765"/>
      <c r="V46" s="777" t="s">
        <v>268</v>
      </c>
      <c r="W46" s="765"/>
      <c r="X46" s="839" t="s">
        <v>279</v>
      </c>
      <c r="Y46" s="765"/>
      <c r="Z46" s="777" t="s">
        <v>285</v>
      </c>
      <c r="AA46" s="839"/>
      <c r="AB46" s="777" t="s">
        <v>589</v>
      </c>
      <c r="AC46" s="765"/>
      <c r="AD46" s="777" t="s">
        <v>596</v>
      </c>
      <c r="AE46" s="839"/>
      <c r="AF46" s="839"/>
      <c r="AG46" s="839"/>
      <c r="AH46" s="839"/>
      <c r="AI46" s="839"/>
      <c r="AJ46" s="827"/>
    </row>
    <row r="47" spans="1:36" s="261" customFormat="1" ht="20.15" customHeight="1">
      <c r="A47" s="260"/>
      <c r="H47" s="822">
        <f aca="true" t="shared" si="2" ref="H47:H51">SUM(J47:Q47)</f>
        <v>3</v>
      </c>
      <c r="I47" s="822"/>
      <c r="J47" s="822"/>
      <c r="K47" s="822"/>
      <c r="L47" s="823"/>
      <c r="M47" s="779"/>
      <c r="N47" s="793">
        <v>3</v>
      </c>
      <c r="O47" s="779"/>
      <c r="P47" s="793">
        <v>0</v>
      </c>
      <c r="Q47" s="779"/>
      <c r="R47" s="272" t="s">
        <v>598</v>
      </c>
      <c r="S47" s="268" t="s">
        <v>599</v>
      </c>
      <c r="T47" s="793">
        <v>8</v>
      </c>
      <c r="U47" s="779"/>
      <c r="V47" s="793">
        <v>5</v>
      </c>
      <c r="W47" s="779"/>
      <c r="X47" s="823"/>
      <c r="Y47" s="779"/>
      <c r="Z47" s="822"/>
      <c r="AA47" s="822"/>
      <c r="AB47" s="822">
        <f aca="true" t="shared" si="3" ref="AB47:AB51">SUM(T47:AA47)</f>
        <v>13</v>
      </c>
      <c r="AC47" s="822"/>
      <c r="AD47" s="292"/>
      <c r="AE47" s="292"/>
      <c r="AF47" s="292"/>
      <c r="AG47" s="292"/>
      <c r="AH47" s="292"/>
      <c r="AI47" s="292"/>
      <c r="AJ47" s="280"/>
    </row>
    <row r="48" spans="1:36" s="261" customFormat="1" ht="20.15" customHeight="1">
      <c r="A48" s="260"/>
      <c r="H48" s="822">
        <f t="shared" si="2"/>
        <v>4</v>
      </c>
      <c r="I48" s="822"/>
      <c r="J48" s="822"/>
      <c r="K48" s="822"/>
      <c r="L48" s="823"/>
      <c r="M48" s="779"/>
      <c r="N48" s="793">
        <v>1</v>
      </c>
      <c r="O48" s="779"/>
      <c r="P48" s="793">
        <v>3</v>
      </c>
      <c r="Q48" s="779"/>
      <c r="R48" s="272" t="s">
        <v>600</v>
      </c>
      <c r="S48" s="268" t="s">
        <v>599</v>
      </c>
      <c r="T48" s="793">
        <v>1</v>
      </c>
      <c r="U48" s="779"/>
      <c r="V48" s="793">
        <v>1</v>
      </c>
      <c r="W48" s="779"/>
      <c r="X48" s="823"/>
      <c r="Y48" s="779"/>
      <c r="Z48" s="822"/>
      <c r="AA48" s="822"/>
      <c r="AB48" s="822">
        <f t="shared" si="3"/>
        <v>2</v>
      </c>
      <c r="AC48" s="822"/>
      <c r="AJ48" s="321"/>
    </row>
    <row r="49" spans="1:36" s="261" customFormat="1" ht="20.15" customHeight="1">
      <c r="A49" s="260"/>
      <c r="H49" s="822">
        <f t="shared" si="2"/>
        <v>1</v>
      </c>
      <c r="I49" s="822"/>
      <c r="J49" s="822"/>
      <c r="K49" s="822"/>
      <c r="L49" s="823"/>
      <c r="M49" s="779"/>
      <c r="N49" s="793">
        <v>1</v>
      </c>
      <c r="O49" s="779"/>
      <c r="P49" s="793">
        <v>0</v>
      </c>
      <c r="Q49" s="779"/>
      <c r="R49" s="272" t="s">
        <v>601</v>
      </c>
      <c r="S49" s="268" t="s">
        <v>602</v>
      </c>
      <c r="T49" s="793">
        <v>0</v>
      </c>
      <c r="U49" s="779"/>
      <c r="V49" s="793">
        <v>1</v>
      </c>
      <c r="W49" s="779"/>
      <c r="X49" s="823"/>
      <c r="Y49" s="779"/>
      <c r="Z49" s="822"/>
      <c r="AA49" s="822"/>
      <c r="AB49" s="822">
        <f t="shared" si="3"/>
        <v>1</v>
      </c>
      <c r="AC49" s="822"/>
      <c r="AJ49" s="321"/>
    </row>
    <row r="50" spans="1:36" s="261" customFormat="1" ht="20.15" customHeight="1">
      <c r="A50" s="260"/>
      <c r="H50" s="822">
        <f t="shared" si="2"/>
        <v>4</v>
      </c>
      <c r="I50" s="822"/>
      <c r="J50" s="822"/>
      <c r="K50" s="822"/>
      <c r="L50" s="823"/>
      <c r="M50" s="779"/>
      <c r="N50" s="793">
        <v>3</v>
      </c>
      <c r="O50" s="779"/>
      <c r="P50" s="793">
        <v>1</v>
      </c>
      <c r="Q50" s="779"/>
      <c r="R50" s="272" t="s">
        <v>603</v>
      </c>
      <c r="S50" s="268" t="s">
        <v>602</v>
      </c>
      <c r="T50" s="793">
        <v>0</v>
      </c>
      <c r="U50" s="779"/>
      <c r="V50" s="793">
        <v>1</v>
      </c>
      <c r="W50" s="779"/>
      <c r="X50" s="823"/>
      <c r="Y50" s="779"/>
      <c r="Z50" s="822"/>
      <c r="AA50" s="822"/>
      <c r="AB50" s="822">
        <f t="shared" si="3"/>
        <v>1</v>
      </c>
      <c r="AC50" s="822"/>
      <c r="AJ50" s="321"/>
    </row>
    <row r="51" spans="1:36" s="261" customFormat="1" ht="20.15" customHeight="1">
      <c r="A51" s="267"/>
      <c r="B51" s="294"/>
      <c r="C51" s="294"/>
      <c r="D51" s="294"/>
      <c r="E51" s="294"/>
      <c r="F51" s="294"/>
      <c r="G51" s="294"/>
      <c r="H51" s="822">
        <f t="shared" si="2"/>
        <v>0</v>
      </c>
      <c r="I51" s="822"/>
      <c r="J51" s="822"/>
      <c r="K51" s="822"/>
      <c r="L51" s="823"/>
      <c r="M51" s="779"/>
      <c r="N51" s="793"/>
      <c r="O51" s="779"/>
      <c r="P51" s="793"/>
      <c r="Q51" s="779"/>
      <c r="R51" s="272" t="s">
        <v>604</v>
      </c>
      <c r="S51" s="263" t="s">
        <v>599</v>
      </c>
      <c r="T51" s="793"/>
      <c r="U51" s="779"/>
      <c r="V51" s="793"/>
      <c r="W51" s="779"/>
      <c r="X51" s="823"/>
      <c r="Y51" s="779"/>
      <c r="Z51" s="822"/>
      <c r="AA51" s="822"/>
      <c r="AB51" s="822">
        <f t="shared" si="3"/>
        <v>0</v>
      </c>
      <c r="AC51" s="822"/>
      <c r="AD51" s="294"/>
      <c r="AE51" s="294"/>
      <c r="AF51" s="294"/>
      <c r="AG51" s="294"/>
      <c r="AH51" s="294"/>
      <c r="AI51" s="294"/>
      <c r="AJ51" s="295"/>
    </row>
    <row r="52" spans="1:36" s="261" customFormat="1" ht="20.15" customHeight="1">
      <c r="A52" s="841" t="s">
        <v>531</v>
      </c>
      <c r="B52" s="823"/>
      <c r="C52" s="779"/>
      <c r="D52" s="793" t="s">
        <v>605</v>
      </c>
      <c r="E52" s="779"/>
      <c r="F52" s="793" t="s">
        <v>606</v>
      </c>
      <c r="G52" s="823"/>
      <c r="H52" s="823"/>
      <c r="I52" s="823"/>
      <c r="J52" s="823"/>
      <c r="K52" s="823"/>
      <c r="L52" s="823"/>
      <c r="M52" s="823"/>
      <c r="N52" s="823"/>
      <c r="O52" s="823"/>
      <c r="P52" s="823"/>
      <c r="Q52" s="823"/>
      <c r="R52" s="842"/>
      <c r="S52" s="841" t="s">
        <v>531</v>
      </c>
      <c r="T52" s="823"/>
      <c r="U52" s="779"/>
      <c r="V52" s="793" t="s">
        <v>605</v>
      </c>
      <c r="W52" s="779"/>
      <c r="X52" s="793" t="s">
        <v>606</v>
      </c>
      <c r="Y52" s="823"/>
      <c r="Z52" s="823"/>
      <c r="AA52" s="823"/>
      <c r="AB52" s="823"/>
      <c r="AC52" s="823"/>
      <c r="AD52" s="823"/>
      <c r="AE52" s="823"/>
      <c r="AF52" s="823"/>
      <c r="AG52" s="823"/>
      <c r="AH52" s="823"/>
      <c r="AI52" s="823"/>
      <c r="AJ52" s="842"/>
    </row>
    <row r="53" spans="1:36" s="261" customFormat="1" ht="20.15" customHeight="1">
      <c r="A53" s="296"/>
      <c r="B53" s="302">
        <v>38</v>
      </c>
      <c r="C53" s="268" t="s">
        <v>595</v>
      </c>
      <c r="D53" s="793">
        <v>10</v>
      </c>
      <c r="E53" s="779"/>
      <c r="F53" s="793" t="s">
        <v>607</v>
      </c>
      <c r="G53" s="823"/>
      <c r="H53" s="823"/>
      <c r="I53" s="823"/>
      <c r="J53" s="823"/>
      <c r="K53" s="823"/>
      <c r="L53" s="823"/>
      <c r="M53" s="823"/>
      <c r="N53" s="823"/>
      <c r="O53" s="823"/>
      <c r="P53" s="823"/>
      <c r="Q53" s="823"/>
      <c r="R53" s="842"/>
      <c r="S53" s="296"/>
      <c r="T53" s="302">
        <v>25</v>
      </c>
      <c r="U53" s="268" t="s">
        <v>595</v>
      </c>
      <c r="V53" s="793">
        <v>10</v>
      </c>
      <c r="W53" s="779"/>
      <c r="X53" s="793" t="s">
        <v>608</v>
      </c>
      <c r="Y53" s="823"/>
      <c r="Z53" s="823"/>
      <c r="AA53" s="823"/>
      <c r="AB53" s="823"/>
      <c r="AC53" s="823"/>
      <c r="AD53" s="823"/>
      <c r="AE53" s="823"/>
      <c r="AF53" s="823"/>
      <c r="AG53" s="823"/>
      <c r="AH53" s="823"/>
      <c r="AI53" s="823"/>
      <c r="AJ53" s="842"/>
    </row>
    <row r="54" spans="1:36" s="261" customFormat="1" ht="20.15" customHeight="1">
      <c r="A54" s="296"/>
      <c r="B54" s="302"/>
      <c r="C54" s="268" t="s">
        <v>595</v>
      </c>
      <c r="D54" s="793"/>
      <c r="E54" s="779"/>
      <c r="F54" s="793"/>
      <c r="G54" s="823"/>
      <c r="H54" s="823"/>
      <c r="I54" s="823"/>
      <c r="J54" s="823"/>
      <c r="K54" s="823"/>
      <c r="L54" s="823"/>
      <c r="M54" s="823"/>
      <c r="N54" s="823"/>
      <c r="O54" s="823"/>
      <c r="P54" s="823"/>
      <c r="Q54" s="823"/>
      <c r="R54" s="842"/>
      <c r="S54" s="296"/>
      <c r="T54" s="302">
        <v>27</v>
      </c>
      <c r="U54" s="268" t="s">
        <v>595</v>
      </c>
      <c r="V54" s="793">
        <v>14</v>
      </c>
      <c r="W54" s="779"/>
      <c r="X54" s="793" t="s">
        <v>609</v>
      </c>
      <c r="Y54" s="823"/>
      <c r="Z54" s="823"/>
      <c r="AA54" s="823"/>
      <c r="AB54" s="823"/>
      <c r="AC54" s="823"/>
      <c r="AD54" s="823"/>
      <c r="AE54" s="823"/>
      <c r="AF54" s="823"/>
      <c r="AG54" s="823"/>
      <c r="AH54" s="823"/>
      <c r="AI54" s="823"/>
      <c r="AJ54" s="842"/>
    </row>
    <row r="55" spans="1:36" s="261" customFormat="1" ht="20.15" customHeight="1">
      <c r="A55" s="296"/>
      <c r="B55" s="302"/>
      <c r="C55" s="268" t="s">
        <v>595</v>
      </c>
      <c r="D55" s="793"/>
      <c r="E55" s="779"/>
      <c r="F55" s="793"/>
      <c r="G55" s="823"/>
      <c r="H55" s="823"/>
      <c r="I55" s="823"/>
      <c r="J55" s="823"/>
      <c r="K55" s="823"/>
      <c r="L55" s="823"/>
      <c r="M55" s="823"/>
      <c r="N55" s="823"/>
      <c r="O55" s="823"/>
      <c r="P55" s="823"/>
      <c r="Q55" s="823"/>
      <c r="R55" s="842"/>
      <c r="S55" s="296"/>
      <c r="T55" s="302">
        <v>36</v>
      </c>
      <c r="U55" s="268" t="s">
        <v>595</v>
      </c>
      <c r="V55" s="793">
        <v>4</v>
      </c>
      <c r="W55" s="779"/>
      <c r="X55" s="793" t="s">
        <v>610</v>
      </c>
      <c r="Y55" s="823"/>
      <c r="Z55" s="823"/>
      <c r="AA55" s="823"/>
      <c r="AB55" s="823"/>
      <c r="AC55" s="823"/>
      <c r="AD55" s="823"/>
      <c r="AE55" s="823"/>
      <c r="AF55" s="823"/>
      <c r="AG55" s="823"/>
      <c r="AH55" s="823"/>
      <c r="AI55" s="823"/>
      <c r="AJ55" s="842"/>
    </row>
    <row r="56" spans="1:36" s="261" customFormat="1" ht="20.15" customHeight="1">
      <c r="A56" s="296"/>
      <c r="B56" s="302"/>
      <c r="C56" s="268" t="s">
        <v>595</v>
      </c>
      <c r="D56" s="793"/>
      <c r="E56" s="779"/>
      <c r="F56" s="793"/>
      <c r="G56" s="823"/>
      <c r="H56" s="823"/>
      <c r="I56" s="823"/>
      <c r="J56" s="823"/>
      <c r="K56" s="823"/>
      <c r="L56" s="823"/>
      <c r="M56" s="823"/>
      <c r="N56" s="823"/>
      <c r="O56" s="823"/>
      <c r="P56" s="823"/>
      <c r="Q56" s="823"/>
      <c r="R56" s="842"/>
      <c r="S56" s="296"/>
      <c r="T56" s="302"/>
      <c r="U56" s="268" t="s">
        <v>595</v>
      </c>
      <c r="V56" s="793"/>
      <c r="W56" s="779"/>
      <c r="X56" s="793"/>
      <c r="Y56" s="823"/>
      <c r="Z56" s="823"/>
      <c r="AA56" s="823"/>
      <c r="AB56" s="823"/>
      <c r="AC56" s="823"/>
      <c r="AD56" s="823"/>
      <c r="AE56" s="823"/>
      <c r="AF56" s="823"/>
      <c r="AG56" s="823"/>
      <c r="AH56" s="823"/>
      <c r="AI56" s="823"/>
      <c r="AJ56" s="842"/>
    </row>
    <row r="57" spans="1:36" s="261" customFormat="1" ht="20.15" customHeight="1">
      <c r="A57" s="296"/>
      <c r="B57" s="302"/>
      <c r="C57" s="268" t="s">
        <v>595</v>
      </c>
      <c r="D57" s="793"/>
      <c r="E57" s="779"/>
      <c r="F57" s="793"/>
      <c r="G57" s="823"/>
      <c r="H57" s="823"/>
      <c r="I57" s="823"/>
      <c r="J57" s="823"/>
      <c r="K57" s="823"/>
      <c r="L57" s="823"/>
      <c r="M57" s="823"/>
      <c r="N57" s="823"/>
      <c r="O57" s="823"/>
      <c r="P57" s="823"/>
      <c r="Q57" s="823"/>
      <c r="R57" s="842"/>
      <c r="S57" s="296"/>
      <c r="T57" s="302"/>
      <c r="U57" s="268" t="s">
        <v>595</v>
      </c>
      <c r="V57" s="793"/>
      <c r="W57" s="779"/>
      <c r="X57" s="793"/>
      <c r="Y57" s="823"/>
      <c r="Z57" s="823"/>
      <c r="AA57" s="823"/>
      <c r="AB57" s="823"/>
      <c r="AC57" s="823"/>
      <c r="AD57" s="823"/>
      <c r="AE57" s="823"/>
      <c r="AF57" s="823"/>
      <c r="AG57" s="823"/>
      <c r="AH57" s="823"/>
      <c r="AI57" s="823"/>
      <c r="AJ57" s="842"/>
    </row>
    <row r="58" spans="1:36" s="261" customFormat="1" ht="20.15" customHeight="1">
      <c r="A58" s="296"/>
      <c r="B58" s="302"/>
      <c r="C58" s="268" t="s">
        <v>595</v>
      </c>
      <c r="D58" s="793"/>
      <c r="E58" s="779"/>
      <c r="F58" s="793"/>
      <c r="G58" s="823"/>
      <c r="H58" s="823"/>
      <c r="I58" s="823"/>
      <c r="J58" s="823"/>
      <c r="K58" s="823"/>
      <c r="L58" s="823"/>
      <c r="M58" s="823"/>
      <c r="N58" s="823"/>
      <c r="O58" s="823"/>
      <c r="P58" s="823"/>
      <c r="Q58" s="823"/>
      <c r="R58" s="842"/>
      <c r="S58" s="296"/>
      <c r="T58" s="302"/>
      <c r="U58" s="268" t="s">
        <v>595</v>
      </c>
      <c r="V58" s="793"/>
      <c r="W58" s="779"/>
      <c r="X58" s="793"/>
      <c r="Y58" s="823"/>
      <c r="Z58" s="823"/>
      <c r="AA58" s="823"/>
      <c r="AB58" s="823"/>
      <c r="AC58" s="823"/>
      <c r="AD58" s="823"/>
      <c r="AE58" s="823"/>
      <c r="AF58" s="823"/>
      <c r="AG58" s="823"/>
      <c r="AH58" s="823"/>
      <c r="AI58" s="823"/>
      <c r="AJ58" s="842"/>
    </row>
    <row r="59" spans="1:36" s="261" customFormat="1" ht="20.15" customHeight="1">
      <c r="A59" s="325" t="s">
        <v>611</v>
      </c>
      <c r="B59" s="326"/>
      <c r="C59" s="327"/>
      <c r="D59" s="843" t="s">
        <v>612</v>
      </c>
      <c r="E59" s="843"/>
      <c r="F59" s="843"/>
      <c r="G59" s="327"/>
      <c r="H59" s="843" t="s">
        <v>613</v>
      </c>
      <c r="I59" s="843"/>
      <c r="J59" s="327" t="s">
        <v>614</v>
      </c>
      <c r="K59" s="327"/>
      <c r="L59" s="843" t="s">
        <v>615</v>
      </c>
      <c r="M59" s="843"/>
      <c r="N59" s="843"/>
      <c r="O59" s="327" t="s">
        <v>258</v>
      </c>
      <c r="P59" s="327"/>
      <c r="Q59" s="843" t="s">
        <v>616</v>
      </c>
      <c r="R59" s="843"/>
      <c r="S59" s="327" t="s">
        <v>617</v>
      </c>
      <c r="T59" s="327"/>
      <c r="U59" s="843" t="s">
        <v>618</v>
      </c>
      <c r="V59" s="843"/>
      <c r="W59" s="327" t="s">
        <v>405</v>
      </c>
      <c r="X59" s="327"/>
      <c r="Y59" s="843" t="s">
        <v>619</v>
      </c>
      <c r="Z59" s="843"/>
      <c r="AA59" s="843"/>
      <c r="AB59" s="327" t="s">
        <v>292</v>
      </c>
      <c r="AC59" s="327"/>
      <c r="AD59" s="843" t="s">
        <v>620</v>
      </c>
      <c r="AE59" s="843"/>
      <c r="AF59" s="327" t="s">
        <v>621</v>
      </c>
      <c r="AG59" s="327"/>
      <c r="AH59" s="327"/>
      <c r="AI59" s="327"/>
      <c r="AJ59" s="328"/>
    </row>
    <row r="60" spans="1:36" s="261" customFormat="1" ht="20.15" customHeight="1">
      <c r="A60" s="853" t="s">
        <v>622</v>
      </c>
      <c r="B60" s="853"/>
      <c r="C60" s="853"/>
      <c r="D60" s="853"/>
      <c r="E60" s="853"/>
      <c r="F60" s="853"/>
      <c r="G60" s="853"/>
      <c r="H60" s="853"/>
      <c r="I60" s="853"/>
      <c r="J60" s="853"/>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row>
    <row r="61" spans="1:36" s="261" customFormat="1" ht="20.15" customHeight="1">
      <c r="A61" s="854" t="s">
        <v>623</v>
      </c>
      <c r="B61" s="854"/>
      <c r="C61" s="854"/>
      <c r="D61" s="854"/>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row>
    <row r="62" spans="1:36" ht="18.75" customHeight="1" hidden="1">
      <c r="A62" s="252"/>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329"/>
    </row>
    <row r="63" spans="1:36" s="128" customFormat="1" ht="20.15" customHeight="1" hidden="1">
      <c r="A63" s="855" t="s">
        <v>624</v>
      </c>
      <c r="B63" s="856"/>
      <c r="C63" s="856"/>
      <c r="D63" s="856"/>
      <c r="E63" s="330" t="s">
        <v>103</v>
      </c>
      <c r="F63" s="856"/>
      <c r="G63" s="856"/>
      <c r="H63" s="856"/>
      <c r="I63" s="856"/>
      <c r="J63" s="856"/>
      <c r="K63" s="330" t="s">
        <v>120</v>
      </c>
      <c r="L63" s="330"/>
      <c r="M63" s="856" t="s">
        <v>625</v>
      </c>
      <c r="N63" s="856"/>
      <c r="O63" s="856"/>
      <c r="P63" s="856"/>
      <c r="Q63" s="856"/>
      <c r="R63" s="330" t="s">
        <v>103</v>
      </c>
      <c r="S63" s="856"/>
      <c r="T63" s="856"/>
      <c r="U63" s="856"/>
      <c r="V63" s="856"/>
      <c r="W63" s="856"/>
      <c r="X63" s="856"/>
      <c r="Y63" s="856"/>
      <c r="Z63" s="856"/>
      <c r="AA63" s="856"/>
      <c r="AB63" s="856"/>
      <c r="AC63" s="856"/>
      <c r="AD63" s="856"/>
      <c r="AE63" s="856"/>
      <c r="AF63" s="856"/>
      <c r="AG63" s="856"/>
      <c r="AH63" s="856"/>
      <c r="AI63" s="330" t="s">
        <v>626</v>
      </c>
      <c r="AJ63" s="331"/>
    </row>
    <row r="64" spans="1:36" ht="20.15" customHeight="1" hidden="1">
      <c r="A64" s="332"/>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333"/>
    </row>
    <row r="65" spans="1:36" ht="20.15" customHeight="1" hidden="1">
      <c r="A65" s="334"/>
      <c r="AJ65" s="335"/>
    </row>
    <row r="66" spans="1:36" ht="20.15" customHeight="1" hidden="1">
      <c r="A66" s="334"/>
      <c r="AJ66" s="335"/>
    </row>
    <row r="67" spans="1:36" ht="20.15" customHeight="1" hidden="1">
      <c r="A67" s="334"/>
      <c r="AJ67" s="335"/>
    </row>
    <row r="68" spans="1:36" ht="20.15" customHeight="1" hidden="1">
      <c r="A68" s="334"/>
      <c r="AJ68" s="335"/>
    </row>
    <row r="69" spans="1:36" ht="20.15" customHeight="1" hidden="1">
      <c r="A69" s="334"/>
      <c r="AJ69" s="335"/>
    </row>
    <row r="70" spans="1:36" ht="20.15" customHeight="1" hidden="1">
      <c r="A70" s="336"/>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337"/>
    </row>
    <row r="72" spans="9:36" s="128" customFormat="1" ht="16.75">
      <c r="I72" s="857" t="s">
        <v>627</v>
      </c>
      <c r="J72" s="857"/>
      <c r="K72" s="857"/>
      <c r="L72" s="857"/>
      <c r="M72" s="857"/>
      <c r="N72" s="857"/>
      <c r="O72" s="857"/>
      <c r="P72" s="857" t="s">
        <v>628</v>
      </c>
      <c r="Q72" s="857"/>
      <c r="R72" s="857"/>
      <c r="S72" s="857"/>
      <c r="T72" s="857"/>
      <c r="U72" s="857"/>
      <c r="V72" s="857"/>
      <c r="W72" s="858" t="s">
        <v>629</v>
      </c>
      <c r="X72" s="859"/>
      <c r="Y72" s="859"/>
      <c r="Z72" s="859"/>
      <c r="AA72" s="859"/>
      <c r="AB72" s="859"/>
      <c r="AC72" s="860"/>
      <c r="AD72" s="858" t="s">
        <v>630</v>
      </c>
      <c r="AE72" s="859"/>
      <c r="AF72" s="859"/>
      <c r="AG72" s="859"/>
      <c r="AH72" s="859"/>
      <c r="AI72" s="859"/>
      <c r="AJ72" s="860"/>
    </row>
    <row r="73" spans="9:36" ht="13.5" customHeight="1">
      <c r="I73" s="844" t="s">
        <v>631</v>
      </c>
      <c r="J73" s="844"/>
      <c r="K73" s="844"/>
      <c r="L73" s="844"/>
      <c r="M73" s="844"/>
      <c r="N73" s="844"/>
      <c r="O73" s="844"/>
      <c r="P73" s="844" t="s">
        <v>632</v>
      </c>
      <c r="Q73" s="844"/>
      <c r="R73" s="844"/>
      <c r="S73" s="844"/>
      <c r="T73" s="844"/>
      <c r="U73" s="844"/>
      <c r="V73" s="844"/>
      <c r="W73" s="845" t="s">
        <v>633</v>
      </c>
      <c r="X73" s="846"/>
      <c r="Y73" s="846"/>
      <c r="Z73" s="846"/>
      <c r="AA73" s="846"/>
      <c r="AB73" s="846"/>
      <c r="AC73" s="847"/>
      <c r="AD73" s="845" t="str">
        <f>V6</f>
        <v>宇髙　篤史</v>
      </c>
      <c r="AE73" s="846"/>
      <c r="AF73" s="846"/>
      <c r="AG73" s="846"/>
      <c r="AH73" s="846"/>
      <c r="AI73" s="846"/>
      <c r="AJ73" s="847"/>
    </row>
    <row r="74" spans="9:36" ht="13.5" customHeight="1">
      <c r="I74" s="844"/>
      <c r="J74" s="844"/>
      <c r="K74" s="844"/>
      <c r="L74" s="844"/>
      <c r="M74" s="844"/>
      <c r="N74" s="844"/>
      <c r="O74" s="844"/>
      <c r="P74" s="844"/>
      <c r="Q74" s="844"/>
      <c r="R74" s="844"/>
      <c r="S74" s="844"/>
      <c r="T74" s="844"/>
      <c r="U74" s="844"/>
      <c r="V74" s="844"/>
      <c r="W74" s="848"/>
      <c r="X74" s="588"/>
      <c r="Y74" s="588"/>
      <c r="Z74" s="588"/>
      <c r="AA74" s="588"/>
      <c r="AB74" s="588"/>
      <c r="AC74" s="849"/>
      <c r="AD74" s="848"/>
      <c r="AE74" s="588"/>
      <c r="AF74" s="588"/>
      <c r="AG74" s="588"/>
      <c r="AH74" s="588"/>
      <c r="AI74" s="588"/>
      <c r="AJ74" s="849"/>
    </row>
    <row r="75" spans="9:36" ht="13.5" customHeight="1">
      <c r="I75" s="844"/>
      <c r="J75" s="844"/>
      <c r="K75" s="844"/>
      <c r="L75" s="844"/>
      <c r="M75" s="844"/>
      <c r="N75" s="844"/>
      <c r="O75" s="844"/>
      <c r="P75" s="844"/>
      <c r="Q75" s="844"/>
      <c r="R75" s="844"/>
      <c r="S75" s="844"/>
      <c r="T75" s="844"/>
      <c r="U75" s="844"/>
      <c r="V75" s="844"/>
      <c r="W75" s="850"/>
      <c r="X75" s="851"/>
      <c r="Y75" s="851"/>
      <c r="Z75" s="851"/>
      <c r="AA75" s="851"/>
      <c r="AB75" s="851"/>
      <c r="AC75" s="852"/>
      <c r="AD75" s="850"/>
      <c r="AE75" s="851"/>
      <c r="AF75" s="851"/>
      <c r="AG75" s="851"/>
      <c r="AH75" s="851"/>
      <c r="AI75" s="851"/>
      <c r="AJ75" s="852"/>
    </row>
    <row r="76" spans="40:41" ht="13.5">
      <c r="AN76" s="18"/>
      <c r="AO76" s="18"/>
    </row>
    <row r="77" spans="40:41" ht="13.5">
      <c r="AN77" s="18"/>
      <c r="AO77" s="18"/>
    </row>
  </sheetData>
  <mergeCells count="273">
    <mergeCell ref="I73:O75"/>
    <mergeCell ref="P73:V75"/>
    <mergeCell ref="W73:AC75"/>
    <mergeCell ref="AD73:AJ75"/>
    <mergeCell ref="A60:AJ60"/>
    <mergeCell ref="A61:AJ61"/>
    <mergeCell ref="A63:D63"/>
    <mergeCell ref="F63:J63"/>
    <mergeCell ref="M63:Q63"/>
    <mergeCell ref="S63:AH63"/>
    <mergeCell ref="I72:O72"/>
    <mergeCell ref="P72:V72"/>
    <mergeCell ref="W72:AC72"/>
    <mergeCell ref="AD72:AJ72"/>
    <mergeCell ref="D57:E57"/>
    <mergeCell ref="F57:R57"/>
    <mergeCell ref="V57:W57"/>
    <mergeCell ref="X57:AJ57"/>
    <mergeCell ref="D58:E58"/>
    <mergeCell ref="F58:R58"/>
    <mergeCell ref="V58:W58"/>
    <mergeCell ref="X58:AJ58"/>
    <mergeCell ref="D59:F59"/>
    <mergeCell ref="H59:I59"/>
    <mergeCell ref="L59:N59"/>
    <mergeCell ref="Q59:R59"/>
    <mergeCell ref="U59:V59"/>
    <mergeCell ref="Y59:AA59"/>
    <mergeCell ref="AD59:AE59"/>
    <mergeCell ref="D54:E54"/>
    <mergeCell ref="F54:R54"/>
    <mergeCell ref="V54:W54"/>
    <mergeCell ref="X54:AJ54"/>
    <mergeCell ref="D55:E55"/>
    <mergeCell ref="F55:R55"/>
    <mergeCell ref="V55:W55"/>
    <mergeCell ref="X55:AJ55"/>
    <mergeCell ref="D56:E56"/>
    <mergeCell ref="F56:R56"/>
    <mergeCell ref="V56:W56"/>
    <mergeCell ref="X56:AJ56"/>
    <mergeCell ref="AB51:AC51"/>
    <mergeCell ref="A52:C52"/>
    <mergeCell ref="D52:E52"/>
    <mergeCell ref="F52:R52"/>
    <mergeCell ref="S52:U52"/>
    <mergeCell ref="V52:W52"/>
    <mergeCell ref="X52:AJ52"/>
    <mergeCell ref="D53:E53"/>
    <mergeCell ref="F53:R53"/>
    <mergeCell ref="V53:W53"/>
    <mergeCell ref="X53:AJ53"/>
    <mergeCell ref="H51:I51"/>
    <mergeCell ref="J51:K51"/>
    <mergeCell ref="L51:M51"/>
    <mergeCell ref="N51:O51"/>
    <mergeCell ref="P51:Q51"/>
    <mergeCell ref="T51:U51"/>
    <mergeCell ref="V51:W51"/>
    <mergeCell ref="X51:Y51"/>
    <mergeCell ref="Z51:AA51"/>
    <mergeCell ref="AB49:AC49"/>
    <mergeCell ref="H50:I50"/>
    <mergeCell ref="J50:K50"/>
    <mergeCell ref="L50:M50"/>
    <mergeCell ref="N50:O50"/>
    <mergeCell ref="P50:Q50"/>
    <mergeCell ref="T50:U50"/>
    <mergeCell ref="V50:W50"/>
    <mergeCell ref="X50:Y50"/>
    <mergeCell ref="Z50:AA50"/>
    <mergeCell ref="AB50:AC50"/>
    <mergeCell ref="H49:I49"/>
    <mergeCell ref="J49:K49"/>
    <mergeCell ref="L49:M49"/>
    <mergeCell ref="N49:O49"/>
    <mergeCell ref="P49:Q49"/>
    <mergeCell ref="T49:U49"/>
    <mergeCell ref="V49:W49"/>
    <mergeCell ref="X49:Y49"/>
    <mergeCell ref="Z49:AA49"/>
    <mergeCell ref="AB47:AC47"/>
    <mergeCell ref="H48:I48"/>
    <mergeCell ref="J48:K48"/>
    <mergeCell ref="L48:M48"/>
    <mergeCell ref="N48:O48"/>
    <mergeCell ref="P48:Q48"/>
    <mergeCell ref="T48:U48"/>
    <mergeCell ref="V48:W48"/>
    <mergeCell ref="X48:Y48"/>
    <mergeCell ref="Z48:AA48"/>
    <mergeCell ref="AB48:AC48"/>
    <mergeCell ref="H47:I47"/>
    <mergeCell ref="J47:K47"/>
    <mergeCell ref="L47:M47"/>
    <mergeCell ref="N47:O47"/>
    <mergeCell ref="P47:Q47"/>
    <mergeCell ref="T47:U47"/>
    <mergeCell ref="V47:W47"/>
    <mergeCell ref="X47:Y47"/>
    <mergeCell ref="Z47:AA47"/>
    <mergeCell ref="E45:I45"/>
    <mergeCell ref="M45:Q45"/>
    <mergeCell ref="W45:AA45"/>
    <mergeCell ref="AE45:AI45"/>
    <mergeCell ref="A46:G46"/>
    <mergeCell ref="H46:I46"/>
    <mergeCell ref="J46:K46"/>
    <mergeCell ref="L46:M46"/>
    <mergeCell ref="N46:O46"/>
    <mergeCell ref="P46:Q46"/>
    <mergeCell ref="R46:S46"/>
    <mergeCell ref="T46:U46"/>
    <mergeCell ref="V46:W46"/>
    <mergeCell ref="X46:Y46"/>
    <mergeCell ref="Z46:AA46"/>
    <mergeCell ref="AB46:AC46"/>
    <mergeCell ref="AD46:AJ46"/>
    <mergeCell ref="E42:I42"/>
    <mergeCell ref="M42:Q42"/>
    <mergeCell ref="W42:AA42"/>
    <mergeCell ref="AE42:AI42"/>
    <mergeCell ref="E43:I43"/>
    <mergeCell ref="M43:Q43"/>
    <mergeCell ref="W43:AA43"/>
    <mergeCell ref="AE43:AI43"/>
    <mergeCell ref="E44:I44"/>
    <mergeCell ref="M44:Q44"/>
    <mergeCell ref="W44:AA44"/>
    <mergeCell ref="AE44:AI44"/>
    <mergeCell ref="E39:I39"/>
    <mergeCell ref="M39:Q39"/>
    <mergeCell ref="W39:AA39"/>
    <mergeCell ref="AE39:AI39"/>
    <mergeCell ref="E40:I40"/>
    <mergeCell ref="M40:Q40"/>
    <mergeCell ref="W40:AA40"/>
    <mergeCell ref="AE40:AI40"/>
    <mergeCell ref="E41:I41"/>
    <mergeCell ref="M41:Q41"/>
    <mergeCell ref="W41:AA41"/>
    <mergeCell ref="AE41:AI41"/>
    <mergeCell ref="C36:I37"/>
    <mergeCell ref="J36:J37"/>
    <mergeCell ref="K36:Q37"/>
    <mergeCell ref="R36:S36"/>
    <mergeCell ref="U36:AA37"/>
    <mergeCell ref="AB36:AB37"/>
    <mergeCell ref="AC36:AI37"/>
    <mergeCell ref="R37:S37"/>
    <mergeCell ref="E38:I38"/>
    <mergeCell ref="M38:Q38"/>
    <mergeCell ref="W38:AA38"/>
    <mergeCell ref="AE38:AI38"/>
    <mergeCell ref="L31:P31"/>
    <mergeCell ref="U31:Y31"/>
    <mergeCell ref="L32:P32"/>
    <mergeCell ref="U32:Y32"/>
    <mergeCell ref="L33:P33"/>
    <mergeCell ref="U33:Y33"/>
    <mergeCell ref="L34:P34"/>
    <mergeCell ref="U34:Y34"/>
    <mergeCell ref="L35:P35"/>
    <mergeCell ref="R35:S35"/>
    <mergeCell ref="U35:Y35"/>
    <mergeCell ref="L26:P26"/>
    <mergeCell ref="U26:Y26"/>
    <mergeCell ref="L27:P27"/>
    <mergeCell ref="U27:Y27"/>
    <mergeCell ref="L28:P28"/>
    <mergeCell ref="U28:Y28"/>
    <mergeCell ref="L29:P29"/>
    <mergeCell ref="U29:Y29"/>
    <mergeCell ref="L30:P30"/>
    <mergeCell ref="U30:Y30"/>
    <mergeCell ref="L21:P21"/>
    <mergeCell ref="U21:Y21"/>
    <mergeCell ref="L22:P22"/>
    <mergeCell ref="U22:Y22"/>
    <mergeCell ref="L23:P23"/>
    <mergeCell ref="U23:Y23"/>
    <mergeCell ref="Q24:T24"/>
    <mergeCell ref="L25:P25"/>
    <mergeCell ref="U25:Y25"/>
    <mergeCell ref="L16:P16"/>
    <mergeCell ref="U16:Y16"/>
    <mergeCell ref="L17:P17"/>
    <mergeCell ref="U17:Y17"/>
    <mergeCell ref="L18:P18"/>
    <mergeCell ref="U18:Y18"/>
    <mergeCell ref="L19:P19"/>
    <mergeCell ref="U19:Y19"/>
    <mergeCell ref="L20:P20"/>
    <mergeCell ref="U20:Y20"/>
    <mergeCell ref="AI14:AJ14"/>
    <mergeCell ref="A15:B15"/>
    <mergeCell ref="C15:D15"/>
    <mergeCell ref="E15:F15"/>
    <mergeCell ref="G15:H15"/>
    <mergeCell ref="I15:J15"/>
    <mergeCell ref="AA15:AB15"/>
    <mergeCell ref="AC15:AD15"/>
    <mergeCell ref="AE15:AF15"/>
    <mergeCell ref="AG15:AH15"/>
    <mergeCell ref="AI15:AJ15"/>
    <mergeCell ref="R11:S11"/>
    <mergeCell ref="V11:W11"/>
    <mergeCell ref="X11:Y11"/>
    <mergeCell ref="R12:S12"/>
    <mergeCell ref="C13:J13"/>
    <mergeCell ref="AA13:AH13"/>
    <mergeCell ref="A14:B14"/>
    <mergeCell ref="C14:D14"/>
    <mergeCell ref="E14:F14"/>
    <mergeCell ref="G14:H14"/>
    <mergeCell ref="I14:J14"/>
    <mergeCell ref="R14:S14"/>
    <mergeCell ref="AA14:AB14"/>
    <mergeCell ref="AC14:AD14"/>
    <mergeCell ref="AE14:AF14"/>
    <mergeCell ref="AG14:AH14"/>
    <mergeCell ref="AA6:AE6"/>
    <mergeCell ref="AF6:AJ6"/>
    <mergeCell ref="A7:B7"/>
    <mergeCell ref="L7:M7"/>
    <mergeCell ref="N7:O7"/>
    <mergeCell ref="S7:T7"/>
    <mergeCell ref="AA7:AE7"/>
    <mergeCell ref="A8:C8"/>
    <mergeCell ref="L8:O8"/>
    <mergeCell ref="P8:P12"/>
    <mergeCell ref="R8:S8"/>
    <mergeCell ref="U8:U12"/>
    <mergeCell ref="V8:X8"/>
    <mergeCell ref="AG8:AJ8"/>
    <mergeCell ref="B9:K9"/>
    <mergeCell ref="L9:O9"/>
    <mergeCell ref="R9:S9"/>
    <mergeCell ref="W9:AF9"/>
    <mergeCell ref="AG9:AJ9"/>
    <mergeCell ref="M10:O10"/>
    <mergeCell ref="R10:S10"/>
    <mergeCell ref="V10:X10"/>
    <mergeCell ref="L11:M11"/>
    <mergeCell ref="N11:O11"/>
    <mergeCell ref="A5:B5"/>
    <mergeCell ref="C5:I7"/>
    <mergeCell ref="L5:M5"/>
    <mergeCell ref="S5:T5"/>
    <mergeCell ref="A6:B6"/>
    <mergeCell ref="L6:M6"/>
    <mergeCell ref="N6:O6"/>
    <mergeCell ref="S6:T6"/>
    <mergeCell ref="V6:Z6"/>
    <mergeCell ref="A1:F1"/>
    <mergeCell ref="G1:J1"/>
    <mergeCell ref="K1:L1"/>
    <mergeCell ref="A2:B2"/>
    <mergeCell ref="C2:N4"/>
    <mergeCell ref="P2:Q2"/>
    <mergeCell ref="AC2:AD3"/>
    <mergeCell ref="AF2:AJ2"/>
    <mergeCell ref="A3:B3"/>
    <mergeCell ref="O3:P3"/>
    <mergeCell ref="Q3:R3"/>
    <mergeCell ref="S3:AA3"/>
    <mergeCell ref="AF3:AJ3"/>
    <mergeCell ref="A4:B4"/>
    <mergeCell ref="O4:P4"/>
    <mergeCell ref="Q4:R4"/>
    <mergeCell ref="S4:AA4"/>
    <mergeCell ref="AC4:AD4"/>
    <mergeCell ref="AF4:AJ4"/>
  </mergeCells>
  <printOptions/>
  <pageMargins left="0" right="0" top="0" bottom="0" header="0.19685039370078738" footer="0.35433070866141736"/>
  <pageSetup fitToHeight="1" fitToWidth="1" horizontalDpi="600" verticalDpi="600" orientation="portrait" paperSize="9" scale="65"/>
  <rowBreaks count="1" manualBreakCount="1">
    <brk id="70"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AO77"/>
  <sheetViews>
    <sheetView zoomScale="85" zoomScaleNormal="85" workbookViewId="0" topLeftCell="A1">
      <selection activeCell="M1" sqref="M1"/>
    </sheetView>
  </sheetViews>
  <sheetFormatPr defaultColWidth="3.875" defaultRowHeight="13.5"/>
  <cols>
    <col min="1" max="16384" width="3.875" style="106" customWidth="1"/>
  </cols>
  <sheetData>
    <row r="1" spans="1:27" ht="30" customHeight="1">
      <c r="A1" s="747" t="s">
        <v>518</v>
      </c>
      <c r="B1" s="747"/>
      <c r="C1" s="748"/>
      <c r="D1" s="748"/>
      <c r="E1" s="748"/>
      <c r="F1" s="748"/>
      <c r="G1" s="749" t="s">
        <v>519</v>
      </c>
      <c r="H1" s="749"/>
      <c r="I1" s="749"/>
      <c r="J1" s="749"/>
      <c r="K1" s="750">
        <v>50</v>
      </c>
      <c r="L1" s="749"/>
      <c r="T1" s="252"/>
      <c r="U1" s="252"/>
      <c r="V1" s="252"/>
      <c r="W1" s="252"/>
      <c r="X1" s="252"/>
      <c r="Y1" s="252"/>
      <c r="AA1" s="252"/>
    </row>
    <row r="2" spans="1:36" ht="20.15" customHeight="1">
      <c r="A2" s="751" t="s">
        <v>520</v>
      </c>
      <c r="B2" s="752"/>
      <c r="C2" s="753" t="s">
        <v>521</v>
      </c>
      <c r="D2" s="754"/>
      <c r="E2" s="754"/>
      <c r="F2" s="754"/>
      <c r="G2" s="754"/>
      <c r="H2" s="754"/>
      <c r="I2" s="754"/>
      <c r="J2" s="754"/>
      <c r="K2" s="754"/>
      <c r="L2" s="754"/>
      <c r="M2" s="754"/>
      <c r="N2" s="755"/>
      <c r="O2" s="256" t="s">
        <v>522</v>
      </c>
      <c r="P2" s="762">
        <v>3</v>
      </c>
      <c r="Q2" s="762"/>
      <c r="R2" s="257" t="s">
        <v>523</v>
      </c>
      <c r="S2" s="258"/>
      <c r="T2" s="254"/>
      <c r="U2" s="254"/>
      <c r="V2" s="254"/>
      <c r="W2" s="254"/>
      <c r="X2" s="254"/>
      <c r="Y2" s="254"/>
      <c r="Z2" s="254"/>
      <c r="AA2" s="255"/>
      <c r="AB2" s="259" t="s">
        <v>524</v>
      </c>
      <c r="AC2" s="763" t="s">
        <v>525</v>
      </c>
      <c r="AD2" s="752"/>
      <c r="AE2" s="259" t="s">
        <v>526</v>
      </c>
      <c r="AF2" s="766"/>
      <c r="AG2" s="767"/>
      <c r="AH2" s="767"/>
      <c r="AI2" s="767"/>
      <c r="AJ2" s="768"/>
    </row>
    <row r="3" spans="1:36" ht="20.15" customHeight="1">
      <c r="A3" s="769" t="s">
        <v>527</v>
      </c>
      <c r="B3" s="770"/>
      <c r="C3" s="756"/>
      <c r="D3" s="757"/>
      <c r="E3" s="757"/>
      <c r="F3" s="757"/>
      <c r="G3" s="757"/>
      <c r="H3" s="757"/>
      <c r="I3" s="757"/>
      <c r="J3" s="757"/>
      <c r="K3" s="757"/>
      <c r="L3" s="757"/>
      <c r="M3" s="757"/>
      <c r="N3" s="758"/>
      <c r="O3" s="771" t="s">
        <v>528</v>
      </c>
      <c r="P3" s="772"/>
      <c r="Q3" s="771" t="s">
        <v>529</v>
      </c>
      <c r="R3" s="772"/>
      <c r="S3" s="756" t="s">
        <v>530</v>
      </c>
      <c r="T3" s="757"/>
      <c r="U3" s="757"/>
      <c r="V3" s="757"/>
      <c r="W3" s="757"/>
      <c r="X3" s="757"/>
      <c r="Y3" s="757"/>
      <c r="Z3" s="757"/>
      <c r="AA3" s="758"/>
      <c r="AB3" s="264" t="s">
        <v>531</v>
      </c>
      <c r="AC3" s="764"/>
      <c r="AD3" s="765"/>
      <c r="AE3" s="266" t="s">
        <v>532</v>
      </c>
      <c r="AF3" s="773" t="s">
        <v>538</v>
      </c>
      <c r="AG3" s="774"/>
      <c r="AH3" s="774"/>
      <c r="AI3" s="774"/>
      <c r="AJ3" s="775"/>
    </row>
    <row r="4" spans="1:36" ht="20.15" customHeight="1">
      <c r="A4" s="776" t="s">
        <v>534</v>
      </c>
      <c r="B4" s="765"/>
      <c r="C4" s="759"/>
      <c r="D4" s="760"/>
      <c r="E4" s="760"/>
      <c r="F4" s="760"/>
      <c r="G4" s="760"/>
      <c r="H4" s="760"/>
      <c r="I4" s="760"/>
      <c r="J4" s="760"/>
      <c r="K4" s="760"/>
      <c r="L4" s="760"/>
      <c r="M4" s="760"/>
      <c r="N4" s="761"/>
      <c r="O4" s="777" t="s">
        <v>415</v>
      </c>
      <c r="P4" s="765"/>
      <c r="Q4" s="777" t="s">
        <v>399</v>
      </c>
      <c r="R4" s="765"/>
      <c r="S4" s="759" t="s">
        <v>634</v>
      </c>
      <c r="T4" s="760"/>
      <c r="U4" s="760"/>
      <c r="V4" s="760"/>
      <c r="W4" s="760"/>
      <c r="X4" s="760"/>
      <c r="Y4" s="760"/>
      <c r="Z4" s="760"/>
      <c r="AA4" s="761"/>
      <c r="AB4" s="264" t="s">
        <v>536</v>
      </c>
      <c r="AC4" s="778" t="s">
        <v>635</v>
      </c>
      <c r="AD4" s="779"/>
      <c r="AE4" s="266" t="s">
        <v>537</v>
      </c>
      <c r="AF4" s="780" t="s">
        <v>631</v>
      </c>
      <c r="AG4" s="781"/>
      <c r="AH4" s="781"/>
      <c r="AI4" s="781"/>
      <c r="AJ4" s="782"/>
    </row>
    <row r="5" spans="1:36" ht="20.15" customHeight="1">
      <c r="A5" s="783" t="s">
        <v>527</v>
      </c>
      <c r="B5" s="772"/>
      <c r="C5" s="784" t="s">
        <v>539</v>
      </c>
      <c r="D5" s="785"/>
      <c r="E5" s="785"/>
      <c r="F5" s="785"/>
      <c r="G5" s="785"/>
      <c r="H5" s="785"/>
      <c r="I5" s="786"/>
      <c r="J5" s="270" t="s">
        <v>540</v>
      </c>
      <c r="K5" s="271" t="s">
        <v>541</v>
      </c>
      <c r="L5" s="793" t="s">
        <v>542</v>
      </c>
      <c r="M5" s="794"/>
      <c r="N5" s="273" t="s">
        <v>543</v>
      </c>
      <c r="O5" s="274" t="s">
        <v>544</v>
      </c>
      <c r="P5" s="275" t="s">
        <v>545</v>
      </c>
      <c r="Q5" s="276" t="s">
        <v>546</v>
      </c>
      <c r="R5" s="270" t="s">
        <v>547</v>
      </c>
      <c r="S5" s="795" t="s">
        <v>548</v>
      </c>
      <c r="T5" s="796"/>
      <c r="U5" s="270" t="s">
        <v>549</v>
      </c>
      <c r="V5" s="277" t="s">
        <v>389</v>
      </c>
      <c r="W5" s="277"/>
      <c r="X5" s="129"/>
      <c r="Y5" s="277"/>
      <c r="Z5" s="278"/>
      <c r="AA5" s="279" t="s">
        <v>391</v>
      </c>
      <c r="AB5" s="277"/>
      <c r="AC5" s="277"/>
      <c r="AD5" s="277"/>
      <c r="AE5" s="278"/>
      <c r="AF5" s="279" t="s">
        <v>550</v>
      </c>
      <c r="AG5" s="277"/>
      <c r="AH5" s="277"/>
      <c r="AI5" s="277"/>
      <c r="AJ5" s="280"/>
    </row>
    <row r="6" spans="1:36" ht="20.15" customHeight="1">
      <c r="A6" s="769"/>
      <c r="B6" s="797"/>
      <c r="C6" s="787"/>
      <c r="D6" s="788"/>
      <c r="E6" s="788"/>
      <c r="F6" s="788"/>
      <c r="G6" s="788"/>
      <c r="H6" s="788"/>
      <c r="I6" s="789"/>
      <c r="J6" s="282"/>
      <c r="K6" s="283" t="s">
        <v>551</v>
      </c>
      <c r="L6" s="793" t="s">
        <v>552</v>
      </c>
      <c r="M6" s="794"/>
      <c r="N6" s="861" t="s">
        <v>636</v>
      </c>
      <c r="O6" s="799"/>
      <c r="P6" s="268" t="s">
        <v>553</v>
      </c>
      <c r="Q6" s="284"/>
      <c r="R6" s="282"/>
      <c r="S6" s="800" t="s">
        <v>554</v>
      </c>
      <c r="T6" s="801"/>
      <c r="U6" s="282"/>
      <c r="V6" s="802" t="s">
        <v>637</v>
      </c>
      <c r="W6" s="803"/>
      <c r="X6" s="803"/>
      <c r="Y6" s="803"/>
      <c r="Z6" s="804"/>
      <c r="AA6" s="802" t="s">
        <v>567</v>
      </c>
      <c r="AB6" s="803"/>
      <c r="AC6" s="803"/>
      <c r="AD6" s="803"/>
      <c r="AE6" s="804"/>
      <c r="AF6" s="802" t="s">
        <v>555</v>
      </c>
      <c r="AG6" s="803"/>
      <c r="AH6" s="803"/>
      <c r="AI6" s="803"/>
      <c r="AJ6" s="805"/>
    </row>
    <row r="7" spans="1:36" ht="20.15" customHeight="1">
      <c r="A7" s="776" t="s">
        <v>558</v>
      </c>
      <c r="B7" s="765"/>
      <c r="C7" s="790"/>
      <c r="D7" s="791"/>
      <c r="E7" s="791"/>
      <c r="F7" s="791"/>
      <c r="G7" s="791"/>
      <c r="H7" s="791"/>
      <c r="I7" s="792"/>
      <c r="J7" s="285" t="s">
        <v>559</v>
      </c>
      <c r="K7" s="286" t="s">
        <v>560</v>
      </c>
      <c r="L7" s="793" t="s">
        <v>561</v>
      </c>
      <c r="M7" s="794"/>
      <c r="N7" s="798">
        <v>25.5</v>
      </c>
      <c r="O7" s="799"/>
      <c r="P7" s="268" t="s">
        <v>562</v>
      </c>
      <c r="Q7" s="287" t="s">
        <v>563</v>
      </c>
      <c r="R7" s="285" t="s">
        <v>564</v>
      </c>
      <c r="S7" s="806" t="s">
        <v>565</v>
      </c>
      <c r="T7" s="807"/>
      <c r="U7" s="285" t="s">
        <v>566</v>
      </c>
      <c r="V7" s="288"/>
      <c r="W7" s="288"/>
      <c r="X7" s="288"/>
      <c r="Y7" s="288"/>
      <c r="Z7" s="289"/>
      <c r="AA7" s="808" t="s">
        <v>638</v>
      </c>
      <c r="AB7" s="809"/>
      <c r="AC7" s="809"/>
      <c r="AD7" s="809"/>
      <c r="AE7" s="810"/>
      <c r="AF7" s="290"/>
      <c r="AG7" s="288"/>
      <c r="AH7" s="288"/>
      <c r="AI7" s="288"/>
      <c r="AJ7" s="291"/>
    </row>
    <row r="8" spans="1:36" s="261" customFormat="1" ht="20.15" customHeight="1">
      <c r="A8" s="783" t="s">
        <v>568</v>
      </c>
      <c r="B8" s="811"/>
      <c r="C8" s="811"/>
      <c r="D8" s="292"/>
      <c r="E8" s="292"/>
      <c r="F8" s="292"/>
      <c r="G8" s="292"/>
      <c r="H8" s="292"/>
      <c r="I8" s="292"/>
      <c r="J8" s="292"/>
      <c r="K8" s="292"/>
      <c r="L8" s="811"/>
      <c r="M8" s="811"/>
      <c r="N8" s="811"/>
      <c r="O8" s="772"/>
      <c r="P8" s="812">
        <f>IF(Q8="","",SUM(Q8:Q11))</f>
        <v>1</v>
      </c>
      <c r="Q8" s="293">
        <v>0</v>
      </c>
      <c r="R8" s="793" t="s">
        <v>266</v>
      </c>
      <c r="S8" s="779"/>
      <c r="T8" s="293">
        <v>0</v>
      </c>
      <c r="U8" s="812">
        <f>IF(T8="","",SUM(T8:T11))</f>
        <v>0</v>
      </c>
      <c r="V8" s="771" t="s">
        <v>568</v>
      </c>
      <c r="W8" s="811"/>
      <c r="X8" s="811"/>
      <c r="Y8" s="292"/>
      <c r="Z8" s="292"/>
      <c r="AA8" s="292"/>
      <c r="AE8" s="292"/>
      <c r="AF8" s="292"/>
      <c r="AG8" s="811"/>
      <c r="AH8" s="811"/>
      <c r="AI8" s="811"/>
      <c r="AJ8" s="815"/>
    </row>
    <row r="9" spans="1:36" s="261" customFormat="1" ht="20.15" customHeight="1">
      <c r="A9" s="260"/>
      <c r="B9" s="816" t="str">
        <f>'組み合わせ'!CF27</f>
        <v>ブルーウイングフットボールクラブ</v>
      </c>
      <c r="C9" s="816"/>
      <c r="D9" s="816"/>
      <c r="E9" s="816"/>
      <c r="F9" s="816"/>
      <c r="G9" s="816"/>
      <c r="H9" s="816"/>
      <c r="I9" s="816"/>
      <c r="J9" s="816"/>
      <c r="K9" s="816"/>
      <c r="L9" s="817" t="str">
        <f>'組み合わせ'!CP30</f>
        <v>（　大分　市）</v>
      </c>
      <c r="M9" s="817"/>
      <c r="N9" s="817"/>
      <c r="O9" s="818"/>
      <c r="P9" s="813"/>
      <c r="Q9" s="293">
        <v>0</v>
      </c>
      <c r="R9" s="793" t="s">
        <v>268</v>
      </c>
      <c r="S9" s="779"/>
      <c r="T9" s="293">
        <v>0</v>
      </c>
      <c r="U9" s="813"/>
      <c r="V9" s="266"/>
      <c r="W9" s="816" t="str">
        <f>'組み合わせ'!DP27</f>
        <v>スマイス・セレソン</v>
      </c>
      <c r="X9" s="816"/>
      <c r="Y9" s="816"/>
      <c r="Z9" s="816"/>
      <c r="AA9" s="816"/>
      <c r="AB9" s="816"/>
      <c r="AC9" s="816"/>
      <c r="AD9" s="816"/>
      <c r="AE9" s="816"/>
      <c r="AF9" s="816"/>
      <c r="AG9" s="817" t="str">
        <f>'組み合わせ'!DZ30</f>
        <v>（　別府　市）</v>
      </c>
      <c r="AH9" s="817"/>
      <c r="AI9" s="817"/>
      <c r="AJ9" s="819"/>
    </row>
    <row r="10" spans="1:36" s="261" customFormat="1" ht="20.15" customHeight="1">
      <c r="A10" s="267"/>
      <c r="B10" s="294"/>
      <c r="C10" s="294"/>
      <c r="D10" s="294"/>
      <c r="E10" s="294"/>
      <c r="F10" s="294"/>
      <c r="G10" s="294"/>
      <c r="H10" s="294"/>
      <c r="I10" s="294"/>
      <c r="J10" s="781" t="s">
        <v>639</v>
      </c>
      <c r="K10" s="781"/>
      <c r="L10" s="781"/>
      <c r="M10" s="781" t="s">
        <v>569</v>
      </c>
      <c r="N10" s="781"/>
      <c r="O10" s="820"/>
      <c r="P10" s="813"/>
      <c r="Q10" s="293">
        <v>0</v>
      </c>
      <c r="R10" s="793" t="s">
        <v>279</v>
      </c>
      <c r="S10" s="779"/>
      <c r="T10" s="293">
        <v>0</v>
      </c>
      <c r="U10" s="813"/>
      <c r="V10" s="821" t="s">
        <v>569</v>
      </c>
      <c r="W10" s="781"/>
      <c r="X10" s="781"/>
      <c r="Y10" s="781" t="s">
        <v>639</v>
      </c>
      <c r="Z10" s="781"/>
      <c r="AA10" s="781"/>
      <c r="AB10" s="294"/>
      <c r="AC10" s="294"/>
      <c r="AD10" s="294"/>
      <c r="AE10" s="294"/>
      <c r="AF10" s="294"/>
      <c r="AG10" s="294"/>
      <c r="AH10" s="294"/>
      <c r="AI10" s="294"/>
      <c r="AJ10" s="295"/>
    </row>
    <row r="11" spans="1:36" s="261" customFormat="1" ht="20.15" customHeight="1">
      <c r="A11" s="296"/>
      <c r="B11" s="297"/>
      <c r="C11" s="297"/>
      <c r="D11" s="297"/>
      <c r="E11" s="297"/>
      <c r="F11" s="297"/>
      <c r="G11" s="297"/>
      <c r="H11" s="297"/>
      <c r="I11" s="297"/>
      <c r="J11" s="297"/>
      <c r="K11" s="272"/>
      <c r="L11" s="793" t="s">
        <v>419</v>
      </c>
      <c r="M11" s="779"/>
      <c r="N11" s="822" t="s">
        <v>270</v>
      </c>
      <c r="O11" s="822"/>
      <c r="P11" s="813"/>
      <c r="Q11" s="293">
        <v>1</v>
      </c>
      <c r="R11" s="793" t="s">
        <v>285</v>
      </c>
      <c r="S11" s="779"/>
      <c r="T11" s="293">
        <v>0</v>
      </c>
      <c r="U11" s="813"/>
      <c r="V11" s="822" t="s">
        <v>270</v>
      </c>
      <c r="W11" s="822"/>
      <c r="X11" s="793" t="s">
        <v>419</v>
      </c>
      <c r="Y11" s="779"/>
      <c r="Z11" s="297"/>
      <c r="AA11" s="297"/>
      <c r="AB11" s="297"/>
      <c r="AC11" s="297"/>
      <c r="AD11" s="297"/>
      <c r="AE11" s="297"/>
      <c r="AF11" s="297"/>
      <c r="AG11" s="297"/>
      <c r="AH11" s="297"/>
      <c r="AI11" s="297"/>
      <c r="AJ11" s="298"/>
    </row>
    <row r="12" spans="1:36" s="261" customFormat="1" ht="20.15" customHeight="1">
      <c r="A12" s="296"/>
      <c r="B12" s="297"/>
      <c r="C12" s="299"/>
      <c r="D12" s="299"/>
      <c r="E12" s="299"/>
      <c r="F12" s="299"/>
      <c r="G12" s="297"/>
      <c r="H12" s="297"/>
      <c r="I12" s="297"/>
      <c r="J12" s="297"/>
      <c r="K12" s="272"/>
      <c r="L12" s="272" t="s">
        <v>16</v>
      </c>
      <c r="M12" s="268" t="s">
        <v>405</v>
      </c>
      <c r="N12" s="300" t="s">
        <v>570</v>
      </c>
      <c r="O12" s="301" t="s">
        <v>571</v>
      </c>
      <c r="P12" s="814"/>
      <c r="Q12" s="293"/>
      <c r="R12" s="793" t="s">
        <v>572</v>
      </c>
      <c r="S12" s="779"/>
      <c r="T12" s="293"/>
      <c r="U12" s="814"/>
      <c r="V12" s="300" t="s">
        <v>570</v>
      </c>
      <c r="W12" s="301" t="s">
        <v>571</v>
      </c>
      <c r="X12" s="272" t="s">
        <v>16</v>
      </c>
      <c r="Y12" s="268" t="s">
        <v>405</v>
      </c>
      <c r="Z12" s="297"/>
      <c r="AA12" s="297"/>
      <c r="AB12" s="297"/>
      <c r="AC12" s="297"/>
      <c r="AD12" s="297"/>
      <c r="AE12" s="297"/>
      <c r="AF12" s="297"/>
      <c r="AG12" s="297"/>
      <c r="AH12" s="265"/>
      <c r="AI12" s="297"/>
      <c r="AJ12" s="298"/>
    </row>
    <row r="13" spans="1:36" s="261" customFormat="1" ht="20.15" customHeight="1">
      <c r="A13" s="269"/>
      <c r="B13" s="292"/>
      <c r="C13" s="823" t="s">
        <v>573</v>
      </c>
      <c r="D13" s="823"/>
      <c r="E13" s="823"/>
      <c r="F13" s="823"/>
      <c r="G13" s="823"/>
      <c r="H13" s="823"/>
      <c r="I13" s="823"/>
      <c r="J13" s="779"/>
      <c r="K13" s="299" t="s">
        <v>574</v>
      </c>
      <c r="L13" s="262"/>
      <c r="M13" s="292"/>
      <c r="N13" s="292"/>
      <c r="O13" s="292"/>
      <c r="P13" s="263"/>
      <c r="Q13" s="299" t="s">
        <v>575</v>
      </c>
      <c r="R13" s="262"/>
      <c r="S13" s="263"/>
      <c r="T13" s="299" t="s">
        <v>575</v>
      </c>
      <c r="U13" s="262"/>
      <c r="V13" s="292"/>
      <c r="W13" s="292"/>
      <c r="X13" s="292"/>
      <c r="Y13" s="263"/>
      <c r="Z13" s="299" t="s">
        <v>574</v>
      </c>
      <c r="AA13" s="771" t="s">
        <v>573</v>
      </c>
      <c r="AB13" s="811"/>
      <c r="AC13" s="811"/>
      <c r="AD13" s="811"/>
      <c r="AE13" s="811"/>
      <c r="AF13" s="811"/>
      <c r="AG13" s="811"/>
      <c r="AH13" s="811"/>
      <c r="AI13" s="292"/>
      <c r="AJ13" s="280"/>
    </row>
    <row r="14" spans="1:36" s="261" customFormat="1" ht="20.15" customHeight="1">
      <c r="A14" s="783" t="s">
        <v>576</v>
      </c>
      <c r="B14" s="772"/>
      <c r="C14" s="824" t="s">
        <v>577</v>
      </c>
      <c r="D14" s="824"/>
      <c r="E14" s="824" t="s">
        <v>577</v>
      </c>
      <c r="F14" s="824"/>
      <c r="G14" s="771" t="s">
        <v>571</v>
      </c>
      <c r="H14" s="772"/>
      <c r="I14" s="825" t="s">
        <v>578</v>
      </c>
      <c r="J14" s="797"/>
      <c r="K14" s="303"/>
      <c r="L14" s="266"/>
      <c r="M14" s="261" t="s">
        <v>579</v>
      </c>
      <c r="N14" s="261" t="s">
        <v>580</v>
      </c>
      <c r="O14" s="261" t="s">
        <v>534</v>
      </c>
      <c r="P14" s="281"/>
      <c r="Q14" s="303" t="s">
        <v>581</v>
      </c>
      <c r="R14" s="825" t="s">
        <v>582</v>
      </c>
      <c r="S14" s="797"/>
      <c r="T14" s="303" t="s">
        <v>581</v>
      </c>
      <c r="U14" s="266"/>
      <c r="V14" s="261" t="s">
        <v>579</v>
      </c>
      <c r="W14" s="261" t="s">
        <v>580</v>
      </c>
      <c r="X14" s="261" t="s">
        <v>534</v>
      </c>
      <c r="Y14" s="281"/>
      <c r="Z14" s="303"/>
      <c r="AA14" s="771" t="s">
        <v>578</v>
      </c>
      <c r="AB14" s="772"/>
      <c r="AC14" s="771" t="s">
        <v>571</v>
      </c>
      <c r="AD14" s="772"/>
      <c r="AE14" s="771" t="s">
        <v>577</v>
      </c>
      <c r="AF14" s="772"/>
      <c r="AG14" s="771" t="s">
        <v>577</v>
      </c>
      <c r="AH14" s="772"/>
      <c r="AI14" s="771" t="s">
        <v>576</v>
      </c>
      <c r="AJ14" s="815"/>
    </row>
    <row r="15" spans="1:36" s="261" customFormat="1" ht="20.15" customHeight="1">
      <c r="A15" s="776" t="s">
        <v>583</v>
      </c>
      <c r="B15" s="765"/>
      <c r="C15" s="826" t="s">
        <v>571</v>
      </c>
      <c r="D15" s="826"/>
      <c r="E15" s="826" t="s">
        <v>578</v>
      </c>
      <c r="F15" s="826"/>
      <c r="G15" s="825" t="s">
        <v>584</v>
      </c>
      <c r="H15" s="797"/>
      <c r="I15" s="825" t="s">
        <v>584</v>
      </c>
      <c r="J15" s="797"/>
      <c r="K15" s="304" t="s">
        <v>585</v>
      </c>
      <c r="L15" s="264"/>
      <c r="M15" s="294"/>
      <c r="N15" s="294"/>
      <c r="O15" s="294"/>
      <c r="P15" s="265"/>
      <c r="Q15" s="304" t="s">
        <v>586</v>
      </c>
      <c r="R15" s="264"/>
      <c r="S15" s="265"/>
      <c r="T15" s="304" t="s">
        <v>586</v>
      </c>
      <c r="U15" s="264"/>
      <c r="V15" s="294"/>
      <c r="W15" s="294"/>
      <c r="X15" s="294"/>
      <c r="Y15" s="265"/>
      <c r="Z15" s="304" t="s">
        <v>585</v>
      </c>
      <c r="AA15" s="777" t="s">
        <v>584</v>
      </c>
      <c r="AB15" s="765"/>
      <c r="AC15" s="777" t="s">
        <v>584</v>
      </c>
      <c r="AD15" s="765"/>
      <c r="AE15" s="777" t="s">
        <v>578</v>
      </c>
      <c r="AF15" s="765"/>
      <c r="AG15" s="777" t="s">
        <v>571</v>
      </c>
      <c r="AH15" s="765"/>
      <c r="AI15" s="777" t="s">
        <v>583</v>
      </c>
      <c r="AJ15" s="827"/>
    </row>
    <row r="16" spans="1:36" s="128" customFormat="1" ht="20.15" customHeight="1">
      <c r="A16" s="305"/>
      <c r="B16" s="306">
        <f aca="true" t="shared" si="0" ref="B16:B34">SUM(D16,F16,H16,J16)</f>
        <v>0</v>
      </c>
      <c r="C16" s="261"/>
      <c r="E16" s="272"/>
      <c r="F16" s="306"/>
      <c r="G16" s="272"/>
      <c r="H16" s="306"/>
      <c r="I16" s="272"/>
      <c r="J16" s="306"/>
      <c r="K16" s="307">
        <f>IF(Q16="","",VLOOKUP(CONCATENATE($B$9,"_",Q16),'選手名簿'!$A:$H,7,FALSE))</f>
        <v>6</v>
      </c>
      <c r="L16" s="828" t="str">
        <f>IF(Q16="","",VLOOKUP(CONCATENATE($B$9,"_",Q16),'選手名簿'!$A:$H,5,FALSE))</f>
        <v>田口　椋雅</v>
      </c>
      <c r="M16" s="829"/>
      <c r="N16" s="829"/>
      <c r="O16" s="829"/>
      <c r="P16" s="830"/>
      <c r="Q16" s="309">
        <v>1</v>
      </c>
      <c r="R16" s="310" t="str">
        <f>IF(Q16="","",VLOOKUP(CONCATENATE($B$9,"_",Q16),'選手名簿'!$A:$H,4,FALSE))</f>
        <v>GK</v>
      </c>
      <c r="S16" s="308" t="str">
        <f>IF(T16="","",VLOOKUP(CONCATENATE($W$9,"_",T16),'選手名簿'!$A:$H,4,FALSE))</f>
        <v>GK</v>
      </c>
      <c r="T16" s="309">
        <v>1</v>
      </c>
      <c r="U16" s="828" t="str">
        <f>IF(T16="","",VLOOKUP(CONCATENATE($W$9,"_",T16),'選手名簿'!$A:$H,5,FALSE))</f>
        <v>横田　真輝</v>
      </c>
      <c r="V16" s="829"/>
      <c r="W16" s="829"/>
      <c r="X16" s="829"/>
      <c r="Y16" s="830"/>
      <c r="Z16" s="307">
        <f>IF(T16="","",VLOOKUP(CONCATENATE($W$9,"_",T16),'選手名簿'!$A:$H,7,FALSE))</f>
        <v>6</v>
      </c>
      <c r="AA16" s="272"/>
      <c r="AB16" s="306">
        <v>1</v>
      </c>
      <c r="AC16" s="272"/>
      <c r="AD16" s="306"/>
      <c r="AE16" s="272"/>
      <c r="AF16" s="306"/>
      <c r="AG16" s="272"/>
      <c r="AH16" s="306"/>
      <c r="AI16" s="311"/>
      <c r="AJ16" s="298">
        <f aca="true" t="shared" si="1" ref="AJ16:AJ34">SUM(AB16,AD16,AF16,AH16)</f>
        <v>1</v>
      </c>
    </row>
    <row r="17" spans="1:36" s="128" customFormat="1" ht="20.15" customHeight="1">
      <c r="A17" s="305"/>
      <c r="B17" s="306">
        <f t="shared" si="0"/>
        <v>4</v>
      </c>
      <c r="C17" s="272" t="s">
        <v>225</v>
      </c>
      <c r="D17" s="311">
        <v>1</v>
      </c>
      <c r="E17" s="272"/>
      <c r="F17" s="306">
        <v>2</v>
      </c>
      <c r="G17" s="272"/>
      <c r="H17" s="306">
        <v>1</v>
      </c>
      <c r="I17" s="272"/>
      <c r="J17" s="306"/>
      <c r="K17" s="307">
        <f>IF(Q17="","",VLOOKUP(CONCATENATE($B$9,"_",Q17),'選手名簿'!$A:$H,7,FALSE))</f>
        <v>6</v>
      </c>
      <c r="L17" s="828" t="str">
        <f>IF(Q17="","",VLOOKUP(CONCATENATE($B$9,"_",Q17),'選手名簿'!$A:$H,5,FALSE))</f>
        <v>田羽多　利希亜</v>
      </c>
      <c r="M17" s="829"/>
      <c r="N17" s="829"/>
      <c r="O17" s="829"/>
      <c r="P17" s="830"/>
      <c r="Q17" s="309">
        <v>4</v>
      </c>
      <c r="R17" s="310" t="str">
        <f>IF(Q17="","",VLOOKUP(CONCATENATE($B$9,"_",Q17),'選手名簿'!$A:$H,4,FALSE))</f>
        <v>DF</v>
      </c>
      <c r="S17" s="308" t="str">
        <f>IF(T17="","",VLOOKUP(CONCATENATE($W$9,"_",T17),'選手名簿'!$A:$H,4,FALSE))</f>
        <v>DF</v>
      </c>
      <c r="T17" s="309">
        <v>2</v>
      </c>
      <c r="U17" s="828" t="str">
        <f>IF(T17="","",VLOOKUP(CONCATENATE($W$9,"_",T17),'選手名簿'!$A:$H,5,FALSE))</f>
        <v>石垣　天</v>
      </c>
      <c r="V17" s="829"/>
      <c r="W17" s="829"/>
      <c r="X17" s="829"/>
      <c r="Y17" s="830"/>
      <c r="Z17" s="307">
        <f>IF(T17="","",VLOOKUP(CONCATENATE($W$9,"_",T17),'選手名簿'!$A:$H,7,FALSE))</f>
        <v>6</v>
      </c>
      <c r="AA17" s="272"/>
      <c r="AB17" s="306"/>
      <c r="AC17" s="272"/>
      <c r="AD17" s="306"/>
      <c r="AE17" s="272"/>
      <c r="AF17" s="306"/>
      <c r="AG17" s="272"/>
      <c r="AH17" s="306">
        <v>1</v>
      </c>
      <c r="AI17" s="311"/>
      <c r="AJ17" s="298">
        <f t="shared" si="1"/>
        <v>1</v>
      </c>
    </row>
    <row r="18" spans="1:36" s="128" customFormat="1" ht="20.15" customHeight="1">
      <c r="A18" s="305"/>
      <c r="B18" s="306">
        <f t="shared" si="0"/>
        <v>0</v>
      </c>
      <c r="C18" s="272"/>
      <c r="E18" s="272"/>
      <c r="F18" s="306"/>
      <c r="G18" s="272"/>
      <c r="H18" s="306"/>
      <c r="I18" s="272"/>
      <c r="J18" s="306"/>
      <c r="K18" s="307">
        <f>IF(Q18="","",VLOOKUP(CONCATENATE($B$9,"_",Q18),'選手名簿'!$A:$H,7,FALSE))</f>
        <v>6</v>
      </c>
      <c r="L18" s="828" t="str">
        <f>IF(Q18="","",VLOOKUP(CONCATENATE($B$9,"_",Q18),'選手名簿'!$A:$H,5,FALSE))</f>
        <v>梅尾　俊介</v>
      </c>
      <c r="M18" s="829"/>
      <c r="N18" s="829"/>
      <c r="O18" s="829"/>
      <c r="P18" s="830"/>
      <c r="Q18" s="309">
        <v>6</v>
      </c>
      <c r="R18" s="310" t="str">
        <f>IF(Q18="","",VLOOKUP(CONCATENATE($B$9,"_",Q18),'選手名簿'!$A:$H,4,FALSE))</f>
        <v>DF</v>
      </c>
      <c r="S18" s="308" t="str">
        <f>IF(T18="","",VLOOKUP(CONCATENATE($W$9,"_",T18),'選手名簿'!$A:$H,4,FALSE))</f>
        <v>DF</v>
      </c>
      <c r="T18" s="309">
        <v>3</v>
      </c>
      <c r="U18" s="828" t="str">
        <f>IF(T18="","",VLOOKUP(CONCATENATE($W$9,"_",T18),'選手名簿'!$A:$H,5,FALSE))</f>
        <v>桒野　董士</v>
      </c>
      <c r="V18" s="829"/>
      <c r="W18" s="829"/>
      <c r="X18" s="829"/>
      <c r="Y18" s="830"/>
      <c r="Z18" s="307">
        <f>IF(T18="","",VLOOKUP(CONCATENATE($W$9,"_",T18),'選手名簿'!$A:$H,7,FALSE))</f>
        <v>6</v>
      </c>
      <c r="AA18" s="272"/>
      <c r="AB18" s="306"/>
      <c r="AC18" s="272"/>
      <c r="AD18" s="306"/>
      <c r="AE18" s="272"/>
      <c r="AF18" s="306"/>
      <c r="AG18" s="272"/>
      <c r="AH18" s="306"/>
      <c r="AI18" s="311"/>
      <c r="AJ18" s="298">
        <f t="shared" si="1"/>
        <v>0</v>
      </c>
    </row>
    <row r="19" spans="1:36" s="128" customFormat="1" ht="20.15" customHeight="1">
      <c r="A19" s="305"/>
      <c r="B19" s="306">
        <f t="shared" si="0"/>
        <v>1</v>
      </c>
      <c r="C19" s="302"/>
      <c r="D19" s="306"/>
      <c r="E19" s="272"/>
      <c r="F19" s="306"/>
      <c r="G19" s="272"/>
      <c r="H19" s="306"/>
      <c r="I19" s="272"/>
      <c r="J19" s="306">
        <v>1</v>
      </c>
      <c r="K19" s="307">
        <f>IF(Q19="","",VLOOKUP(CONCATENATE($B$9,"_",Q19),'選手名簿'!$A:$H,7,FALSE))</f>
        <v>6</v>
      </c>
      <c r="L19" s="828" t="str">
        <f>IF(Q19="","",VLOOKUP(CONCATENATE($B$9,"_",Q19),'選手名簿'!$A:$H,5,FALSE))</f>
        <v>向　一志</v>
      </c>
      <c r="M19" s="829"/>
      <c r="N19" s="829"/>
      <c r="O19" s="829"/>
      <c r="P19" s="830"/>
      <c r="Q19" s="309">
        <v>9</v>
      </c>
      <c r="R19" s="310" t="str">
        <f>IF(Q19="","",VLOOKUP(CONCATENATE($B$9,"_",Q19),'選手名簿'!$A:$H,4,FALSE))</f>
        <v>MF</v>
      </c>
      <c r="S19" s="308" t="str">
        <f>IF(T19="","",VLOOKUP(CONCATENATE($W$9,"_",T19),'選手名簿'!$A:$H,4,FALSE))</f>
        <v>DF</v>
      </c>
      <c r="T19" s="309">
        <v>4</v>
      </c>
      <c r="U19" s="828" t="str">
        <f>IF(T19="","",VLOOKUP(CONCATENATE($W$9,"_",T19),'選手名簿'!$A:$H,5,FALSE))</f>
        <v>一丸　慶悟</v>
      </c>
      <c r="V19" s="829"/>
      <c r="W19" s="829"/>
      <c r="X19" s="829"/>
      <c r="Y19" s="830"/>
      <c r="Z19" s="307">
        <f>IF(T19="","",VLOOKUP(CONCATENATE($W$9,"_",T19),'選手名簿'!$A:$H,7,FALSE))</f>
        <v>6</v>
      </c>
      <c r="AA19" s="272"/>
      <c r="AB19" s="306"/>
      <c r="AC19" s="272"/>
      <c r="AD19" s="306"/>
      <c r="AE19" s="272"/>
      <c r="AF19" s="306"/>
      <c r="AG19" s="272"/>
      <c r="AH19" s="306"/>
      <c r="AI19" s="311"/>
      <c r="AJ19" s="298">
        <f t="shared" si="1"/>
        <v>0</v>
      </c>
    </row>
    <row r="20" spans="1:36" s="128" customFormat="1" ht="20.15" customHeight="1">
      <c r="A20" s="305"/>
      <c r="B20" s="306">
        <f t="shared" si="0"/>
        <v>0</v>
      </c>
      <c r="C20" s="302"/>
      <c r="D20" s="312"/>
      <c r="E20" s="272"/>
      <c r="F20" s="306"/>
      <c r="G20" s="272"/>
      <c r="H20" s="311"/>
      <c r="I20" s="272"/>
      <c r="J20" s="306"/>
      <c r="K20" s="307">
        <f>IF(Q20="","",VLOOKUP(CONCATENATE($B$9,"_",Q20),'選手名簿'!$A:$H,7,FALSE))</f>
        <v>6</v>
      </c>
      <c r="L20" s="828" t="str">
        <f>IF(Q20="","",VLOOKUP(CONCATENATE($B$9,"_",Q20),'選手名簿'!$A:$H,5,FALSE))</f>
        <v>甲斐　凛太郎</v>
      </c>
      <c r="M20" s="829"/>
      <c r="N20" s="829"/>
      <c r="O20" s="829"/>
      <c r="P20" s="830"/>
      <c r="Q20" s="309">
        <v>14</v>
      </c>
      <c r="R20" s="310" t="str">
        <f>IF(Q20="","",VLOOKUP(CONCATENATE($B$9,"_",Q20),'選手名簿'!$A:$H,4,FALSE))</f>
        <v>MF</v>
      </c>
      <c r="S20" s="308" t="str">
        <f>IF(T20="","",VLOOKUP(CONCATENATE($W$9,"_",T20),'選手名簿'!$A:$H,4,FALSE))</f>
        <v>DF</v>
      </c>
      <c r="T20" s="309">
        <v>11</v>
      </c>
      <c r="U20" s="828" t="str">
        <f>IF(T20="","",VLOOKUP(CONCATENATE($W$9,"_",T20),'選手名簿'!$A:$H,5,FALSE))</f>
        <v>萱島　奏太</v>
      </c>
      <c r="V20" s="829"/>
      <c r="W20" s="829"/>
      <c r="X20" s="829"/>
      <c r="Y20" s="830"/>
      <c r="Z20" s="307">
        <f>IF(T20="","",VLOOKUP(CONCATENATE($W$9,"_",T20),'選手名簿'!$A:$H,7,FALSE))</f>
        <v>5</v>
      </c>
      <c r="AA20" s="272"/>
      <c r="AB20" s="306">
        <v>1</v>
      </c>
      <c r="AC20" s="272"/>
      <c r="AD20" s="306">
        <v>1</v>
      </c>
      <c r="AE20" s="272"/>
      <c r="AF20" s="306"/>
      <c r="AG20" s="272"/>
      <c r="AH20" s="306"/>
      <c r="AI20" s="311"/>
      <c r="AJ20" s="298">
        <f t="shared" si="1"/>
        <v>2</v>
      </c>
    </row>
    <row r="21" spans="1:36" s="128" customFormat="1" ht="20.15" customHeight="1">
      <c r="A21" s="313"/>
      <c r="B21" s="306">
        <f t="shared" si="0"/>
        <v>0</v>
      </c>
      <c r="C21" s="302"/>
      <c r="D21" s="312"/>
      <c r="E21" s="272"/>
      <c r="F21" s="306"/>
      <c r="G21" s="266"/>
      <c r="H21" s="314"/>
      <c r="I21" s="266"/>
      <c r="J21" s="314"/>
      <c r="K21" s="307">
        <f>IF(Q21="","",VLOOKUP(CONCATENATE($B$9,"_",Q21),'選手名簿'!$A:$H,7,FALSE))</f>
        <v>6</v>
      </c>
      <c r="L21" s="828" t="str">
        <f>IF(Q21="","",VLOOKUP(CONCATENATE($B$9,"_",Q21),'選手名簿'!$A:$H,5,FALSE))</f>
        <v>秋月　太一</v>
      </c>
      <c r="M21" s="829"/>
      <c r="N21" s="829"/>
      <c r="O21" s="829"/>
      <c r="P21" s="830"/>
      <c r="Q21" s="309">
        <v>5</v>
      </c>
      <c r="R21" s="310" t="str">
        <f>IF(Q21="","",VLOOKUP(CONCATENATE($B$9,"_",Q21),'選手名簿'!$A:$H,4,FALSE))</f>
        <v>FW</v>
      </c>
      <c r="S21" s="308" t="str">
        <f>IF(T21="","",VLOOKUP(CONCATENATE($W$9,"_",T21),'選手名簿'!$A:$H,4,FALSE))</f>
        <v>MF</v>
      </c>
      <c r="T21" s="309">
        <v>7</v>
      </c>
      <c r="U21" s="828" t="str">
        <f>IF(T21="","",VLOOKUP(CONCATENATE($W$9,"_",T21),'選手名簿'!$A:$H,5,FALSE))</f>
        <v>松尾　颯磨</v>
      </c>
      <c r="V21" s="829"/>
      <c r="W21" s="829"/>
      <c r="X21" s="829"/>
      <c r="Y21" s="830"/>
      <c r="Z21" s="307">
        <f>IF(T21="","",VLOOKUP(CONCATENATE($W$9,"_",T21),'選手名簿'!$A:$H,7,FALSE))</f>
        <v>6</v>
      </c>
      <c r="AA21" s="266"/>
      <c r="AB21" s="314"/>
      <c r="AC21" s="266"/>
      <c r="AD21" s="314"/>
      <c r="AE21" s="272"/>
      <c r="AF21" s="314"/>
      <c r="AG21" s="272"/>
      <c r="AH21" s="314"/>
      <c r="AI21" s="311"/>
      <c r="AJ21" s="298">
        <f t="shared" si="1"/>
        <v>0</v>
      </c>
    </row>
    <row r="22" spans="1:36" s="128" customFormat="1" ht="20.15" customHeight="1">
      <c r="A22" s="313"/>
      <c r="B22" s="306">
        <f t="shared" si="0"/>
        <v>2</v>
      </c>
      <c r="C22" s="272"/>
      <c r="D22" s="306"/>
      <c r="E22" s="272"/>
      <c r="F22" s="306"/>
      <c r="G22" s="272"/>
      <c r="H22" s="306">
        <v>1</v>
      </c>
      <c r="I22" s="272"/>
      <c r="J22" s="306">
        <v>1</v>
      </c>
      <c r="K22" s="307">
        <f>IF(Q22="","",VLOOKUP(CONCATENATE($B$9,"_",Q22),'選手名簿'!$A:$H,7,FALSE))</f>
        <v>6</v>
      </c>
      <c r="L22" s="828" t="str">
        <f>IF(Q22="","",VLOOKUP(CONCATENATE($B$9,"_",Q22),'選手名簿'!$A:$H,5,FALSE))</f>
        <v>佐々木　陸</v>
      </c>
      <c r="M22" s="829"/>
      <c r="N22" s="829"/>
      <c r="O22" s="829"/>
      <c r="P22" s="830"/>
      <c r="Q22" s="309">
        <v>10</v>
      </c>
      <c r="R22" s="310" t="str">
        <f>IF(Q22="","",VLOOKUP(CONCATENATE($B$9,"_",Q22),'選手名簿'!$A:$H,4,FALSE))</f>
        <v>FW</v>
      </c>
      <c r="S22" s="308" t="str">
        <f>IF(T22="","",VLOOKUP(CONCATENATE($W$9,"_",T22),'選手名簿'!$A:$H,4,FALSE))</f>
        <v>MF</v>
      </c>
      <c r="T22" s="309">
        <v>8</v>
      </c>
      <c r="U22" s="828" t="str">
        <f>IF(T22="","",VLOOKUP(CONCATENATE($W$9,"_",T22),'選手名簿'!$A:$H,5,FALSE))</f>
        <v>松田　煌</v>
      </c>
      <c r="V22" s="829"/>
      <c r="W22" s="829"/>
      <c r="X22" s="829"/>
      <c r="Y22" s="830"/>
      <c r="Z22" s="307">
        <f>IF(T22="","",VLOOKUP(CONCATENATE($W$9,"_",T22),'選手名簿'!$A:$H,7,FALSE))</f>
        <v>6</v>
      </c>
      <c r="AA22" s="272"/>
      <c r="AB22" s="306"/>
      <c r="AC22" s="272"/>
      <c r="AD22" s="306"/>
      <c r="AE22" s="272"/>
      <c r="AF22" s="306"/>
      <c r="AG22" s="272"/>
      <c r="AH22" s="306"/>
      <c r="AI22" s="311"/>
      <c r="AJ22" s="298">
        <f t="shared" si="1"/>
        <v>0</v>
      </c>
    </row>
    <row r="23" spans="1:36" s="128" customFormat="1" ht="20.15" customHeight="1">
      <c r="A23" s="305"/>
      <c r="B23" s="306">
        <f t="shared" si="0"/>
        <v>0</v>
      </c>
      <c r="C23" s="272"/>
      <c r="D23" s="306"/>
      <c r="E23" s="272"/>
      <c r="F23" s="306"/>
      <c r="G23" s="272"/>
      <c r="H23" s="306"/>
      <c r="I23" s="272"/>
      <c r="J23" s="306"/>
      <c r="K23" s="307">
        <f>IF(Q23="","",VLOOKUP(CONCATENATE($B$9,"_",Q23),'選手名簿'!$A:$H,7,FALSE))</f>
        <v>6</v>
      </c>
      <c r="L23" s="828" t="str">
        <f>IF(Q23="","",VLOOKUP(CONCATENATE($B$9,"_",Q23),'選手名簿'!$A:$H,5,FALSE))</f>
        <v>遠藤　楓牙</v>
      </c>
      <c r="M23" s="829"/>
      <c r="N23" s="829"/>
      <c r="O23" s="829"/>
      <c r="P23" s="830"/>
      <c r="Q23" s="309">
        <v>13</v>
      </c>
      <c r="R23" s="310" t="str">
        <f>IF(Q23="","",VLOOKUP(CONCATENATE($B$9,"_",Q23),'選手名簿'!$A:$H,4,FALSE))</f>
        <v>FW</v>
      </c>
      <c r="S23" s="308" t="str">
        <f>IF(T23="","",VLOOKUP(CONCATENATE($W$9,"_",T23),'選手名簿'!$A:$H,4,FALSE))</f>
        <v>FW</v>
      </c>
      <c r="T23" s="309">
        <v>9</v>
      </c>
      <c r="U23" s="828" t="str">
        <f>IF(T23="","",VLOOKUP(CONCATENATE($W$9,"_",T23),'選手名簿'!$A:$H,5,FALSE))</f>
        <v>齊藤　蒼大</v>
      </c>
      <c r="V23" s="829"/>
      <c r="W23" s="829"/>
      <c r="X23" s="829"/>
      <c r="Y23" s="830"/>
      <c r="Z23" s="307">
        <f>IF(T23="","",VLOOKUP(CONCATENATE($W$9,"_",T23),'選手名簿'!$A:$H,7,FALSE))</f>
        <v>6</v>
      </c>
      <c r="AA23" s="272"/>
      <c r="AB23" s="306">
        <v>1</v>
      </c>
      <c r="AC23" s="272"/>
      <c r="AD23" s="306"/>
      <c r="AE23" s="272"/>
      <c r="AF23" s="306"/>
      <c r="AG23" s="272"/>
      <c r="AH23" s="306"/>
      <c r="AI23" s="311"/>
      <c r="AJ23" s="298">
        <f t="shared" si="1"/>
        <v>1</v>
      </c>
    </row>
    <row r="24" spans="1:36" s="128" customFormat="1" ht="20.15" customHeight="1">
      <c r="A24" s="313"/>
      <c r="B24" s="315"/>
      <c r="C24" s="315"/>
      <c r="D24" s="315"/>
      <c r="E24" s="315"/>
      <c r="F24" s="315"/>
      <c r="G24" s="315"/>
      <c r="H24" s="315"/>
      <c r="I24" s="315"/>
      <c r="J24" s="315"/>
      <c r="K24" s="315"/>
      <c r="L24" s="315"/>
      <c r="M24" s="315"/>
      <c r="N24" s="315"/>
      <c r="O24" s="315"/>
      <c r="P24" s="315"/>
      <c r="Q24" s="831" t="s">
        <v>587</v>
      </c>
      <c r="R24" s="831"/>
      <c r="S24" s="831"/>
      <c r="T24" s="831"/>
      <c r="U24" s="315"/>
      <c r="V24" s="315"/>
      <c r="W24" s="315"/>
      <c r="X24" s="315"/>
      <c r="Y24" s="315"/>
      <c r="Z24" s="315"/>
      <c r="AA24" s="315"/>
      <c r="AB24" s="315"/>
      <c r="AC24" s="315"/>
      <c r="AD24" s="315"/>
      <c r="AE24" s="315"/>
      <c r="AF24" s="315"/>
      <c r="AG24" s="315"/>
      <c r="AH24" s="315"/>
      <c r="AI24" s="315"/>
      <c r="AJ24" s="316"/>
    </row>
    <row r="25" spans="1:36" s="128" customFormat="1" ht="20.15" customHeight="1">
      <c r="A25" s="305"/>
      <c r="B25" s="306">
        <f t="shared" si="0"/>
        <v>0</v>
      </c>
      <c r="C25" s="261"/>
      <c r="E25" s="272"/>
      <c r="G25" s="272"/>
      <c r="H25" s="306"/>
      <c r="I25" s="272"/>
      <c r="J25" s="306"/>
      <c r="K25" s="307">
        <f>IF(Q25="","",VLOOKUP(CONCATENATE($B$9,"_",Q25),'選手名簿'!$A:$H,7,FALSE))</f>
        <v>6</v>
      </c>
      <c r="L25" s="828" t="str">
        <f>IF(Q25="","",VLOOKUP(CONCATENATE($B$9,"_",Q25),'選手名簿'!$A:$H,5,FALSE))</f>
        <v>竹尾　蓮司</v>
      </c>
      <c r="M25" s="829"/>
      <c r="N25" s="829"/>
      <c r="O25" s="829"/>
      <c r="P25" s="830"/>
      <c r="Q25" s="309">
        <v>2</v>
      </c>
      <c r="R25" s="310" t="str">
        <f>IF(Q25="","",VLOOKUP(CONCATENATE($B$9,"_",Q25),'選手名簿'!$A:$H,4,FALSE))</f>
        <v>DF</v>
      </c>
      <c r="S25" s="308" t="str">
        <f>IF(T25="","",VLOOKUP(CONCATENATE($W$9,"_",T25),'選手名簿'!$A:$H,4,FALSE))</f>
        <v>DF</v>
      </c>
      <c r="T25" s="309">
        <v>5</v>
      </c>
      <c r="U25" s="828" t="str">
        <f>IF(T25="","",VLOOKUP(CONCATENATE($W$9,"_",T25),'選手名簿'!$A:$H,5,FALSE))</f>
        <v>桐村　永遠</v>
      </c>
      <c r="V25" s="829"/>
      <c r="W25" s="829"/>
      <c r="X25" s="829"/>
      <c r="Y25" s="830"/>
      <c r="Z25" s="307">
        <f>IF(T25="","",VLOOKUP(CONCATENATE($W$9,"_",T25),'選手名簿'!$A:$H,7,FALSE))</f>
        <v>6</v>
      </c>
      <c r="AA25" s="272"/>
      <c r="AB25" s="306"/>
      <c r="AC25" s="272"/>
      <c r="AD25" s="306"/>
      <c r="AE25" s="272"/>
      <c r="AF25" s="306"/>
      <c r="AG25" s="272"/>
      <c r="AH25" s="306"/>
      <c r="AI25" s="311"/>
      <c r="AJ25" s="298">
        <f t="shared" si="1"/>
        <v>0</v>
      </c>
    </row>
    <row r="26" spans="1:36" s="128" customFormat="1" ht="20.15" customHeight="1">
      <c r="A26" s="305"/>
      <c r="B26" s="306">
        <f t="shared" si="0"/>
        <v>0</v>
      </c>
      <c r="C26" s="272"/>
      <c r="D26" s="311"/>
      <c r="E26" s="272"/>
      <c r="F26" s="311"/>
      <c r="G26" s="272"/>
      <c r="H26" s="306"/>
      <c r="I26" s="272"/>
      <c r="J26" s="306"/>
      <c r="K26" s="307">
        <f>IF(Q26="","",VLOOKUP(CONCATENATE($B$9,"_",Q26),'選手名簿'!$A:$H,7,FALSE))</f>
        <v>6</v>
      </c>
      <c r="L26" s="828" t="str">
        <f>IF(Q26="","",VLOOKUP(CONCATENATE($B$9,"_",Q26),'選手名簿'!$A:$H,5,FALSE))</f>
        <v>小野　琥太郎</v>
      </c>
      <c r="M26" s="829"/>
      <c r="N26" s="829"/>
      <c r="O26" s="829"/>
      <c r="P26" s="830"/>
      <c r="Q26" s="309">
        <v>3</v>
      </c>
      <c r="R26" s="310" t="str">
        <f>IF(Q26="","",VLOOKUP(CONCATENATE($B$9,"_",Q26),'選手名簿'!$A:$H,4,FALSE))</f>
        <v>DF</v>
      </c>
      <c r="S26" s="308" t="str">
        <f>IF(T26="","",VLOOKUP(CONCATENATE($W$9,"_",T26),'選手名簿'!$A:$H,4,FALSE))</f>
        <v>FW</v>
      </c>
      <c r="T26" s="309">
        <v>6</v>
      </c>
      <c r="U26" s="828" t="str">
        <f>IF(T26="","",VLOOKUP(CONCATENATE($W$9,"_",T26),'選手名簿'!$A:$H,5,FALSE))</f>
        <v>松本　優理</v>
      </c>
      <c r="V26" s="829"/>
      <c r="W26" s="829"/>
      <c r="X26" s="829"/>
      <c r="Y26" s="830"/>
      <c r="Z26" s="307">
        <f>IF(T26="","",VLOOKUP(CONCATENATE($W$9,"_",T26),'選手名簿'!$A:$H,7,FALSE))</f>
        <v>6</v>
      </c>
      <c r="AA26" s="272"/>
      <c r="AB26" s="306"/>
      <c r="AC26" s="272"/>
      <c r="AD26" s="306"/>
      <c r="AE26" s="272"/>
      <c r="AF26" s="306"/>
      <c r="AG26" s="272"/>
      <c r="AH26" s="306"/>
      <c r="AI26" s="311"/>
      <c r="AJ26" s="298">
        <f t="shared" si="1"/>
        <v>0</v>
      </c>
    </row>
    <row r="27" spans="1:36" s="128" customFormat="1" ht="20.15" customHeight="1">
      <c r="A27" s="305"/>
      <c r="B27" s="306">
        <f t="shared" si="0"/>
        <v>0</v>
      </c>
      <c r="C27" s="272"/>
      <c r="D27" s="311"/>
      <c r="E27" s="272"/>
      <c r="F27" s="311"/>
      <c r="G27" s="272"/>
      <c r="H27" s="306"/>
      <c r="I27" s="272"/>
      <c r="J27" s="306"/>
      <c r="K27" s="307">
        <f>IF(Q27="","",VLOOKUP(CONCATENATE($B$9,"_",Q27),'選手名簿'!$A:$H,7,FALSE))</f>
        <v>5</v>
      </c>
      <c r="L27" s="828" t="str">
        <f>IF(Q27="","",VLOOKUP(CONCATENATE($B$9,"_",Q27),'選手名簿'!$A:$H,5,FALSE))</f>
        <v>篠原　朝來</v>
      </c>
      <c r="M27" s="829"/>
      <c r="N27" s="829"/>
      <c r="O27" s="829"/>
      <c r="P27" s="830"/>
      <c r="Q27" s="309">
        <v>7</v>
      </c>
      <c r="R27" s="310" t="str">
        <f>IF(Q27="","",VLOOKUP(CONCATENATE($B$9,"_",Q27),'選手名簿'!$A:$H,4,FALSE))</f>
        <v>MF</v>
      </c>
      <c r="S27" s="308" t="str">
        <f>IF(T27="","",VLOOKUP(CONCATENATE($W$9,"_",T27),'選手名簿'!$A:$H,4,FALSE))</f>
        <v>MF</v>
      </c>
      <c r="T27" s="309">
        <v>10</v>
      </c>
      <c r="U27" s="828" t="str">
        <f>IF(T27="","",VLOOKUP(CONCATENATE($W$9,"_",T27),'選手名簿'!$A:$H,5,FALSE))</f>
        <v>工藤　義人</v>
      </c>
      <c r="V27" s="829"/>
      <c r="W27" s="829"/>
      <c r="X27" s="829"/>
      <c r="Y27" s="830"/>
      <c r="Z27" s="307">
        <f>IF(T27="","",VLOOKUP(CONCATENATE($W$9,"_",T27),'選手名簿'!$A:$H,7,FALSE))</f>
        <v>6</v>
      </c>
      <c r="AA27" s="272"/>
      <c r="AB27" s="306"/>
      <c r="AC27" s="272"/>
      <c r="AD27" s="306"/>
      <c r="AE27" s="272"/>
      <c r="AF27" s="306"/>
      <c r="AG27" s="272"/>
      <c r="AH27" s="306"/>
      <c r="AI27" s="311"/>
      <c r="AJ27" s="298">
        <f t="shared" si="1"/>
        <v>0</v>
      </c>
    </row>
    <row r="28" spans="1:36" s="128" customFormat="1" ht="20.15" customHeight="1">
      <c r="A28" s="305"/>
      <c r="B28" s="306">
        <f t="shared" si="0"/>
        <v>0</v>
      </c>
      <c r="C28" s="272"/>
      <c r="D28" s="311"/>
      <c r="E28" s="272"/>
      <c r="F28" s="311"/>
      <c r="G28" s="272"/>
      <c r="H28" s="306"/>
      <c r="I28" s="272"/>
      <c r="J28" s="306"/>
      <c r="K28" s="307">
        <f>IF(Q28="","",VLOOKUP(CONCATENATE($B$9,"_",Q28),'選手名簿'!$A:$H,7,FALSE))</f>
        <v>5</v>
      </c>
      <c r="L28" s="828" t="str">
        <f>IF(Q28="","",VLOOKUP(CONCATENATE($B$9,"_",Q28),'選手名簿'!$A:$H,5,FALSE))</f>
        <v>須川　礼理</v>
      </c>
      <c r="M28" s="829"/>
      <c r="N28" s="829"/>
      <c r="O28" s="829"/>
      <c r="P28" s="830"/>
      <c r="Q28" s="309">
        <v>8</v>
      </c>
      <c r="R28" s="310" t="str">
        <f>IF(Q28="","",VLOOKUP(CONCATENATE($B$9,"_",Q28),'選手名簿'!$A:$H,4,FALSE))</f>
        <v>MF</v>
      </c>
      <c r="S28" s="308" t="str">
        <f>IF(T28="","",VLOOKUP(CONCATENATE($W$9,"_",T28),'選手名簿'!$A:$H,4,FALSE))</f>
        <v>MF</v>
      </c>
      <c r="T28" s="309">
        <v>12</v>
      </c>
      <c r="U28" s="828" t="str">
        <f>IF(T28="","",VLOOKUP(CONCATENATE($W$9,"_",T28),'選手名簿'!$A:$H,5,FALSE))</f>
        <v>田中　煌晟</v>
      </c>
      <c r="V28" s="829"/>
      <c r="W28" s="829"/>
      <c r="X28" s="829"/>
      <c r="Y28" s="830"/>
      <c r="Z28" s="307">
        <f>IF(T28="","",VLOOKUP(CONCATENATE($W$9,"_",T28),'選手名簿'!$A:$H,7,FALSE))</f>
        <v>5</v>
      </c>
      <c r="AA28" s="272"/>
      <c r="AB28" s="306"/>
      <c r="AC28" s="272"/>
      <c r="AD28" s="306"/>
      <c r="AE28" s="272"/>
      <c r="AF28" s="306"/>
      <c r="AG28" s="272"/>
      <c r="AH28" s="306"/>
      <c r="AI28" s="311"/>
      <c r="AJ28" s="298">
        <f t="shared" si="1"/>
        <v>0</v>
      </c>
    </row>
    <row r="29" spans="1:36" s="128" customFormat="1" ht="20.15" customHeight="1">
      <c r="A29" s="305"/>
      <c r="B29" s="306">
        <f t="shared" si="0"/>
        <v>0</v>
      </c>
      <c r="C29" s="272"/>
      <c r="D29" s="311"/>
      <c r="E29" s="272"/>
      <c r="F29" s="311"/>
      <c r="G29" s="272"/>
      <c r="H29" s="306"/>
      <c r="I29" s="272"/>
      <c r="J29" s="306"/>
      <c r="K29" s="307">
        <f>IF(Q29="","",VLOOKUP(CONCATENATE($B$9,"_",Q29),'選手名簿'!$A:$H,7,FALSE))</f>
        <v>6</v>
      </c>
      <c r="L29" s="828" t="str">
        <f>IF(Q29="","",VLOOKUP(CONCATENATE($B$9,"_",Q29),'選手名簿'!$A:$H,5,FALSE))</f>
        <v>岩本　蒼</v>
      </c>
      <c r="M29" s="829"/>
      <c r="N29" s="829"/>
      <c r="O29" s="829"/>
      <c r="P29" s="830"/>
      <c r="Q29" s="309">
        <v>12</v>
      </c>
      <c r="R29" s="310" t="str">
        <f>IF(Q29="","",VLOOKUP(CONCATENATE($B$9,"_",Q29),'選手名簿'!$A:$H,4,FALSE))</f>
        <v>DF</v>
      </c>
      <c r="S29" s="308" t="str">
        <f>IF(T29="","",VLOOKUP(CONCATENATE($W$9,"_",T29),'選手名簿'!$A:$H,4,FALSE))</f>
        <v>FW</v>
      </c>
      <c r="T29" s="309">
        <v>13</v>
      </c>
      <c r="U29" s="828" t="str">
        <f>IF(T29="","",VLOOKUP(CONCATENATE($W$9,"_",T29),'選手名簿'!$A:$H,5,FALSE))</f>
        <v>廣松　聖大郎</v>
      </c>
      <c r="V29" s="829"/>
      <c r="W29" s="829"/>
      <c r="X29" s="829"/>
      <c r="Y29" s="830"/>
      <c r="Z29" s="307">
        <f>IF(T29="","",VLOOKUP(CONCATENATE($W$9,"_",T29),'選手名簿'!$A:$H,7,FALSE))</f>
        <v>6</v>
      </c>
      <c r="AA29" s="272"/>
      <c r="AB29" s="306"/>
      <c r="AC29" s="272"/>
      <c r="AD29" s="306"/>
      <c r="AE29" s="272"/>
      <c r="AF29" s="306"/>
      <c r="AG29" s="272"/>
      <c r="AH29" s="306"/>
      <c r="AI29" s="311"/>
      <c r="AJ29" s="298">
        <f t="shared" si="1"/>
        <v>0</v>
      </c>
    </row>
    <row r="30" spans="1:36" s="128" customFormat="1" ht="20.15" customHeight="1">
      <c r="A30" s="305"/>
      <c r="B30" s="306">
        <f t="shared" si="0"/>
        <v>0</v>
      </c>
      <c r="C30" s="272"/>
      <c r="D30" s="311"/>
      <c r="E30" s="272"/>
      <c r="F30" s="311"/>
      <c r="G30" s="272"/>
      <c r="H30" s="306"/>
      <c r="I30" s="272"/>
      <c r="J30" s="306"/>
      <c r="K30" s="307">
        <f>IF(Q30="","",VLOOKUP(CONCATENATE($B$9,"_",Q30),'選手名簿'!$A:$H,7,FALSE))</f>
        <v>6</v>
      </c>
      <c r="L30" s="828" t="str">
        <f>IF(Q30="","",VLOOKUP(CONCATENATE($B$9,"_",Q30),'選手名簿'!$A:$H,5,FALSE))</f>
        <v>宮本　歩夢</v>
      </c>
      <c r="M30" s="829"/>
      <c r="N30" s="829"/>
      <c r="O30" s="829"/>
      <c r="P30" s="830"/>
      <c r="Q30" s="309">
        <v>15</v>
      </c>
      <c r="R30" s="310" t="str">
        <f>IF(Q30="","",VLOOKUP(CONCATENATE($B$9,"_",Q30),'選手名簿'!$A:$H,4,FALSE))</f>
        <v>MF</v>
      </c>
      <c r="S30" s="308" t="str">
        <f>IF(T30="","",VLOOKUP(CONCATENATE($W$9,"_",T30),'選手名簿'!$A:$H,4,FALSE))</f>
        <v>MF</v>
      </c>
      <c r="T30" s="309">
        <v>14</v>
      </c>
      <c r="U30" s="828" t="str">
        <f>IF(T30="","",VLOOKUP(CONCATENATE($W$9,"_",T30),'選手名簿'!$A:$H,5,FALSE))</f>
        <v>桒野　ゆりな</v>
      </c>
      <c r="V30" s="829"/>
      <c r="W30" s="829"/>
      <c r="X30" s="829"/>
      <c r="Y30" s="830"/>
      <c r="Z30" s="307">
        <f>IF(T30="","",VLOOKUP(CONCATENATE($W$9,"_",T30),'選手名簿'!$A:$H,7,FALSE))</f>
        <v>6</v>
      </c>
      <c r="AA30" s="272"/>
      <c r="AB30" s="306"/>
      <c r="AC30" s="272"/>
      <c r="AD30" s="306"/>
      <c r="AE30" s="272"/>
      <c r="AF30" s="306"/>
      <c r="AG30" s="272"/>
      <c r="AH30" s="306"/>
      <c r="AI30" s="311"/>
      <c r="AJ30" s="298">
        <f t="shared" si="1"/>
        <v>0</v>
      </c>
    </row>
    <row r="31" spans="1:36" s="128" customFormat="1" ht="20.15" customHeight="1">
      <c r="A31" s="305"/>
      <c r="B31" s="306">
        <f t="shared" si="0"/>
        <v>0</v>
      </c>
      <c r="C31" s="272"/>
      <c r="D31" s="311"/>
      <c r="E31" s="272"/>
      <c r="F31" s="311"/>
      <c r="G31" s="272"/>
      <c r="H31" s="306"/>
      <c r="I31" s="272"/>
      <c r="J31" s="306"/>
      <c r="K31" s="307" t="str">
        <f>IF(Q31="","",VLOOKUP(CONCATENATE($B$9,"_",Q31),'選手名簿'!$A:$H,7,FALSE))</f>
        <v/>
      </c>
      <c r="L31" s="828" t="str">
        <f>IF(Q31="","",VLOOKUP(CONCATENATE($B$9,"_",Q31),'選手名簿'!$A:$H,5,FALSE))</f>
        <v/>
      </c>
      <c r="M31" s="829"/>
      <c r="N31" s="829"/>
      <c r="O31" s="829"/>
      <c r="P31" s="830"/>
      <c r="Q31" s="309"/>
      <c r="R31" s="310" t="str">
        <f>IF(Q31="","",VLOOKUP(CONCATENATE($B$9,"_",Q31),'選手名簿'!$A:$H,4,FALSE))</f>
        <v/>
      </c>
      <c r="S31" s="308" t="str">
        <f>IF(T31="","",VLOOKUP(CONCATENATE($W$9,"_",T31),'選手名簿'!$A:$H,4,FALSE))</f>
        <v>DF</v>
      </c>
      <c r="T31" s="309">
        <v>15</v>
      </c>
      <c r="U31" s="828" t="str">
        <f>IF(T31="","",VLOOKUP(CONCATENATE($W$9,"_",T31),'選手名簿'!$A:$H,5,FALSE))</f>
        <v>向　倫誠</v>
      </c>
      <c r="V31" s="829"/>
      <c r="W31" s="829"/>
      <c r="X31" s="829"/>
      <c r="Y31" s="830"/>
      <c r="Z31" s="307">
        <f>IF(T31="","",VLOOKUP(CONCATENATE($W$9,"_",T31),'選手名簿'!$A:$H,7,FALSE))</f>
        <v>6</v>
      </c>
      <c r="AA31" s="272"/>
      <c r="AB31" s="306"/>
      <c r="AC31" s="272"/>
      <c r="AD31" s="306"/>
      <c r="AE31" s="272"/>
      <c r="AF31" s="306"/>
      <c r="AG31" s="272"/>
      <c r="AH31" s="306"/>
      <c r="AI31" s="311"/>
      <c r="AJ31" s="298">
        <f t="shared" si="1"/>
        <v>0</v>
      </c>
    </row>
    <row r="32" spans="1:36" s="128" customFormat="1" ht="20.15" customHeight="1">
      <c r="A32" s="305"/>
      <c r="B32" s="306">
        <f t="shared" si="0"/>
        <v>0</v>
      </c>
      <c r="C32" s="272"/>
      <c r="D32" s="311"/>
      <c r="E32" s="272"/>
      <c r="F32" s="311"/>
      <c r="G32" s="272"/>
      <c r="H32" s="306"/>
      <c r="I32" s="272"/>
      <c r="J32" s="306"/>
      <c r="K32" s="307" t="str">
        <f>IF(Q32="","",VLOOKUP(CONCATENATE($B$9,"_",Q32),'選手名簿'!$A:$H,7,FALSE))</f>
        <v/>
      </c>
      <c r="L32" s="828" t="str">
        <f>IF(Q32="","",VLOOKUP(CONCATENATE($B$9,"_",Q32),'選手名簿'!$A:$H,5,FALSE))</f>
        <v/>
      </c>
      <c r="M32" s="829"/>
      <c r="N32" s="829"/>
      <c r="O32" s="829"/>
      <c r="P32" s="830"/>
      <c r="Q32" s="309"/>
      <c r="R32" s="310" t="str">
        <f>IF(Q32="","",VLOOKUP(CONCATENATE($B$9,"_",Q32),'選手名簿'!$A:$H,4,FALSE))</f>
        <v/>
      </c>
      <c r="S32" s="308" t="str">
        <f>IF(T32="","",VLOOKUP(CONCATENATE($W$9,"_",T32),'選手名簿'!$A:$H,4,FALSE))</f>
        <v>GK</v>
      </c>
      <c r="T32" s="309">
        <v>16</v>
      </c>
      <c r="U32" s="828" t="str">
        <f>IF(T32="","",VLOOKUP(CONCATENATE($W$9,"_",T32),'選手名簿'!$A:$H,5,FALSE))</f>
        <v>堀　晴道</v>
      </c>
      <c r="V32" s="829"/>
      <c r="W32" s="829"/>
      <c r="X32" s="829"/>
      <c r="Y32" s="830"/>
      <c r="Z32" s="307">
        <f>IF(T32="","",VLOOKUP(CONCATENATE($W$9,"_",T32),'選手名簿'!$A:$H,7,FALSE))</f>
        <v>6</v>
      </c>
      <c r="AA32" s="272"/>
      <c r="AB32" s="306"/>
      <c r="AC32" s="272"/>
      <c r="AD32" s="306"/>
      <c r="AE32" s="272"/>
      <c r="AF32" s="306"/>
      <c r="AG32" s="272"/>
      <c r="AH32" s="306"/>
      <c r="AI32" s="311"/>
      <c r="AJ32" s="298">
        <f t="shared" si="1"/>
        <v>0</v>
      </c>
    </row>
    <row r="33" spans="1:36" s="128" customFormat="1" ht="20.15" customHeight="1">
      <c r="A33" s="305"/>
      <c r="B33" s="306">
        <f t="shared" si="0"/>
        <v>0</v>
      </c>
      <c r="C33" s="272"/>
      <c r="E33" s="272"/>
      <c r="G33" s="272"/>
      <c r="H33" s="306"/>
      <c r="I33" s="272"/>
      <c r="J33" s="306"/>
      <c r="K33" s="307" t="str">
        <f>IF(Q33="","",VLOOKUP(CONCATENATE($B$9,"_",Q33),'選手名簿'!$A:$H,7,FALSE))</f>
        <v/>
      </c>
      <c r="L33" s="828" t="str">
        <f>IF(Q33="","",VLOOKUP(CONCATENATE($B$9,"_",Q33),'選手名簿'!$A:$H,5,FALSE))</f>
        <v/>
      </c>
      <c r="M33" s="829"/>
      <c r="N33" s="829"/>
      <c r="O33" s="829"/>
      <c r="P33" s="830"/>
      <c r="Q33" s="309"/>
      <c r="R33" s="310" t="str">
        <f>IF(Q33="","",VLOOKUP(CONCATENATE($B$9,"_",Q33),'選手名簿'!$A:$H,4,FALSE))</f>
        <v/>
      </c>
      <c r="S33" s="308" t="str">
        <f>IF(T33="","",VLOOKUP(CONCATENATE($W$9,"_",T33),'選手名簿'!$A:$H,4,FALSE))</f>
        <v>DF</v>
      </c>
      <c r="T33" s="309">
        <v>17</v>
      </c>
      <c r="U33" s="828" t="str">
        <f>IF(T33="","",VLOOKUP(CONCATENATE($W$9,"_",T33),'選手名簿'!$A:$H,5,FALSE))</f>
        <v>石田　琉生</v>
      </c>
      <c r="V33" s="829"/>
      <c r="W33" s="829"/>
      <c r="X33" s="829"/>
      <c r="Y33" s="830"/>
      <c r="Z33" s="307">
        <f>IF(T33="","",VLOOKUP(CONCATENATE($W$9,"_",T33),'選手名簿'!$A:$H,7,FALSE))</f>
        <v>5</v>
      </c>
      <c r="AA33" s="272"/>
      <c r="AB33" s="306"/>
      <c r="AC33" s="272"/>
      <c r="AD33" s="306"/>
      <c r="AE33" s="272"/>
      <c r="AF33" s="306"/>
      <c r="AG33" s="272"/>
      <c r="AH33" s="306"/>
      <c r="AI33" s="311"/>
      <c r="AJ33" s="298">
        <f t="shared" si="1"/>
        <v>0</v>
      </c>
    </row>
    <row r="34" spans="1:36" s="128" customFormat="1" ht="20.15" customHeight="1">
      <c r="A34" s="305"/>
      <c r="B34" s="306">
        <f t="shared" si="0"/>
        <v>0</v>
      </c>
      <c r="C34" s="302"/>
      <c r="D34" s="306"/>
      <c r="E34" s="302"/>
      <c r="F34" s="306"/>
      <c r="G34" s="272"/>
      <c r="H34" s="306"/>
      <c r="I34" s="272"/>
      <c r="J34" s="306"/>
      <c r="K34" s="307" t="str">
        <f>IF(Q34="","",VLOOKUP(CONCATENATE($B$9,"_",Q34),'選手名簿'!$A:$H,7,FALSE))</f>
        <v/>
      </c>
      <c r="L34" s="828" t="str">
        <f>IF(Q34="","",VLOOKUP(CONCATENATE($B$9,"_",Q34),'選手名簿'!$A:$H,5,FALSE))</f>
        <v/>
      </c>
      <c r="M34" s="829"/>
      <c r="N34" s="829"/>
      <c r="O34" s="829"/>
      <c r="P34" s="830"/>
      <c r="Q34" s="309"/>
      <c r="R34" s="310" t="str">
        <f>IF(Q34="","",VLOOKUP(CONCATENATE($B$9,"_",Q34),'選手名簿'!$A:$H,4,FALSE))</f>
        <v/>
      </c>
      <c r="S34" s="308" t="str">
        <f>IF(T34="","",VLOOKUP(CONCATENATE($W$9,"_",T34),'選手名簿'!$A:$H,4,FALSE))</f>
        <v>MF</v>
      </c>
      <c r="T34" s="309">
        <v>18</v>
      </c>
      <c r="U34" s="828" t="str">
        <f>IF(T34="","",VLOOKUP(CONCATENATE($W$9,"_",T34),'選手名簿'!$A:$H,5,FALSE))</f>
        <v>藤井　巧真</v>
      </c>
      <c r="V34" s="829"/>
      <c r="W34" s="829"/>
      <c r="X34" s="829"/>
      <c r="Y34" s="830"/>
      <c r="Z34" s="307">
        <f>IF(T34="","",VLOOKUP(CONCATENATE($W$9,"_",T34),'選手名簿'!$A:$H,7,FALSE))</f>
        <v>5</v>
      </c>
      <c r="AA34" s="272"/>
      <c r="AB34" s="306"/>
      <c r="AC34" s="272"/>
      <c r="AD34" s="306"/>
      <c r="AE34" s="272"/>
      <c r="AF34" s="306"/>
      <c r="AG34" s="272"/>
      <c r="AH34" s="306"/>
      <c r="AI34" s="311"/>
      <c r="AJ34" s="298">
        <f t="shared" si="1"/>
        <v>0</v>
      </c>
    </row>
    <row r="35" spans="1:36" s="128" customFormat="1" ht="20.15" customHeight="1">
      <c r="A35" s="269"/>
      <c r="B35" s="292"/>
      <c r="C35" s="262"/>
      <c r="D35" s="263">
        <f>SUM(D16:D23,D25:D34)</f>
        <v>1</v>
      </c>
      <c r="E35" s="292"/>
      <c r="F35" s="263">
        <f>SUM(F16:F23,F25:F34)</f>
        <v>2</v>
      </c>
      <c r="G35" s="262"/>
      <c r="H35" s="263">
        <f>SUM(H16:H23,H25:H34)</f>
        <v>2</v>
      </c>
      <c r="I35" s="262"/>
      <c r="J35" s="263">
        <f>SUM(J16:J23,J25:J34)</f>
        <v>2</v>
      </c>
      <c r="K35" s="299" t="s">
        <v>588</v>
      </c>
      <c r="L35" s="771">
        <f>SUM(D35,F35,H35,J35)</f>
        <v>7</v>
      </c>
      <c r="M35" s="811"/>
      <c r="N35" s="811"/>
      <c r="O35" s="811"/>
      <c r="P35" s="772"/>
      <c r="Q35" s="299" t="s">
        <v>589</v>
      </c>
      <c r="R35" s="771" t="s">
        <v>590</v>
      </c>
      <c r="S35" s="772"/>
      <c r="T35" s="299" t="s">
        <v>589</v>
      </c>
      <c r="U35" s="771">
        <f>SUM(AB35,AD35,AF35,AH35)</f>
        <v>5</v>
      </c>
      <c r="V35" s="811"/>
      <c r="W35" s="811"/>
      <c r="X35" s="811"/>
      <c r="Y35" s="772"/>
      <c r="Z35" s="299" t="s">
        <v>588</v>
      </c>
      <c r="AA35" s="262"/>
      <c r="AB35" s="263">
        <f>SUM(AB16:AB23,AB25:AB34)</f>
        <v>3</v>
      </c>
      <c r="AC35" s="262"/>
      <c r="AD35" s="263">
        <f>SUM(AD16:AD23,AD25:AD34)</f>
        <v>1</v>
      </c>
      <c r="AE35" s="262"/>
      <c r="AF35" s="263">
        <f>SUM(AF16:AF23,AF25:AF34)</f>
        <v>0</v>
      </c>
      <c r="AG35" s="262"/>
      <c r="AH35" s="263">
        <f>SUM(AH16:AH23,AH25:AH34)</f>
        <v>1</v>
      </c>
      <c r="AI35" s="292"/>
      <c r="AJ35" s="280"/>
    </row>
    <row r="36" spans="1:36" s="261" customFormat="1" ht="20.15" customHeight="1">
      <c r="A36" s="253"/>
      <c r="B36" s="317"/>
      <c r="C36" s="832" t="s">
        <v>591</v>
      </c>
      <c r="D36" s="832"/>
      <c r="E36" s="832"/>
      <c r="F36" s="832"/>
      <c r="G36" s="832"/>
      <c r="H36" s="832"/>
      <c r="I36" s="832"/>
      <c r="J36" s="832" t="s">
        <v>258</v>
      </c>
      <c r="K36" s="832" t="s">
        <v>592</v>
      </c>
      <c r="L36" s="832"/>
      <c r="M36" s="832"/>
      <c r="N36" s="832"/>
      <c r="O36" s="832"/>
      <c r="P36" s="832"/>
      <c r="Q36" s="832"/>
      <c r="R36" s="834" t="s">
        <v>593</v>
      </c>
      <c r="S36" s="834"/>
      <c r="T36" s="317"/>
      <c r="U36" s="832" t="s">
        <v>591</v>
      </c>
      <c r="V36" s="832"/>
      <c r="W36" s="832"/>
      <c r="X36" s="832"/>
      <c r="Y36" s="832"/>
      <c r="Z36" s="832"/>
      <c r="AA36" s="832"/>
      <c r="AB36" s="832" t="s">
        <v>258</v>
      </c>
      <c r="AC36" s="832" t="s">
        <v>592</v>
      </c>
      <c r="AD36" s="832"/>
      <c r="AE36" s="832"/>
      <c r="AF36" s="832"/>
      <c r="AG36" s="832"/>
      <c r="AH36" s="832"/>
      <c r="AI36" s="832"/>
      <c r="AJ36" s="318"/>
    </row>
    <row r="37" spans="1:36" s="261" customFormat="1" ht="20.15" customHeight="1">
      <c r="A37" s="319"/>
      <c r="B37" s="320"/>
      <c r="C37" s="833"/>
      <c r="D37" s="833"/>
      <c r="E37" s="833"/>
      <c r="F37" s="833"/>
      <c r="G37" s="833"/>
      <c r="H37" s="833"/>
      <c r="I37" s="833"/>
      <c r="J37" s="833"/>
      <c r="K37" s="833"/>
      <c r="L37" s="833"/>
      <c r="M37" s="833"/>
      <c r="N37" s="833"/>
      <c r="O37" s="833"/>
      <c r="P37" s="833"/>
      <c r="Q37" s="833"/>
      <c r="R37" s="835" t="s">
        <v>594</v>
      </c>
      <c r="S37" s="836"/>
      <c r="U37" s="770"/>
      <c r="V37" s="770"/>
      <c r="W37" s="770"/>
      <c r="X37" s="770"/>
      <c r="Y37" s="770"/>
      <c r="Z37" s="770"/>
      <c r="AA37" s="770"/>
      <c r="AB37" s="770"/>
      <c r="AC37" s="770"/>
      <c r="AD37" s="770"/>
      <c r="AE37" s="770"/>
      <c r="AF37" s="770"/>
      <c r="AG37" s="770"/>
      <c r="AH37" s="770"/>
      <c r="AI37" s="770"/>
      <c r="AJ37" s="321"/>
    </row>
    <row r="38" spans="1:38" s="128" customFormat="1" ht="20.15" customHeight="1">
      <c r="A38" s="260">
        <v>16</v>
      </c>
      <c r="B38" s="261" t="s">
        <v>595</v>
      </c>
      <c r="C38" s="261">
        <v>13</v>
      </c>
      <c r="D38" s="261" t="s">
        <v>581</v>
      </c>
      <c r="E38" s="817" t="str">
        <f>IF(C38="","",VLOOKUP(CONCATENATE($B$9,"_",C38),'選手名簿'!$A:$H,5,FALSE))</f>
        <v>遠藤　楓牙</v>
      </c>
      <c r="F38" s="817"/>
      <c r="G38" s="817"/>
      <c r="H38" s="817"/>
      <c r="I38" s="817"/>
      <c r="J38" s="261" t="s">
        <v>258</v>
      </c>
      <c r="K38" s="261">
        <v>7</v>
      </c>
      <c r="L38" s="261" t="s">
        <v>581</v>
      </c>
      <c r="M38" s="817" t="str">
        <f>IF(K38="","",VLOOKUP(CONCATENATE($B$9,"_",K38),'選手名簿'!$A:$H,5,FALSE))</f>
        <v>篠原　朝來</v>
      </c>
      <c r="N38" s="817"/>
      <c r="O38" s="817"/>
      <c r="P38" s="817"/>
      <c r="Q38" s="817"/>
      <c r="R38" s="261"/>
      <c r="S38" s="253"/>
      <c r="T38" s="317" t="s">
        <v>595</v>
      </c>
      <c r="U38" s="317"/>
      <c r="V38" s="317" t="s">
        <v>581</v>
      </c>
      <c r="W38" s="837" t="str">
        <f>IF(U38="","",VLOOKUP(CONCATENATE($W$9,"_",U38),'選手名簿'!$A:$H,5,FALSE))</f>
        <v/>
      </c>
      <c r="X38" s="837"/>
      <c r="Y38" s="837"/>
      <c r="Z38" s="837"/>
      <c r="AA38" s="837"/>
      <c r="AB38" s="317" t="s">
        <v>258</v>
      </c>
      <c r="AC38" s="317"/>
      <c r="AD38" s="317" t="s">
        <v>581</v>
      </c>
      <c r="AE38" s="837" t="str">
        <f>IF(AC38="","",VLOOKUP(CONCATENATE($W$9,"_",AC38),'選手名簿'!$A:$H,5,FALSE))</f>
        <v/>
      </c>
      <c r="AF38" s="837"/>
      <c r="AG38" s="837"/>
      <c r="AH38" s="837"/>
      <c r="AI38" s="837"/>
      <c r="AJ38" s="322"/>
      <c r="AK38" s="261"/>
      <c r="AL38" s="261"/>
    </row>
    <row r="39" spans="1:38" s="128" customFormat="1" ht="19.5" customHeight="1">
      <c r="A39" s="260">
        <v>27</v>
      </c>
      <c r="B39" s="261" t="s">
        <v>595</v>
      </c>
      <c r="C39" s="261">
        <v>6</v>
      </c>
      <c r="D39" s="261" t="s">
        <v>581</v>
      </c>
      <c r="E39" s="817" t="str">
        <f>IF(C39="","",VLOOKUP(CONCATENATE($B$9,"_",C39),'選手名簿'!$A:$H,5,FALSE))</f>
        <v>梅尾　俊介</v>
      </c>
      <c r="F39" s="817"/>
      <c r="G39" s="817"/>
      <c r="H39" s="817"/>
      <c r="I39" s="817"/>
      <c r="J39" s="261" t="s">
        <v>258</v>
      </c>
      <c r="K39" s="261">
        <v>8</v>
      </c>
      <c r="L39" s="261" t="s">
        <v>581</v>
      </c>
      <c r="M39" s="817" t="str">
        <f>IF(K39="","",VLOOKUP(CONCATENATE($B$9,"_",K39),'選手名簿'!$A:$H,5,FALSE))</f>
        <v>須川　礼理</v>
      </c>
      <c r="N39" s="817"/>
      <c r="O39" s="817"/>
      <c r="P39" s="817"/>
      <c r="Q39" s="817"/>
      <c r="R39" s="261"/>
      <c r="S39" s="260"/>
      <c r="T39" s="261" t="s">
        <v>595</v>
      </c>
      <c r="U39" s="261"/>
      <c r="V39" s="261" t="s">
        <v>581</v>
      </c>
      <c r="W39" s="817" t="str">
        <f>IF(U39="","",VLOOKUP(CONCATENATE($W$9,"_",U39),'選手名簿'!$A:$H,5,FALSE))</f>
        <v/>
      </c>
      <c r="X39" s="817"/>
      <c r="Y39" s="817"/>
      <c r="Z39" s="817"/>
      <c r="AA39" s="817"/>
      <c r="AB39" s="261" t="s">
        <v>258</v>
      </c>
      <c r="AC39" s="261"/>
      <c r="AD39" s="261" t="s">
        <v>581</v>
      </c>
      <c r="AE39" s="817" t="str">
        <f>IF(AC39="","",VLOOKUP(CONCATENATE($W$9,"_",AC39),'選手名簿'!$A:$H,5,FALSE))</f>
        <v/>
      </c>
      <c r="AF39" s="817"/>
      <c r="AG39" s="817"/>
      <c r="AH39" s="817"/>
      <c r="AI39" s="817"/>
      <c r="AJ39" s="323"/>
      <c r="AK39" s="261"/>
      <c r="AL39" s="261"/>
    </row>
    <row r="40" spans="1:38" s="128" customFormat="1" ht="20.15" customHeight="1">
      <c r="A40" s="260"/>
      <c r="B40" s="261" t="s">
        <v>595</v>
      </c>
      <c r="C40" s="261"/>
      <c r="D40" s="261" t="s">
        <v>581</v>
      </c>
      <c r="E40" s="817" t="str">
        <f>IF(C40="","",VLOOKUP(CONCATENATE($B$9,"_",C40),'選手名簿'!$A:$H,5,FALSE))</f>
        <v/>
      </c>
      <c r="F40" s="817"/>
      <c r="G40" s="817"/>
      <c r="H40" s="817"/>
      <c r="I40" s="817"/>
      <c r="J40" s="261" t="s">
        <v>258</v>
      </c>
      <c r="K40" s="261"/>
      <c r="L40" s="261" t="s">
        <v>581</v>
      </c>
      <c r="M40" s="817" t="str">
        <f>IF(K40="","",VLOOKUP(CONCATENATE($B$9,"_",K40),'選手名簿'!$A:$H,5,FALSE))</f>
        <v/>
      </c>
      <c r="N40" s="817"/>
      <c r="O40" s="817"/>
      <c r="P40" s="817"/>
      <c r="Q40" s="817"/>
      <c r="R40" s="261"/>
      <c r="S40" s="260"/>
      <c r="T40" s="261" t="s">
        <v>595</v>
      </c>
      <c r="U40" s="261"/>
      <c r="V40" s="261" t="s">
        <v>581</v>
      </c>
      <c r="W40" s="817" t="str">
        <f>IF(U40="","",VLOOKUP(CONCATENATE($W$9,"_",U40),'選手名簿'!$A:$H,5,FALSE))</f>
        <v/>
      </c>
      <c r="X40" s="817"/>
      <c r="Y40" s="817"/>
      <c r="Z40" s="817"/>
      <c r="AA40" s="817"/>
      <c r="AB40" s="261" t="s">
        <v>258</v>
      </c>
      <c r="AC40" s="261"/>
      <c r="AD40" s="261" t="s">
        <v>581</v>
      </c>
      <c r="AE40" s="817" t="str">
        <f>IF(AC40="","",VLOOKUP(CONCATENATE($W$9,"_",AC40),'選手名簿'!$A:$H,5,FALSE))</f>
        <v/>
      </c>
      <c r="AF40" s="817"/>
      <c r="AG40" s="817"/>
      <c r="AH40" s="817"/>
      <c r="AI40" s="817"/>
      <c r="AJ40" s="323"/>
      <c r="AK40" s="261"/>
      <c r="AL40" s="261"/>
    </row>
    <row r="41" spans="1:38" s="128" customFormat="1" ht="20.15" customHeight="1">
      <c r="A41" s="260"/>
      <c r="B41" s="261" t="s">
        <v>595</v>
      </c>
      <c r="C41" s="261"/>
      <c r="D41" s="261" t="s">
        <v>581</v>
      </c>
      <c r="E41" s="817" t="str">
        <f>IF(C41="","",VLOOKUP(CONCATENATE($B$9,"_",C41),'選手名簿'!$A:$H,5,FALSE))</f>
        <v/>
      </c>
      <c r="F41" s="817"/>
      <c r="G41" s="817"/>
      <c r="H41" s="817"/>
      <c r="I41" s="817"/>
      <c r="J41" s="261" t="s">
        <v>258</v>
      </c>
      <c r="K41" s="261"/>
      <c r="L41" s="261" t="s">
        <v>581</v>
      </c>
      <c r="M41" s="817" t="str">
        <f>IF(K41="","",VLOOKUP(CONCATENATE($B$9,"_",K41),'選手名簿'!$A:$H,5,FALSE))</f>
        <v/>
      </c>
      <c r="N41" s="817"/>
      <c r="O41" s="817"/>
      <c r="P41" s="817"/>
      <c r="Q41" s="817"/>
      <c r="R41" s="261"/>
      <c r="S41" s="260"/>
      <c r="T41" s="261" t="s">
        <v>595</v>
      </c>
      <c r="U41" s="261"/>
      <c r="V41" s="261" t="s">
        <v>581</v>
      </c>
      <c r="W41" s="817" t="str">
        <f>IF(U41="","",VLOOKUP(CONCATENATE($W$9,"_",U41),'選手名簿'!$A:$H,5,FALSE))</f>
        <v/>
      </c>
      <c r="X41" s="817"/>
      <c r="Y41" s="817"/>
      <c r="Z41" s="817"/>
      <c r="AA41" s="817"/>
      <c r="AB41" s="261" t="s">
        <v>258</v>
      </c>
      <c r="AC41" s="261"/>
      <c r="AD41" s="261" t="s">
        <v>581</v>
      </c>
      <c r="AE41" s="817" t="str">
        <f>IF(AC41="","",VLOOKUP(CONCATENATE($W$9,"_",AC41),'選手名簿'!$A:$H,5,FALSE))</f>
        <v/>
      </c>
      <c r="AF41" s="817"/>
      <c r="AG41" s="817"/>
      <c r="AH41" s="817"/>
      <c r="AI41" s="817"/>
      <c r="AJ41" s="323"/>
      <c r="AK41" s="261"/>
      <c r="AL41" s="261"/>
    </row>
    <row r="42" spans="1:38" s="128" customFormat="1" ht="20.15" customHeight="1">
      <c r="A42" s="260"/>
      <c r="B42" s="261" t="s">
        <v>595</v>
      </c>
      <c r="C42" s="261"/>
      <c r="D42" s="261" t="s">
        <v>581</v>
      </c>
      <c r="E42" s="817" t="str">
        <f>IF(C42="","",VLOOKUP(CONCATENATE($B$9,"_",C42),'選手名簿'!$A:$H,5,FALSE))</f>
        <v/>
      </c>
      <c r="F42" s="817"/>
      <c r="G42" s="817"/>
      <c r="H42" s="817"/>
      <c r="I42" s="817"/>
      <c r="J42" s="261" t="s">
        <v>258</v>
      </c>
      <c r="K42" s="261"/>
      <c r="L42" s="261" t="s">
        <v>581</v>
      </c>
      <c r="M42" s="817" t="str">
        <f>IF(K42="","",VLOOKUP(CONCATENATE($B$9,"_",K42),'選手名簿'!$A:$H,5,FALSE))</f>
        <v/>
      </c>
      <c r="N42" s="817"/>
      <c r="O42" s="817"/>
      <c r="P42" s="817"/>
      <c r="Q42" s="817"/>
      <c r="R42" s="261"/>
      <c r="S42" s="260"/>
      <c r="T42" s="261" t="s">
        <v>595</v>
      </c>
      <c r="U42" s="261"/>
      <c r="V42" s="261" t="s">
        <v>581</v>
      </c>
      <c r="W42" s="817" t="str">
        <f>IF(U42="","",VLOOKUP(CONCATENATE($W$9,"_",U42),'選手名簿'!$A:$H,5,FALSE))</f>
        <v/>
      </c>
      <c r="X42" s="817"/>
      <c r="Y42" s="817"/>
      <c r="Z42" s="817"/>
      <c r="AA42" s="817"/>
      <c r="AB42" s="261" t="s">
        <v>258</v>
      </c>
      <c r="AC42" s="261"/>
      <c r="AD42" s="261" t="s">
        <v>581</v>
      </c>
      <c r="AE42" s="817" t="str">
        <f>IF(AC42="","",VLOOKUP(CONCATENATE($W$9,"_",AC42),'選手名簿'!$A:$H,5,FALSE))</f>
        <v/>
      </c>
      <c r="AF42" s="817"/>
      <c r="AG42" s="817"/>
      <c r="AH42" s="817"/>
      <c r="AI42" s="817"/>
      <c r="AJ42" s="323"/>
      <c r="AK42" s="261"/>
      <c r="AL42" s="261"/>
    </row>
    <row r="43" spans="1:38" s="128" customFormat="1" ht="20.15" customHeight="1">
      <c r="A43" s="260"/>
      <c r="B43" s="261" t="s">
        <v>595</v>
      </c>
      <c r="C43" s="261"/>
      <c r="D43" s="261" t="s">
        <v>581</v>
      </c>
      <c r="E43" s="817" t="str">
        <f>IF(C43="","",VLOOKUP(CONCATENATE($B$9,"_",C43),'選手名簿'!$A:$H,5,FALSE))</f>
        <v/>
      </c>
      <c r="F43" s="817"/>
      <c r="G43" s="817"/>
      <c r="H43" s="817"/>
      <c r="I43" s="817"/>
      <c r="J43" s="261" t="s">
        <v>258</v>
      </c>
      <c r="K43" s="261"/>
      <c r="L43" s="261" t="s">
        <v>581</v>
      </c>
      <c r="M43" s="817" t="str">
        <f>IF(K43="","",VLOOKUP(CONCATENATE($B$9,"_",K43),'選手名簿'!$A:$H,5,FALSE))</f>
        <v/>
      </c>
      <c r="N43" s="817"/>
      <c r="O43" s="817"/>
      <c r="P43" s="817"/>
      <c r="Q43" s="817"/>
      <c r="R43" s="261"/>
      <c r="S43" s="260"/>
      <c r="T43" s="261" t="s">
        <v>595</v>
      </c>
      <c r="U43" s="261"/>
      <c r="V43" s="261" t="s">
        <v>581</v>
      </c>
      <c r="W43" s="817" t="str">
        <f>IF(U43="","",VLOOKUP(CONCATENATE($W$9,"_",U43),'選手名簿'!$A:$H,5,FALSE))</f>
        <v/>
      </c>
      <c r="X43" s="817"/>
      <c r="Y43" s="817"/>
      <c r="Z43" s="817"/>
      <c r="AA43" s="817"/>
      <c r="AB43" s="261" t="s">
        <v>258</v>
      </c>
      <c r="AC43" s="261"/>
      <c r="AD43" s="261" t="s">
        <v>581</v>
      </c>
      <c r="AE43" s="817" t="str">
        <f>IF(AC43="","",VLOOKUP(CONCATENATE($W$9,"_",AC43),'選手名簿'!$A:$H,5,FALSE))</f>
        <v/>
      </c>
      <c r="AF43" s="817"/>
      <c r="AG43" s="817"/>
      <c r="AH43" s="817"/>
      <c r="AI43" s="817"/>
      <c r="AJ43" s="323"/>
      <c r="AK43" s="261"/>
      <c r="AL43" s="261"/>
    </row>
    <row r="44" spans="1:38" s="128" customFormat="1" ht="20.15" customHeight="1">
      <c r="A44" s="260"/>
      <c r="B44" s="261" t="s">
        <v>595</v>
      </c>
      <c r="C44" s="261"/>
      <c r="D44" s="261" t="s">
        <v>581</v>
      </c>
      <c r="E44" s="817" t="str">
        <f>IF(C44="","",VLOOKUP(CONCATENATE($B$9,"_",C44),'選手名簿'!$A:$H,5,FALSE))</f>
        <v/>
      </c>
      <c r="F44" s="817"/>
      <c r="G44" s="817"/>
      <c r="H44" s="817"/>
      <c r="I44" s="817"/>
      <c r="J44" s="261" t="s">
        <v>258</v>
      </c>
      <c r="K44" s="261"/>
      <c r="L44" s="261" t="s">
        <v>581</v>
      </c>
      <c r="M44" s="817" t="str">
        <f>IF(K44="","",VLOOKUP(CONCATENATE($B$9,"_",K44),'選手名簿'!$A:$H,5,FALSE))</f>
        <v/>
      </c>
      <c r="N44" s="817"/>
      <c r="O44" s="817"/>
      <c r="P44" s="817"/>
      <c r="Q44" s="817"/>
      <c r="R44" s="261"/>
      <c r="S44" s="260"/>
      <c r="T44" s="261" t="s">
        <v>595</v>
      </c>
      <c r="U44" s="261"/>
      <c r="V44" s="261" t="s">
        <v>581</v>
      </c>
      <c r="W44" s="817" t="str">
        <f>IF(U44="","",VLOOKUP(CONCATENATE($W$9,"_",U44),'選手名簿'!$A:$H,5,FALSE))</f>
        <v/>
      </c>
      <c r="X44" s="817"/>
      <c r="Y44" s="817"/>
      <c r="Z44" s="817"/>
      <c r="AA44" s="817"/>
      <c r="AB44" s="261" t="s">
        <v>258</v>
      </c>
      <c r="AC44" s="261"/>
      <c r="AD44" s="261" t="s">
        <v>581</v>
      </c>
      <c r="AE44" s="817" t="str">
        <f>IF(AC44="","",VLOOKUP(CONCATENATE($W$9,"_",AC44),'選手名簿'!$A:$H,5,FALSE))</f>
        <v/>
      </c>
      <c r="AF44" s="817"/>
      <c r="AG44" s="817"/>
      <c r="AH44" s="817"/>
      <c r="AI44" s="817"/>
      <c r="AJ44" s="323"/>
      <c r="AK44" s="261"/>
      <c r="AL44" s="261"/>
    </row>
    <row r="45" spans="1:38" s="128" customFormat="1" ht="20.15" customHeight="1">
      <c r="A45" s="319"/>
      <c r="B45" s="320" t="s">
        <v>595</v>
      </c>
      <c r="C45" s="320"/>
      <c r="D45" s="320" t="s">
        <v>581</v>
      </c>
      <c r="E45" s="838" t="str">
        <f>IF(C45="","",VLOOKUP(CONCATENATE($B$9,"_",C45),'選手名簿'!$A:$H,5,FALSE))</f>
        <v/>
      </c>
      <c r="F45" s="838"/>
      <c r="G45" s="838"/>
      <c r="H45" s="838"/>
      <c r="I45" s="838"/>
      <c r="J45" s="320" t="s">
        <v>258</v>
      </c>
      <c r="K45" s="320"/>
      <c r="L45" s="320" t="s">
        <v>581</v>
      </c>
      <c r="M45" s="838" t="str">
        <f>IF(K45="","",VLOOKUP(CONCATENATE($B$9,"_",K45),'選手名簿'!$A:$H,5,FALSE))</f>
        <v/>
      </c>
      <c r="N45" s="838"/>
      <c r="O45" s="838"/>
      <c r="P45" s="838"/>
      <c r="Q45" s="838"/>
      <c r="R45" s="320"/>
      <c r="S45" s="319"/>
      <c r="T45" s="320" t="s">
        <v>595</v>
      </c>
      <c r="U45" s="320"/>
      <c r="V45" s="320" t="s">
        <v>581</v>
      </c>
      <c r="W45" s="838" t="str">
        <f>IF(U45="","",VLOOKUP(CONCATENATE($W$9,"_",U45),'選手名簿'!$A:$H,5,FALSE))</f>
        <v/>
      </c>
      <c r="X45" s="838"/>
      <c r="Y45" s="838"/>
      <c r="Z45" s="838"/>
      <c r="AA45" s="838"/>
      <c r="AB45" s="320" t="s">
        <v>258</v>
      </c>
      <c r="AC45" s="320"/>
      <c r="AD45" s="320" t="s">
        <v>581</v>
      </c>
      <c r="AE45" s="838" t="str">
        <f>IF(AC45="","",VLOOKUP(CONCATENATE($W$9,"_",AC45),'選手名簿'!$A:$H,5,FALSE))</f>
        <v/>
      </c>
      <c r="AF45" s="838"/>
      <c r="AG45" s="838"/>
      <c r="AH45" s="838"/>
      <c r="AI45" s="838"/>
      <c r="AJ45" s="324"/>
      <c r="AK45" s="261"/>
      <c r="AL45" s="261"/>
    </row>
    <row r="46" spans="1:36" s="261" customFormat="1" ht="36" customHeight="1">
      <c r="A46" s="776" t="s">
        <v>596</v>
      </c>
      <c r="B46" s="839"/>
      <c r="C46" s="839"/>
      <c r="D46" s="839"/>
      <c r="E46" s="839"/>
      <c r="F46" s="839"/>
      <c r="G46" s="765"/>
      <c r="H46" s="777" t="s">
        <v>589</v>
      </c>
      <c r="I46" s="765"/>
      <c r="J46" s="777" t="s">
        <v>285</v>
      </c>
      <c r="K46" s="765"/>
      <c r="L46" s="839" t="s">
        <v>279</v>
      </c>
      <c r="M46" s="765"/>
      <c r="N46" s="777" t="s">
        <v>268</v>
      </c>
      <c r="O46" s="765"/>
      <c r="P46" s="777" t="s">
        <v>266</v>
      </c>
      <c r="Q46" s="765"/>
      <c r="R46" s="840" t="s">
        <v>597</v>
      </c>
      <c r="S46" s="761"/>
      <c r="T46" s="777" t="s">
        <v>266</v>
      </c>
      <c r="U46" s="765"/>
      <c r="V46" s="777" t="s">
        <v>268</v>
      </c>
      <c r="W46" s="765"/>
      <c r="X46" s="839" t="s">
        <v>279</v>
      </c>
      <c r="Y46" s="765"/>
      <c r="Z46" s="777" t="s">
        <v>285</v>
      </c>
      <c r="AA46" s="839"/>
      <c r="AB46" s="777" t="s">
        <v>589</v>
      </c>
      <c r="AC46" s="765"/>
      <c r="AD46" s="777" t="s">
        <v>596</v>
      </c>
      <c r="AE46" s="839"/>
      <c r="AF46" s="839"/>
      <c r="AG46" s="839"/>
      <c r="AH46" s="839"/>
      <c r="AI46" s="839"/>
      <c r="AJ46" s="827"/>
    </row>
    <row r="47" spans="1:36" s="261" customFormat="1" ht="20.15" customHeight="1">
      <c r="A47" s="260"/>
      <c r="H47" s="822">
        <f aca="true" t="shared" si="2" ref="H47:H51">SUM(J47:Q47)</f>
        <v>5</v>
      </c>
      <c r="I47" s="822"/>
      <c r="J47" s="822">
        <v>1</v>
      </c>
      <c r="K47" s="822"/>
      <c r="L47" s="823">
        <v>1</v>
      </c>
      <c r="M47" s="779"/>
      <c r="N47" s="793">
        <v>1</v>
      </c>
      <c r="O47" s="779"/>
      <c r="P47" s="793">
        <v>2</v>
      </c>
      <c r="Q47" s="779"/>
      <c r="R47" s="272" t="s">
        <v>598</v>
      </c>
      <c r="S47" s="268" t="s">
        <v>599</v>
      </c>
      <c r="T47" s="793">
        <v>5</v>
      </c>
      <c r="U47" s="779"/>
      <c r="V47" s="793">
        <v>3</v>
      </c>
      <c r="W47" s="779"/>
      <c r="X47" s="823">
        <v>1</v>
      </c>
      <c r="Y47" s="779"/>
      <c r="Z47" s="822">
        <v>1</v>
      </c>
      <c r="AA47" s="822"/>
      <c r="AB47" s="822">
        <f aca="true" t="shared" si="3" ref="AB47:AB51">SUM(T47:AA47)</f>
        <v>10</v>
      </c>
      <c r="AC47" s="822"/>
      <c r="AD47" s="292"/>
      <c r="AE47" s="292"/>
      <c r="AF47" s="292"/>
      <c r="AG47" s="292"/>
      <c r="AH47" s="292"/>
      <c r="AI47" s="292"/>
      <c r="AJ47" s="280"/>
    </row>
    <row r="48" spans="1:36" s="261" customFormat="1" ht="20.15" customHeight="1">
      <c r="A48" s="260"/>
      <c r="H48" s="822">
        <f t="shared" si="2"/>
        <v>3</v>
      </c>
      <c r="I48" s="822"/>
      <c r="J48" s="822">
        <v>1</v>
      </c>
      <c r="K48" s="822"/>
      <c r="L48" s="823">
        <v>1</v>
      </c>
      <c r="M48" s="779"/>
      <c r="N48" s="793">
        <v>1</v>
      </c>
      <c r="O48" s="779"/>
      <c r="P48" s="793">
        <v>0</v>
      </c>
      <c r="Q48" s="779"/>
      <c r="R48" s="272" t="s">
        <v>600</v>
      </c>
      <c r="S48" s="268" t="s">
        <v>599</v>
      </c>
      <c r="T48" s="793">
        <v>1</v>
      </c>
      <c r="U48" s="779"/>
      <c r="V48" s="793">
        <v>1</v>
      </c>
      <c r="W48" s="779"/>
      <c r="X48" s="823">
        <v>0</v>
      </c>
      <c r="Y48" s="779"/>
      <c r="Z48" s="822">
        <v>1</v>
      </c>
      <c r="AA48" s="822"/>
      <c r="AB48" s="822">
        <f t="shared" si="3"/>
        <v>3</v>
      </c>
      <c r="AC48" s="822"/>
      <c r="AJ48" s="321"/>
    </row>
    <row r="49" spans="1:36" s="261" customFormat="1" ht="20.15" customHeight="1">
      <c r="A49" s="260"/>
      <c r="H49" s="822">
        <f t="shared" si="2"/>
        <v>2</v>
      </c>
      <c r="I49" s="822"/>
      <c r="J49" s="822">
        <v>0</v>
      </c>
      <c r="K49" s="822"/>
      <c r="L49" s="823">
        <v>0</v>
      </c>
      <c r="M49" s="779"/>
      <c r="N49" s="793">
        <v>2</v>
      </c>
      <c r="O49" s="779"/>
      <c r="P49" s="793">
        <v>0</v>
      </c>
      <c r="Q49" s="779"/>
      <c r="R49" s="272" t="s">
        <v>601</v>
      </c>
      <c r="S49" s="268" t="s">
        <v>602</v>
      </c>
      <c r="T49" s="793">
        <v>3</v>
      </c>
      <c r="U49" s="779"/>
      <c r="V49" s="793">
        <v>0</v>
      </c>
      <c r="W49" s="779"/>
      <c r="X49" s="823">
        <v>0</v>
      </c>
      <c r="Y49" s="779"/>
      <c r="Z49" s="822">
        <v>0</v>
      </c>
      <c r="AA49" s="822"/>
      <c r="AB49" s="822">
        <f t="shared" si="3"/>
        <v>3</v>
      </c>
      <c r="AC49" s="822"/>
      <c r="AJ49" s="321"/>
    </row>
    <row r="50" spans="1:36" s="261" customFormat="1" ht="20.15" customHeight="1">
      <c r="A50" s="260"/>
      <c r="H50" s="822">
        <f t="shared" si="2"/>
        <v>4</v>
      </c>
      <c r="I50" s="822"/>
      <c r="J50" s="822">
        <v>0</v>
      </c>
      <c r="K50" s="822"/>
      <c r="L50" s="823">
        <v>1</v>
      </c>
      <c r="M50" s="779"/>
      <c r="N50" s="793">
        <v>1</v>
      </c>
      <c r="O50" s="779"/>
      <c r="P50" s="793">
        <v>2</v>
      </c>
      <c r="Q50" s="779"/>
      <c r="R50" s="272" t="s">
        <v>603</v>
      </c>
      <c r="S50" s="268" t="s">
        <v>602</v>
      </c>
      <c r="T50" s="793">
        <v>0</v>
      </c>
      <c r="U50" s="779"/>
      <c r="V50" s="793">
        <v>1</v>
      </c>
      <c r="W50" s="779"/>
      <c r="X50" s="823">
        <v>0</v>
      </c>
      <c r="Y50" s="779"/>
      <c r="Z50" s="822">
        <v>0</v>
      </c>
      <c r="AA50" s="822"/>
      <c r="AB50" s="822">
        <f t="shared" si="3"/>
        <v>1</v>
      </c>
      <c r="AC50" s="822"/>
      <c r="AJ50" s="321"/>
    </row>
    <row r="51" spans="1:36" s="261" customFormat="1" ht="20.15" customHeight="1">
      <c r="A51" s="267"/>
      <c r="B51" s="294"/>
      <c r="C51" s="294"/>
      <c r="D51" s="294"/>
      <c r="E51" s="294"/>
      <c r="F51" s="294"/>
      <c r="G51" s="294"/>
      <c r="H51" s="822">
        <f t="shared" si="2"/>
        <v>0</v>
      </c>
      <c r="I51" s="822"/>
      <c r="J51" s="822"/>
      <c r="K51" s="822"/>
      <c r="L51" s="823"/>
      <c r="M51" s="779"/>
      <c r="N51" s="793"/>
      <c r="O51" s="779"/>
      <c r="P51" s="793"/>
      <c r="Q51" s="779"/>
      <c r="R51" s="272" t="s">
        <v>604</v>
      </c>
      <c r="S51" s="263" t="s">
        <v>599</v>
      </c>
      <c r="T51" s="793"/>
      <c r="U51" s="779"/>
      <c r="V51" s="793"/>
      <c r="W51" s="779"/>
      <c r="X51" s="823"/>
      <c r="Y51" s="779"/>
      <c r="Z51" s="822"/>
      <c r="AA51" s="822"/>
      <c r="AB51" s="822">
        <f t="shared" si="3"/>
        <v>0</v>
      </c>
      <c r="AC51" s="822"/>
      <c r="AD51" s="294"/>
      <c r="AE51" s="294"/>
      <c r="AF51" s="294"/>
      <c r="AG51" s="294"/>
      <c r="AH51" s="294"/>
      <c r="AI51" s="294"/>
      <c r="AJ51" s="295"/>
    </row>
    <row r="52" spans="1:36" s="261" customFormat="1" ht="20.15" customHeight="1">
      <c r="A52" s="841" t="s">
        <v>531</v>
      </c>
      <c r="B52" s="823"/>
      <c r="C52" s="779"/>
      <c r="D52" s="793" t="s">
        <v>605</v>
      </c>
      <c r="E52" s="779"/>
      <c r="F52" s="793" t="s">
        <v>606</v>
      </c>
      <c r="G52" s="823"/>
      <c r="H52" s="823"/>
      <c r="I52" s="823"/>
      <c r="J52" s="823"/>
      <c r="K52" s="823"/>
      <c r="L52" s="823"/>
      <c r="M52" s="823"/>
      <c r="N52" s="823"/>
      <c r="O52" s="823"/>
      <c r="P52" s="823"/>
      <c r="Q52" s="823"/>
      <c r="R52" s="842"/>
      <c r="S52" s="841" t="s">
        <v>531</v>
      </c>
      <c r="T52" s="823"/>
      <c r="U52" s="779"/>
      <c r="V52" s="793" t="s">
        <v>605</v>
      </c>
      <c r="W52" s="779"/>
      <c r="X52" s="793" t="s">
        <v>606</v>
      </c>
      <c r="Y52" s="823"/>
      <c r="Z52" s="823"/>
      <c r="AA52" s="823"/>
      <c r="AB52" s="823"/>
      <c r="AC52" s="823"/>
      <c r="AD52" s="823"/>
      <c r="AE52" s="823"/>
      <c r="AF52" s="823"/>
      <c r="AG52" s="823"/>
      <c r="AH52" s="823"/>
      <c r="AI52" s="823"/>
      <c r="AJ52" s="842"/>
    </row>
    <row r="53" spans="1:36" s="261" customFormat="1" ht="20.15" customHeight="1">
      <c r="A53" s="296"/>
      <c r="B53" s="302">
        <v>50</v>
      </c>
      <c r="C53" s="268" t="s">
        <v>595</v>
      </c>
      <c r="D53" s="793">
        <v>4</v>
      </c>
      <c r="E53" s="779"/>
      <c r="F53" s="793" t="s">
        <v>640</v>
      </c>
      <c r="G53" s="823"/>
      <c r="H53" s="823"/>
      <c r="I53" s="823"/>
      <c r="J53" s="823"/>
      <c r="K53" s="823"/>
      <c r="L53" s="823"/>
      <c r="M53" s="823"/>
      <c r="N53" s="823"/>
      <c r="O53" s="823"/>
      <c r="P53" s="823"/>
      <c r="Q53" s="823"/>
      <c r="R53" s="842"/>
      <c r="S53" s="296"/>
      <c r="T53" s="302"/>
      <c r="U53" s="268" t="s">
        <v>595</v>
      </c>
      <c r="V53" s="793"/>
      <c r="W53" s="779"/>
      <c r="X53" s="793"/>
      <c r="Y53" s="823"/>
      <c r="Z53" s="823"/>
      <c r="AA53" s="823"/>
      <c r="AB53" s="823"/>
      <c r="AC53" s="823"/>
      <c r="AD53" s="823"/>
      <c r="AE53" s="823"/>
      <c r="AF53" s="823"/>
      <c r="AG53" s="823"/>
      <c r="AH53" s="823"/>
      <c r="AI53" s="823"/>
      <c r="AJ53" s="842"/>
    </row>
    <row r="54" spans="1:36" s="261" customFormat="1" ht="20.15" customHeight="1">
      <c r="A54" s="296"/>
      <c r="B54" s="302"/>
      <c r="C54" s="268" t="s">
        <v>595</v>
      </c>
      <c r="D54" s="793"/>
      <c r="E54" s="779"/>
      <c r="F54" s="793"/>
      <c r="G54" s="823"/>
      <c r="H54" s="823"/>
      <c r="I54" s="823"/>
      <c r="J54" s="823"/>
      <c r="K54" s="823"/>
      <c r="L54" s="823"/>
      <c r="M54" s="823"/>
      <c r="N54" s="823"/>
      <c r="O54" s="823"/>
      <c r="P54" s="823"/>
      <c r="Q54" s="823"/>
      <c r="R54" s="842"/>
      <c r="S54" s="296"/>
      <c r="T54" s="302"/>
      <c r="U54" s="268" t="s">
        <v>595</v>
      </c>
      <c r="V54" s="793"/>
      <c r="W54" s="779"/>
      <c r="X54" s="793"/>
      <c r="Y54" s="823"/>
      <c r="Z54" s="823"/>
      <c r="AA54" s="823"/>
      <c r="AB54" s="823"/>
      <c r="AC54" s="823"/>
      <c r="AD54" s="823"/>
      <c r="AE54" s="823"/>
      <c r="AF54" s="823"/>
      <c r="AG54" s="823"/>
      <c r="AH54" s="823"/>
      <c r="AI54" s="823"/>
      <c r="AJ54" s="842"/>
    </row>
    <row r="55" spans="1:36" s="261" customFormat="1" ht="20.15" customHeight="1">
      <c r="A55" s="296"/>
      <c r="B55" s="302"/>
      <c r="C55" s="268" t="s">
        <v>595</v>
      </c>
      <c r="D55" s="793"/>
      <c r="E55" s="779"/>
      <c r="F55" s="793"/>
      <c r="G55" s="823"/>
      <c r="H55" s="823"/>
      <c r="I55" s="823"/>
      <c r="J55" s="823"/>
      <c r="K55" s="823"/>
      <c r="L55" s="823"/>
      <c r="M55" s="823"/>
      <c r="N55" s="823"/>
      <c r="O55" s="823"/>
      <c r="P55" s="823"/>
      <c r="Q55" s="823"/>
      <c r="R55" s="842"/>
      <c r="S55" s="296"/>
      <c r="T55" s="302"/>
      <c r="U55" s="268" t="s">
        <v>595</v>
      </c>
      <c r="V55" s="793"/>
      <c r="W55" s="779"/>
      <c r="X55" s="793"/>
      <c r="Y55" s="823"/>
      <c r="Z55" s="823"/>
      <c r="AA55" s="823"/>
      <c r="AB55" s="823"/>
      <c r="AC55" s="823"/>
      <c r="AD55" s="823"/>
      <c r="AE55" s="823"/>
      <c r="AF55" s="823"/>
      <c r="AG55" s="823"/>
      <c r="AH55" s="823"/>
      <c r="AI55" s="823"/>
      <c r="AJ55" s="842"/>
    </row>
    <row r="56" spans="1:36" s="261" customFormat="1" ht="20.15" customHeight="1">
      <c r="A56" s="296"/>
      <c r="B56" s="302"/>
      <c r="C56" s="268" t="s">
        <v>595</v>
      </c>
      <c r="D56" s="793"/>
      <c r="E56" s="779"/>
      <c r="F56" s="793"/>
      <c r="G56" s="823"/>
      <c r="H56" s="823"/>
      <c r="I56" s="823"/>
      <c r="J56" s="823"/>
      <c r="K56" s="823"/>
      <c r="L56" s="823"/>
      <c r="M56" s="823"/>
      <c r="N56" s="823"/>
      <c r="O56" s="823"/>
      <c r="P56" s="823"/>
      <c r="Q56" s="823"/>
      <c r="R56" s="842"/>
      <c r="S56" s="296"/>
      <c r="T56" s="302"/>
      <c r="U56" s="268" t="s">
        <v>595</v>
      </c>
      <c r="V56" s="793"/>
      <c r="W56" s="779"/>
      <c r="X56" s="793"/>
      <c r="Y56" s="823"/>
      <c r="Z56" s="823"/>
      <c r="AA56" s="823"/>
      <c r="AB56" s="823"/>
      <c r="AC56" s="823"/>
      <c r="AD56" s="823"/>
      <c r="AE56" s="823"/>
      <c r="AF56" s="823"/>
      <c r="AG56" s="823"/>
      <c r="AH56" s="823"/>
      <c r="AI56" s="823"/>
      <c r="AJ56" s="842"/>
    </row>
    <row r="57" spans="1:36" s="261" customFormat="1" ht="20.15" customHeight="1">
      <c r="A57" s="296"/>
      <c r="B57" s="302"/>
      <c r="C57" s="268" t="s">
        <v>595</v>
      </c>
      <c r="D57" s="793"/>
      <c r="E57" s="779"/>
      <c r="F57" s="793"/>
      <c r="G57" s="823"/>
      <c r="H57" s="823"/>
      <c r="I57" s="823"/>
      <c r="J57" s="823"/>
      <c r="K57" s="823"/>
      <c r="L57" s="823"/>
      <c r="M57" s="823"/>
      <c r="N57" s="823"/>
      <c r="O57" s="823"/>
      <c r="P57" s="823"/>
      <c r="Q57" s="823"/>
      <c r="R57" s="842"/>
      <c r="S57" s="296"/>
      <c r="T57" s="302"/>
      <c r="U57" s="268" t="s">
        <v>595</v>
      </c>
      <c r="V57" s="793"/>
      <c r="W57" s="779"/>
      <c r="X57" s="793"/>
      <c r="Y57" s="823"/>
      <c r="Z57" s="823"/>
      <c r="AA57" s="823"/>
      <c r="AB57" s="823"/>
      <c r="AC57" s="823"/>
      <c r="AD57" s="823"/>
      <c r="AE57" s="823"/>
      <c r="AF57" s="823"/>
      <c r="AG57" s="823"/>
      <c r="AH57" s="823"/>
      <c r="AI57" s="823"/>
      <c r="AJ57" s="842"/>
    </row>
    <row r="58" spans="1:36" s="261" customFormat="1" ht="20.15" customHeight="1">
      <c r="A58" s="296"/>
      <c r="B58" s="302"/>
      <c r="C58" s="268" t="s">
        <v>595</v>
      </c>
      <c r="D58" s="793"/>
      <c r="E58" s="779"/>
      <c r="F58" s="793"/>
      <c r="G58" s="823"/>
      <c r="H58" s="823"/>
      <c r="I58" s="823"/>
      <c r="J58" s="823"/>
      <c r="K58" s="823"/>
      <c r="L58" s="823"/>
      <c r="M58" s="823"/>
      <c r="N58" s="823"/>
      <c r="O58" s="823"/>
      <c r="P58" s="823"/>
      <c r="Q58" s="823"/>
      <c r="R58" s="842"/>
      <c r="S58" s="296"/>
      <c r="T58" s="302"/>
      <c r="U58" s="268" t="s">
        <v>595</v>
      </c>
      <c r="V58" s="793"/>
      <c r="W58" s="779"/>
      <c r="X58" s="793"/>
      <c r="Y58" s="823"/>
      <c r="Z58" s="823"/>
      <c r="AA58" s="823"/>
      <c r="AB58" s="823"/>
      <c r="AC58" s="823"/>
      <c r="AD58" s="823"/>
      <c r="AE58" s="823"/>
      <c r="AF58" s="823"/>
      <c r="AG58" s="823"/>
      <c r="AH58" s="823"/>
      <c r="AI58" s="823"/>
      <c r="AJ58" s="842"/>
    </row>
    <row r="59" spans="1:36" s="261" customFormat="1" ht="20.15" customHeight="1">
      <c r="A59" s="325" t="s">
        <v>611</v>
      </c>
      <c r="B59" s="326"/>
      <c r="C59" s="327"/>
      <c r="D59" s="843" t="s">
        <v>612</v>
      </c>
      <c r="E59" s="843"/>
      <c r="F59" s="843"/>
      <c r="G59" s="327"/>
      <c r="H59" s="843" t="s">
        <v>613</v>
      </c>
      <c r="I59" s="843"/>
      <c r="J59" s="327" t="s">
        <v>614</v>
      </c>
      <c r="K59" s="327"/>
      <c r="L59" s="843" t="s">
        <v>615</v>
      </c>
      <c r="M59" s="843"/>
      <c r="N59" s="843"/>
      <c r="O59" s="327" t="s">
        <v>258</v>
      </c>
      <c r="P59" s="327"/>
      <c r="Q59" s="843" t="s">
        <v>616</v>
      </c>
      <c r="R59" s="843"/>
      <c r="S59" s="327" t="s">
        <v>617</v>
      </c>
      <c r="T59" s="327"/>
      <c r="U59" s="843" t="s">
        <v>618</v>
      </c>
      <c r="V59" s="843"/>
      <c r="W59" s="327" t="s">
        <v>405</v>
      </c>
      <c r="X59" s="327"/>
      <c r="Y59" s="843" t="s">
        <v>619</v>
      </c>
      <c r="Z59" s="843"/>
      <c r="AA59" s="843"/>
      <c r="AB59" s="327" t="s">
        <v>292</v>
      </c>
      <c r="AC59" s="327"/>
      <c r="AD59" s="843" t="s">
        <v>620</v>
      </c>
      <c r="AE59" s="843"/>
      <c r="AF59" s="327" t="s">
        <v>621</v>
      </c>
      <c r="AG59" s="327"/>
      <c r="AH59" s="327"/>
      <c r="AI59" s="327"/>
      <c r="AJ59" s="328"/>
    </row>
    <row r="60" spans="1:36" s="261" customFormat="1" ht="20.15" customHeight="1">
      <c r="A60" s="853" t="s">
        <v>622</v>
      </c>
      <c r="B60" s="853"/>
      <c r="C60" s="853"/>
      <c r="D60" s="853"/>
      <c r="E60" s="853"/>
      <c r="F60" s="853"/>
      <c r="G60" s="853"/>
      <c r="H60" s="853"/>
      <c r="I60" s="853"/>
      <c r="J60" s="853"/>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row>
    <row r="61" spans="1:36" s="261" customFormat="1" ht="20.15" customHeight="1">
      <c r="A61" s="854" t="s">
        <v>623</v>
      </c>
      <c r="B61" s="854"/>
      <c r="C61" s="854"/>
      <c r="D61" s="854"/>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row>
    <row r="62" spans="1:36" ht="18.75" customHeight="1" hidden="1">
      <c r="A62" s="252"/>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329"/>
    </row>
    <row r="63" spans="1:36" s="128" customFormat="1" ht="20.15" customHeight="1" hidden="1">
      <c r="A63" s="855" t="s">
        <v>624</v>
      </c>
      <c r="B63" s="856"/>
      <c r="C63" s="856"/>
      <c r="D63" s="856"/>
      <c r="E63" s="330" t="s">
        <v>103</v>
      </c>
      <c r="F63" s="856"/>
      <c r="G63" s="856"/>
      <c r="H63" s="856"/>
      <c r="I63" s="856"/>
      <c r="J63" s="856"/>
      <c r="K63" s="330" t="s">
        <v>120</v>
      </c>
      <c r="L63" s="330"/>
      <c r="M63" s="856" t="s">
        <v>625</v>
      </c>
      <c r="N63" s="856"/>
      <c r="O63" s="856"/>
      <c r="P63" s="856"/>
      <c r="Q63" s="856"/>
      <c r="R63" s="330" t="s">
        <v>103</v>
      </c>
      <c r="S63" s="856"/>
      <c r="T63" s="856"/>
      <c r="U63" s="856"/>
      <c r="V63" s="856"/>
      <c r="W63" s="856"/>
      <c r="X63" s="856"/>
      <c r="Y63" s="856"/>
      <c r="Z63" s="856"/>
      <c r="AA63" s="856"/>
      <c r="AB63" s="856"/>
      <c r="AC63" s="856"/>
      <c r="AD63" s="856"/>
      <c r="AE63" s="856"/>
      <c r="AF63" s="856"/>
      <c r="AG63" s="856"/>
      <c r="AH63" s="856"/>
      <c r="AI63" s="330" t="s">
        <v>626</v>
      </c>
      <c r="AJ63" s="331"/>
    </row>
    <row r="64" spans="1:36" ht="20.15" customHeight="1" hidden="1">
      <c r="A64" s="332"/>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333"/>
    </row>
    <row r="65" spans="1:36" ht="20.15" customHeight="1" hidden="1">
      <c r="A65" s="334"/>
      <c r="AJ65" s="335"/>
    </row>
    <row r="66" spans="1:36" ht="20.15" customHeight="1" hidden="1">
      <c r="A66" s="334"/>
      <c r="AJ66" s="335"/>
    </row>
    <row r="67" spans="1:36" ht="20.15" customHeight="1" hidden="1">
      <c r="A67" s="334"/>
      <c r="AJ67" s="335"/>
    </row>
    <row r="68" spans="1:36" ht="20.15" customHeight="1" hidden="1">
      <c r="A68" s="334"/>
      <c r="AJ68" s="335"/>
    </row>
    <row r="69" spans="1:36" ht="20.15" customHeight="1" hidden="1">
      <c r="A69" s="334"/>
      <c r="AJ69" s="335"/>
    </row>
    <row r="70" spans="1:36" ht="20.15" customHeight="1" hidden="1">
      <c r="A70" s="336"/>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337"/>
    </row>
    <row r="72" spans="9:36" s="128" customFormat="1" ht="16.75">
      <c r="I72" s="857" t="s">
        <v>627</v>
      </c>
      <c r="J72" s="857"/>
      <c r="K72" s="857"/>
      <c r="L72" s="857"/>
      <c r="M72" s="857"/>
      <c r="N72" s="857"/>
      <c r="O72" s="857"/>
      <c r="P72" s="857" t="s">
        <v>628</v>
      </c>
      <c r="Q72" s="857"/>
      <c r="R72" s="857"/>
      <c r="S72" s="857"/>
      <c r="T72" s="857"/>
      <c r="U72" s="857"/>
      <c r="V72" s="857"/>
      <c r="W72" s="858" t="s">
        <v>629</v>
      </c>
      <c r="X72" s="859"/>
      <c r="Y72" s="859"/>
      <c r="Z72" s="859"/>
      <c r="AA72" s="859"/>
      <c r="AB72" s="859"/>
      <c r="AC72" s="860"/>
      <c r="AD72" s="858" t="s">
        <v>630</v>
      </c>
      <c r="AE72" s="859"/>
      <c r="AF72" s="859"/>
      <c r="AG72" s="859"/>
      <c r="AH72" s="859"/>
      <c r="AI72" s="859"/>
      <c r="AJ72" s="860"/>
    </row>
    <row r="73" spans="9:36" ht="13.5" customHeight="1">
      <c r="I73" s="844" t="s">
        <v>641</v>
      </c>
      <c r="J73" s="844"/>
      <c r="K73" s="844"/>
      <c r="L73" s="844"/>
      <c r="M73" s="844"/>
      <c r="N73" s="844"/>
      <c r="O73" s="844"/>
      <c r="P73" s="844" t="s">
        <v>642</v>
      </c>
      <c r="Q73" s="844"/>
      <c r="R73" s="844"/>
      <c r="S73" s="844"/>
      <c r="T73" s="844"/>
      <c r="U73" s="844"/>
      <c r="V73" s="844"/>
      <c r="W73" s="845" t="s">
        <v>633</v>
      </c>
      <c r="X73" s="846"/>
      <c r="Y73" s="846"/>
      <c r="Z73" s="846"/>
      <c r="AA73" s="846"/>
      <c r="AB73" s="846"/>
      <c r="AC73" s="847"/>
      <c r="AD73" s="845" t="str">
        <f>V6</f>
        <v>須藤　健二</v>
      </c>
      <c r="AE73" s="846"/>
      <c r="AF73" s="846"/>
      <c r="AG73" s="846"/>
      <c r="AH73" s="846"/>
      <c r="AI73" s="846"/>
      <c r="AJ73" s="847"/>
    </row>
    <row r="74" spans="9:36" ht="13.5" customHeight="1">
      <c r="I74" s="844"/>
      <c r="J74" s="844"/>
      <c r="K74" s="844"/>
      <c r="L74" s="844"/>
      <c r="M74" s="844"/>
      <c r="N74" s="844"/>
      <c r="O74" s="844"/>
      <c r="P74" s="844"/>
      <c r="Q74" s="844"/>
      <c r="R74" s="844"/>
      <c r="S74" s="844"/>
      <c r="T74" s="844"/>
      <c r="U74" s="844"/>
      <c r="V74" s="844"/>
      <c r="W74" s="848"/>
      <c r="X74" s="588"/>
      <c r="Y74" s="588"/>
      <c r="Z74" s="588"/>
      <c r="AA74" s="588"/>
      <c r="AB74" s="588"/>
      <c r="AC74" s="849"/>
      <c r="AD74" s="848"/>
      <c r="AE74" s="588"/>
      <c r="AF74" s="588"/>
      <c r="AG74" s="588"/>
      <c r="AH74" s="588"/>
      <c r="AI74" s="588"/>
      <c r="AJ74" s="849"/>
    </row>
    <row r="75" spans="9:36" ht="13.5" customHeight="1">
      <c r="I75" s="844"/>
      <c r="J75" s="844"/>
      <c r="K75" s="844"/>
      <c r="L75" s="844"/>
      <c r="M75" s="844"/>
      <c r="N75" s="844"/>
      <c r="O75" s="844"/>
      <c r="P75" s="844"/>
      <c r="Q75" s="844"/>
      <c r="R75" s="844"/>
      <c r="S75" s="844"/>
      <c r="T75" s="844"/>
      <c r="U75" s="844"/>
      <c r="V75" s="844"/>
      <c r="W75" s="850"/>
      <c r="X75" s="851"/>
      <c r="Y75" s="851"/>
      <c r="Z75" s="851"/>
      <c r="AA75" s="851"/>
      <c r="AB75" s="851"/>
      <c r="AC75" s="852"/>
      <c r="AD75" s="850"/>
      <c r="AE75" s="851"/>
      <c r="AF75" s="851"/>
      <c r="AG75" s="851"/>
      <c r="AH75" s="851"/>
      <c r="AI75" s="851"/>
      <c r="AJ75" s="852"/>
    </row>
    <row r="76" spans="40:41" ht="13.5">
      <c r="AN76" s="18"/>
      <c r="AO76" s="18"/>
    </row>
    <row r="77" spans="40:41" ht="13.5">
      <c r="AN77" s="18"/>
      <c r="AO77" s="18"/>
    </row>
  </sheetData>
  <mergeCells count="275">
    <mergeCell ref="I73:O75"/>
    <mergeCell ref="P73:V75"/>
    <mergeCell ref="W73:AC75"/>
    <mergeCell ref="AD73:AJ75"/>
    <mergeCell ref="A60:AJ60"/>
    <mergeCell ref="A61:AJ61"/>
    <mergeCell ref="A63:D63"/>
    <mergeCell ref="F63:J63"/>
    <mergeCell ref="M63:Q63"/>
    <mergeCell ref="S63:AH63"/>
    <mergeCell ref="I72:O72"/>
    <mergeCell ref="P72:V72"/>
    <mergeCell ref="W72:AC72"/>
    <mergeCell ref="AD72:AJ72"/>
    <mergeCell ref="D57:E57"/>
    <mergeCell ref="F57:R57"/>
    <mergeCell ref="V57:W57"/>
    <mergeCell ref="X57:AJ57"/>
    <mergeCell ref="D58:E58"/>
    <mergeCell ref="F58:R58"/>
    <mergeCell ref="V58:W58"/>
    <mergeCell ref="X58:AJ58"/>
    <mergeCell ref="D59:F59"/>
    <mergeCell ref="H59:I59"/>
    <mergeCell ref="L59:N59"/>
    <mergeCell ref="Q59:R59"/>
    <mergeCell ref="U59:V59"/>
    <mergeCell ref="Y59:AA59"/>
    <mergeCell ref="AD59:AE59"/>
    <mergeCell ref="D54:E54"/>
    <mergeCell ref="F54:R54"/>
    <mergeCell ref="V54:W54"/>
    <mergeCell ref="X54:AJ54"/>
    <mergeCell ref="D55:E55"/>
    <mergeCell ref="F55:R55"/>
    <mergeCell ref="V55:W55"/>
    <mergeCell ref="X55:AJ55"/>
    <mergeCell ref="D56:E56"/>
    <mergeCell ref="F56:R56"/>
    <mergeCell ref="V56:W56"/>
    <mergeCell ref="X56:AJ56"/>
    <mergeCell ref="AB51:AC51"/>
    <mergeCell ref="A52:C52"/>
    <mergeCell ref="D52:E52"/>
    <mergeCell ref="F52:R52"/>
    <mergeCell ref="S52:U52"/>
    <mergeCell ref="V52:W52"/>
    <mergeCell ref="X52:AJ52"/>
    <mergeCell ref="D53:E53"/>
    <mergeCell ref="F53:R53"/>
    <mergeCell ref="V53:W53"/>
    <mergeCell ref="X53:AJ53"/>
    <mergeCell ref="H51:I51"/>
    <mergeCell ref="J51:K51"/>
    <mergeCell ref="L51:M51"/>
    <mergeCell ref="N51:O51"/>
    <mergeCell ref="P51:Q51"/>
    <mergeCell ref="T51:U51"/>
    <mergeCell ref="V51:W51"/>
    <mergeCell ref="X51:Y51"/>
    <mergeCell ref="Z51:AA51"/>
    <mergeCell ref="AB49:AC49"/>
    <mergeCell ref="H50:I50"/>
    <mergeCell ref="J50:K50"/>
    <mergeCell ref="L50:M50"/>
    <mergeCell ref="N50:O50"/>
    <mergeCell ref="P50:Q50"/>
    <mergeCell ref="T50:U50"/>
    <mergeCell ref="V50:W50"/>
    <mergeCell ref="X50:Y50"/>
    <mergeCell ref="Z50:AA50"/>
    <mergeCell ref="AB50:AC50"/>
    <mergeCell ref="H49:I49"/>
    <mergeCell ref="J49:K49"/>
    <mergeCell ref="L49:M49"/>
    <mergeCell ref="N49:O49"/>
    <mergeCell ref="P49:Q49"/>
    <mergeCell ref="T49:U49"/>
    <mergeCell ref="V49:W49"/>
    <mergeCell ref="X49:Y49"/>
    <mergeCell ref="Z49:AA49"/>
    <mergeCell ref="AB47:AC47"/>
    <mergeCell ref="H48:I48"/>
    <mergeCell ref="J48:K48"/>
    <mergeCell ref="L48:M48"/>
    <mergeCell ref="N48:O48"/>
    <mergeCell ref="P48:Q48"/>
    <mergeCell ref="T48:U48"/>
    <mergeCell ref="V48:W48"/>
    <mergeCell ref="X48:Y48"/>
    <mergeCell ref="Z48:AA48"/>
    <mergeCell ref="AB48:AC48"/>
    <mergeCell ref="H47:I47"/>
    <mergeCell ref="J47:K47"/>
    <mergeCell ref="L47:M47"/>
    <mergeCell ref="N47:O47"/>
    <mergeCell ref="P47:Q47"/>
    <mergeCell ref="T47:U47"/>
    <mergeCell ref="V47:W47"/>
    <mergeCell ref="X47:Y47"/>
    <mergeCell ref="Z47:AA47"/>
    <mergeCell ref="E45:I45"/>
    <mergeCell ref="M45:Q45"/>
    <mergeCell ref="W45:AA45"/>
    <mergeCell ref="AE45:AI45"/>
    <mergeCell ref="A46:G46"/>
    <mergeCell ref="H46:I46"/>
    <mergeCell ref="J46:K46"/>
    <mergeCell ref="L46:M46"/>
    <mergeCell ref="N46:O46"/>
    <mergeCell ref="P46:Q46"/>
    <mergeCell ref="R46:S46"/>
    <mergeCell ref="T46:U46"/>
    <mergeCell ref="V46:W46"/>
    <mergeCell ref="X46:Y46"/>
    <mergeCell ref="Z46:AA46"/>
    <mergeCell ref="AB46:AC46"/>
    <mergeCell ref="AD46:AJ46"/>
    <mergeCell ref="E42:I42"/>
    <mergeCell ref="M42:Q42"/>
    <mergeCell ref="W42:AA42"/>
    <mergeCell ref="AE42:AI42"/>
    <mergeCell ref="E43:I43"/>
    <mergeCell ref="M43:Q43"/>
    <mergeCell ref="W43:AA43"/>
    <mergeCell ref="AE43:AI43"/>
    <mergeCell ref="E44:I44"/>
    <mergeCell ref="M44:Q44"/>
    <mergeCell ref="W44:AA44"/>
    <mergeCell ref="AE44:AI44"/>
    <mergeCell ref="E39:I39"/>
    <mergeCell ref="M39:Q39"/>
    <mergeCell ref="W39:AA39"/>
    <mergeCell ref="AE39:AI39"/>
    <mergeCell ref="E40:I40"/>
    <mergeCell ref="M40:Q40"/>
    <mergeCell ref="W40:AA40"/>
    <mergeCell ref="AE40:AI40"/>
    <mergeCell ref="E41:I41"/>
    <mergeCell ref="M41:Q41"/>
    <mergeCell ref="W41:AA41"/>
    <mergeCell ref="AE41:AI41"/>
    <mergeCell ref="C36:I37"/>
    <mergeCell ref="J36:J37"/>
    <mergeCell ref="K36:Q37"/>
    <mergeCell ref="R36:S36"/>
    <mergeCell ref="U36:AA37"/>
    <mergeCell ref="AB36:AB37"/>
    <mergeCell ref="AC36:AI37"/>
    <mergeCell ref="R37:S37"/>
    <mergeCell ref="E38:I38"/>
    <mergeCell ref="M38:Q38"/>
    <mergeCell ref="W38:AA38"/>
    <mergeCell ref="AE38:AI38"/>
    <mergeCell ref="L31:P31"/>
    <mergeCell ref="U31:Y31"/>
    <mergeCell ref="L32:P32"/>
    <mergeCell ref="U32:Y32"/>
    <mergeCell ref="L33:P33"/>
    <mergeCell ref="U33:Y33"/>
    <mergeCell ref="L34:P34"/>
    <mergeCell ref="U34:Y34"/>
    <mergeCell ref="L35:P35"/>
    <mergeCell ref="R35:S35"/>
    <mergeCell ref="U35:Y35"/>
    <mergeCell ref="L26:P26"/>
    <mergeCell ref="U26:Y26"/>
    <mergeCell ref="L27:P27"/>
    <mergeCell ref="U27:Y27"/>
    <mergeCell ref="L28:P28"/>
    <mergeCell ref="U28:Y28"/>
    <mergeCell ref="L29:P29"/>
    <mergeCell ref="U29:Y29"/>
    <mergeCell ref="L30:P30"/>
    <mergeCell ref="U30:Y30"/>
    <mergeCell ref="L21:P21"/>
    <mergeCell ref="U21:Y21"/>
    <mergeCell ref="L22:P22"/>
    <mergeCell ref="U22:Y22"/>
    <mergeCell ref="L23:P23"/>
    <mergeCell ref="U23:Y23"/>
    <mergeCell ref="Q24:T24"/>
    <mergeCell ref="L25:P25"/>
    <mergeCell ref="U25:Y25"/>
    <mergeCell ref="L16:P16"/>
    <mergeCell ref="U16:Y16"/>
    <mergeCell ref="L17:P17"/>
    <mergeCell ref="U17:Y17"/>
    <mergeCell ref="L18:P18"/>
    <mergeCell ref="U18:Y18"/>
    <mergeCell ref="L19:P19"/>
    <mergeCell ref="U19:Y19"/>
    <mergeCell ref="L20:P20"/>
    <mergeCell ref="U20:Y20"/>
    <mergeCell ref="AI14:AJ14"/>
    <mergeCell ref="A15:B15"/>
    <mergeCell ref="C15:D15"/>
    <mergeCell ref="E15:F15"/>
    <mergeCell ref="G15:H15"/>
    <mergeCell ref="I15:J15"/>
    <mergeCell ref="AA15:AB15"/>
    <mergeCell ref="AC15:AD15"/>
    <mergeCell ref="AE15:AF15"/>
    <mergeCell ref="AG15:AH15"/>
    <mergeCell ref="AI15:AJ15"/>
    <mergeCell ref="L11:M11"/>
    <mergeCell ref="N11:O11"/>
    <mergeCell ref="R11:S11"/>
    <mergeCell ref="V11:W11"/>
    <mergeCell ref="X11:Y11"/>
    <mergeCell ref="R12:S12"/>
    <mergeCell ref="C13:J13"/>
    <mergeCell ref="AA13:AH13"/>
    <mergeCell ref="A14:B14"/>
    <mergeCell ref="C14:D14"/>
    <mergeCell ref="E14:F14"/>
    <mergeCell ref="G14:H14"/>
    <mergeCell ref="I14:J14"/>
    <mergeCell ref="R14:S14"/>
    <mergeCell ref="AA14:AB14"/>
    <mergeCell ref="AC14:AD14"/>
    <mergeCell ref="AE14:AF14"/>
    <mergeCell ref="AG14:AH14"/>
    <mergeCell ref="AA6:AE6"/>
    <mergeCell ref="AF6:AJ6"/>
    <mergeCell ref="A7:B7"/>
    <mergeCell ref="L7:M7"/>
    <mergeCell ref="N7:O7"/>
    <mergeCell ref="S7:T7"/>
    <mergeCell ref="AA7:AE7"/>
    <mergeCell ref="A8:C8"/>
    <mergeCell ref="L8:O8"/>
    <mergeCell ref="P8:P12"/>
    <mergeCell ref="R8:S8"/>
    <mergeCell ref="U8:U12"/>
    <mergeCell ref="V8:X8"/>
    <mergeCell ref="AG8:AJ8"/>
    <mergeCell ref="B9:K9"/>
    <mergeCell ref="L9:O9"/>
    <mergeCell ref="R9:S9"/>
    <mergeCell ref="W9:AF9"/>
    <mergeCell ref="AG9:AJ9"/>
    <mergeCell ref="J10:L10"/>
    <mergeCell ref="M10:O10"/>
    <mergeCell ref="R10:S10"/>
    <mergeCell ref="V10:X10"/>
    <mergeCell ref="Y10:AA10"/>
    <mergeCell ref="A5:B5"/>
    <mergeCell ref="C5:I7"/>
    <mergeCell ref="L5:M5"/>
    <mergeCell ref="S5:T5"/>
    <mergeCell ref="A6:B6"/>
    <mergeCell ref="L6:M6"/>
    <mergeCell ref="N6:O6"/>
    <mergeCell ref="S6:T6"/>
    <mergeCell ref="V6:Z6"/>
    <mergeCell ref="A1:F1"/>
    <mergeCell ref="G1:J1"/>
    <mergeCell ref="K1:L1"/>
    <mergeCell ref="A2:B2"/>
    <mergeCell ref="C2:N4"/>
    <mergeCell ref="P2:Q2"/>
    <mergeCell ref="AC2:AD3"/>
    <mergeCell ref="AF2:AJ2"/>
    <mergeCell ref="A3:B3"/>
    <mergeCell ref="O3:P3"/>
    <mergeCell ref="Q3:R3"/>
    <mergeCell ref="S3:AA3"/>
    <mergeCell ref="AF3:AJ3"/>
    <mergeCell ref="A4:B4"/>
    <mergeCell ref="O4:P4"/>
    <mergeCell ref="Q4:R4"/>
    <mergeCell ref="S4:AA4"/>
    <mergeCell ref="AC4:AD4"/>
    <mergeCell ref="AF4:AJ4"/>
  </mergeCells>
  <printOptions/>
  <pageMargins left="0" right="0" top="0" bottom="0" header="0.19685039370078738" footer="0.35433070866141736"/>
  <pageSetup fitToHeight="1" fitToWidth="1" horizontalDpi="600" verticalDpi="600" orientation="portrait" paperSize="9" scale="64"/>
  <rowBreaks count="1" manualBreakCount="1">
    <brk id="70"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takashi-ueno</dc:creator>
  <cp:keywords/>
  <dc:description/>
  <cp:lastModifiedBy>貴士 上野</cp:lastModifiedBy>
  <dcterms:created xsi:type="dcterms:W3CDTF">1997-01-08T22:48:59Z</dcterms:created>
  <dcterms:modified xsi:type="dcterms:W3CDTF">2024-02-11T09:00:44Z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dVersions">
    <vt:lpwstr>3.1.10.0</vt:lpwstr>
  </property>
</Properties>
</file>