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Downloads\"/>
    </mc:Choice>
  </mc:AlternateContent>
  <xr:revisionPtr revIDLastSave="0" documentId="13_ncr:1_{731A2E53-23A6-4D53-936E-67118766C627}" xr6:coauthVersionLast="47" xr6:coauthVersionMax="47" xr10:uidLastSave="{00000000-0000-0000-0000-000000000000}"/>
  <bookViews>
    <workbookView xWindow="-28920" yWindow="-120" windowWidth="29040" windowHeight="15720" tabRatio="830" activeTab="4" xr2:uid="{00000000-000D-0000-FFFF-FFFF00000000}"/>
  </bookViews>
  <sheets>
    <sheet name="実施要綱（修正版）" sheetId="35" r:id="rId1"/>
    <sheet name="予選組合せ" sheetId="36" r:id="rId2"/>
    <sheet name="予選結果(3チームリーグ)" sheetId="41" r:id="rId3"/>
    <sheet name="予選結果(4チームトーナメント)" sheetId="42" r:id="rId4"/>
    <sheet name="決勝トーナメント最終結果" sheetId="39" r:id="rId5"/>
    <sheet name="駐車券 " sheetId="40" r:id="rId6"/>
  </sheets>
  <definedNames>
    <definedName name="_xlnm.Print_Area" localSheetId="4">決勝トーナメント最終結果!$A$1:$BP$41</definedName>
    <definedName name="_xlnm.Print_Area" localSheetId="2">'予選結果(3チームリーグ)'!$A$1:$AF$108</definedName>
    <definedName name="_xlnm.Print_Area" localSheetId="3">'予選結果(4チームトーナメント)'!$A$1:$AF$234</definedName>
    <definedName name="_xlnm.Print_Titles" localSheetId="2">'予選結果(3チームリーグ)'!$1:$3</definedName>
    <definedName name="_xlnm.Print_Titles" localSheetId="3">'予選結果(4チームトーナメント)'!$1:$3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2" i="42" l="1"/>
  <c r="G174" i="42" s="1"/>
  <c r="W19" i="42"/>
  <c r="Z230" i="42"/>
  <c r="O221" i="42"/>
  <c r="AB226" i="42"/>
  <c r="G218" i="42" s="1"/>
  <c r="G224" i="42" s="1"/>
  <c r="Z228" i="42" s="1"/>
  <c r="W226" i="42"/>
  <c r="C218" i="42" s="1"/>
  <c r="G227" i="42" s="1"/>
  <c r="Z221" i="42" s="1"/>
  <c r="R226" i="42"/>
  <c r="G215" i="42" s="1"/>
  <c r="M226" i="42"/>
  <c r="C215" i="42" s="1"/>
  <c r="O228" i="42"/>
  <c r="AB222" i="42"/>
  <c r="Z222" i="42"/>
  <c r="R222" i="42"/>
  <c r="P222" i="42"/>
  <c r="AD221" i="42"/>
  <c r="AC221" i="42"/>
  <c r="AB221" i="42"/>
  <c r="AA221" i="42"/>
  <c r="AM220" i="42"/>
  <c r="Z218" i="42"/>
  <c r="R218" i="42"/>
  <c r="AN219" i="42"/>
  <c r="H218" i="42"/>
  <c r="Y215" i="42"/>
  <c r="X215" i="42"/>
  <c r="W215" i="42"/>
  <c r="V215" i="42"/>
  <c r="U215" i="42"/>
  <c r="T215" i="42"/>
  <c r="AN218" i="42"/>
  <c r="H215" i="42"/>
  <c r="AM219" i="42" s="1"/>
  <c r="AC213" i="42"/>
  <c r="S213" i="42"/>
  <c r="O213" i="42"/>
  <c r="Z212" i="42"/>
  <c r="A212" i="42"/>
  <c r="L35" i="41"/>
  <c r="P31" i="41" s="1"/>
  <c r="L38" i="41"/>
  <c r="A16" i="41"/>
  <c r="A94" i="41"/>
  <c r="Z94" i="41"/>
  <c r="M95" i="41"/>
  <c r="S95" i="41"/>
  <c r="AA95" i="41"/>
  <c r="C97" i="41"/>
  <c r="G97" i="41"/>
  <c r="H97" i="41"/>
  <c r="L97" i="41"/>
  <c r="M96" i="41" s="1"/>
  <c r="P97" i="41"/>
  <c r="O100" i="41" s="1"/>
  <c r="R97" i="41"/>
  <c r="M100" i="41" s="1"/>
  <c r="S97" i="41"/>
  <c r="O103" i="41" s="1"/>
  <c r="U97" i="41"/>
  <c r="P98" i="41"/>
  <c r="O101" i="41" s="1"/>
  <c r="R98" i="41"/>
  <c r="M101" i="41" s="1"/>
  <c r="S98" i="41"/>
  <c r="O104" i="41" s="1"/>
  <c r="U98" i="41"/>
  <c r="AJ99" i="41"/>
  <c r="C103" i="41"/>
  <c r="G103" i="41"/>
  <c r="H103" i="41"/>
  <c r="L100" i="41"/>
  <c r="P96" i="41" s="1"/>
  <c r="S100" i="41"/>
  <c r="U100" i="41"/>
  <c r="AJ100" i="41"/>
  <c r="S101" i="41"/>
  <c r="R104" i="41" s="1"/>
  <c r="U101" i="41"/>
  <c r="P104" i="41" s="1"/>
  <c r="AJ101" i="41"/>
  <c r="C100" i="41"/>
  <c r="G100" i="41"/>
  <c r="H100" i="41"/>
  <c r="L103" i="41"/>
  <c r="S96" i="41" s="1"/>
  <c r="M104" i="41"/>
  <c r="L90" i="41"/>
  <c r="S83" i="41" s="1"/>
  <c r="H87" i="41"/>
  <c r="G87" i="41"/>
  <c r="C87" i="41"/>
  <c r="AJ88" i="41"/>
  <c r="U88" i="41"/>
  <c r="P91" i="41" s="1"/>
  <c r="S88" i="41"/>
  <c r="R91" i="41" s="1"/>
  <c r="AJ87" i="41"/>
  <c r="U87" i="41"/>
  <c r="P90" i="41" s="1"/>
  <c r="Q92" i="41" s="1"/>
  <c r="S87" i="41"/>
  <c r="R90" i="41" s="1"/>
  <c r="L87" i="41"/>
  <c r="P83" i="41" s="1"/>
  <c r="H90" i="41"/>
  <c r="G90" i="41"/>
  <c r="C90" i="41"/>
  <c r="AJ86" i="41"/>
  <c r="U85" i="41"/>
  <c r="M91" i="41" s="1"/>
  <c r="S85" i="41"/>
  <c r="O91" i="41" s="1"/>
  <c r="R85" i="41"/>
  <c r="M88" i="41" s="1"/>
  <c r="P85" i="41"/>
  <c r="O88" i="41" s="1"/>
  <c r="U84" i="41"/>
  <c r="M90" i="41" s="1"/>
  <c r="S84" i="41"/>
  <c r="O90" i="41" s="1"/>
  <c r="R84" i="41"/>
  <c r="M87" i="41" s="1"/>
  <c r="P84" i="41"/>
  <c r="O87" i="41" s="1"/>
  <c r="AC87" i="41" s="1"/>
  <c r="L84" i="41"/>
  <c r="M83" i="41" s="1"/>
  <c r="H84" i="41"/>
  <c r="G84" i="41"/>
  <c r="C84" i="41"/>
  <c r="AA82" i="41"/>
  <c r="S82" i="41"/>
  <c r="M82" i="41"/>
  <c r="Z81" i="41"/>
  <c r="A81" i="41"/>
  <c r="L77" i="41"/>
  <c r="S70" i="41" s="1"/>
  <c r="H74" i="41"/>
  <c r="G74" i="41"/>
  <c r="C74" i="41"/>
  <c r="AJ75" i="41"/>
  <c r="U75" i="41"/>
  <c r="P78" i="41" s="1"/>
  <c r="S75" i="41"/>
  <c r="R78" i="41" s="1"/>
  <c r="AJ74" i="41"/>
  <c r="U74" i="41"/>
  <c r="P77" i="41" s="1"/>
  <c r="S74" i="41"/>
  <c r="R77" i="41" s="1"/>
  <c r="L74" i="41"/>
  <c r="P70" i="41" s="1"/>
  <c r="H77" i="41"/>
  <c r="G77" i="41"/>
  <c r="C77" i="41"/>
  <c r="AJ73" i="41"/>
  <c r="U72" i="41"/>
  <c r="M78" i="41" s="1"/>
  <c r="S72" i="41"/>
  <c r="O78" i="41" s="1"/>
  <c r="R72" i="41"/>
  <c r="M75" i="41" s="1"/>
  <c r="P72" i="41"/>
  <c r="O75" i="41" s="1"/>
  <c r="U71" i="41"/>
  <c r="M77" i="41" s="1"/>
  <c r="S71" i="41"/>
  <c r="O77" i="41" s="1"/>
  <c r="R71" i="41"/>
  <c r="M74" i="41" s="1"/>
  <c r="P71" i="41"/>
  <c r="O74" i="41" s="1"/>
  <c r="L71" i="41"/>
  <c r="M70" i="41" s="1"/>
  <c r="H71" i="41"/>
  <c r="G71" i="41"/>
  <c r="C71" i="41"/>
  <c r="AA69" i="41"/>
  <c r="S69" i="41"/>
  <c r="M69" i="41"/>
  <c r="Z68" i="41"/>
  <c r="A68" i="41"/>
  <c r="L64" i="41"/>
  <c r="S57" i="41" s="1"/>
  <c r="H61" i="41"/>
  <c r="G61" i="41"/>
  <c r="C61" i="41"/>
  <c r="AJ62" i="41"/>
  <c r="U62" i="41"/>
  <c r="P65" i="41" s="1"/>
  <c r="S62" i="41"/>
  <c r="R65" i="41" s="1"/>
  <c r="AJ61" i="41"/>
  <c r="U61" i="41"/>
  <c r="P64" i="41" s="1"/>
  <c r="S61" i="41"/>
  <c r="R64" i="41" s="1"/>
  <c r="L61" i="41"/>
  <c r="P57" i="41" s="1"/>
  <c r="H64" i="41"/>
  <c r="G64" i="41"/>
  <c r="C64" i="41"/>
  <c r="AJ60" i="41"/>
  <c r="U59" i="41"/>
  <c r="M65" i="41" s="1"/>
  <c r="S59" i="41"/>
  <c r="O65" i="41" s="1"/>
  <c r="R59" i="41"/>
  <c r="M62" i="41" s="1"/>
  <c r="P59" i="41"/>
  <c r="O62" i="41" s="1"/>
  <c r="U58" i="41"/>
  <c r="M64" i="41" s="1"/>
  <c r="S58" i="41"/>
  <c r="O64" i="41" s="1"/>
  <c r="R58" i="41"/>
  <c r="M61" i="41" s="1"/>
  <c r="P58" i="41"/>
  <c r="O61" i="41" s="1"/>
  <c r="L58" i="41"/>
  <c r="M57" i="41" s="1"/>
  <c r="H58" i="41"/>
  <c r="G58" i="41"/>
  <c r="C58" i="41"/>
  <c r="AA56" i="41"/>
  <c r="S56" i="41"/>
  <c r="M56" i="41"/>
  <c r="Z55" i="41"/>
  <c r="A55" i="41"/>
  <c r="L25" i="41"/>
  <c r="S18" i="41" s="1"/>
  <c r="H22" i="41"/>
  <c r="G22" i="41"/>
  <c r="C22" i="41"/>
  <c r="U23" i="41"/>
  <c r="P26" i="41" s="1"/>
  <c r="S23" i="41"/>
  <c r="R26" i="41" s="1"/>
  <c r="U22" i="41"/>
  <c r="P25" i="41" s="1"/>
  <c r="S22" i="41"/>
  <c r="R25" i="41" s="1"/>
  <c r="L22" i="41"/>
  <c r="P18" i="41" s="1"/>
  <c r="H25" i="41"/>
  <c r="G25" i="41"/>
  <c r="C25" i="41"/>
  <c r="U20" i="41"/>
  <c r="M26" i="41" s="1"/>
  <c r="S20" i="41"/>
  <c r="O26" i="41" s="1"/>
  <c r="R20" i="41"/>
  <c r="M23" i="41" s="1"/>
  <c r="P20" i="41"/>
  <c r="O23" i="41" s="1"/>
  <c r="U19" i="41"/>
  <c r="M25" i="41" s="1"/>
  <c r="S19" i="41"/>
  <c r="O25" i="41" s="1"/>
  <c r="R19" i="41"/>
  <c r="M22" i="41" s="1"/>
  <c r="P19" i="41"/>
  <c r="L19" i="41"/>
  <c r="M18" i="41" s="1"/>
  <c r="H19" i="41"/>
  <c r="G19" i="41"/>
  <c r="C19" i="41"/>
  <c r="L51" i="41"/>
  <c r="S44" i="41" s="1"/>
  <c r="H48" i="41"/>
  <c r="G48" i="41"/>
  <c r="C48" i="41"/>
  <c r="AJ49" i="41"/>
  <c r="U49" i="41"/>
  <c r="P52" i="41" s="1"/>
  <c r="S49" i="41"/>
  <c r="R52" i="41" s="1"/>
  <c r="AJ48" i="41"/>
  <c r="U48" i="41"/>
  <c r="P51" i="41" s="1"/>
  <c r="Q53" i="41" s="1"/>
  <c r="S48" i="41"/>
  <c r="R51" i="41" s="1"/>
  <c r="L48" i="41"/>
  <c r="P44" i="41" s="1"/>
  <c r="H51" i="41"/>
  <c r="G51" i="41"/>
  <c r="C51" i="41"/>
  <c r="AJ47" i="41"/>
  <c r="U46" i="41"/>
  <c r="M52" i="41" s="1"/>
  <c r="S46" i="41"/>
  <c r="O52" i="41" s="1"/>
  <c r="R46" i="41"/>
  <c r="M49" i="41" s="1"/>
  <c r="P46" i="41"/>
  <c r="O49" i="41" s="1"/>
  <c r="AA43" i="41"/>
  <c r="U45" i="41"/>
  <c r="M51" i="41" s="1"/>
  <c r="S45" i="41"/>
  <c r="O51" i="41" s="1"/>
  <c r="R45" i="41"/>
  <c r="P45" i="41"/>
  <c r="O48" i="41" s="1"/>
  <c r="L45" i="41"/>
  <c r="M44" i="41" s="1"/>
  <c r="H45" i="41"/>
  <c r="G45" i="41"/>
  <c r="C45" i="41"/>
  <c r="M43" i="41"/>
  <c r="S43" i="41"/>
  <c r="Z42" i="41"/>
  <c r="A42" i="41"/>
  <c r="S31" i="41"/>
  <c r="H35" i="41"/>
  <c r="G35" i="41"/>
  <c r="C35" i="41"/>
  <c r="AJ36" i="41"/>
  <c r="U36" i="41"/>
  <c r="P39" i="41" s="1"/>
  <c r="S36" i="41"/>
  <c r="R39" i="41" s="1"/>
  <c r="AJ35" i="41"/>
  <c r="U35" i="41"/>
  <c r="P38" i="41" s="1"/>
  <c r="S35" i="41"/>
  <c r="H38" i="41"/>
  <c r="G38" i="41"/>
  <c r="C38" i="41"/>
  <c r="AJ34" i="41"/>
  <c r="U33" i="41"/>
  <c r="M39" i="41" s="1"/>
  <c r="S33" i="41"/>
  <c r="O39" i="41" s="1"/>
  <c r="R33" i="41"/>
  <c r="M36" i="41" s="1"/>
  <c r="P33" i="41"/>
  <c r="O36" i="41" s="1"/>
  <c r="AA30" i="41"/>
  <c r="U32" i="41"/>
  <c r="M38" i="41" s="1"/>
  <c r="S32" i="41"/>
  <c r="O38" i="41" s="1"/>
  <c r="R32" i="41"/>
  <c r="P32" i="41"/>
  <c r="O35" i="41" s="1"/>
  <c r="L32" i="41"/>
  <c r="M31" i="41" s="1"/>
  <c r="H32" i="41"/>
  <c r="G32" i="41"/>
  <c r="C32" i="41"/>
  <c r="M30" i="41"/>
  <c r="S30" i="41"/>
  <c r="Z29" i="41"/>
  <c r="A29" i="41"/>
  <c r="AJ23" i="41"/>
  <c r="AJ22" i="41"/>
  <c r="AJ21" i="41"/>
  <c r="AA17" i="41"/>
  <c r="S17" i="41"/>
  <c r="M17" i="41"/>
  <c r="H10" i="41"/>
  <c r="H13" i="41"/>
  <c r="H7" i="41"/>
  <c r="Z209" i="42"/>
  <c r="R209" i="42"/>
  <c r="AC201" i="42"/>
  <c r="AB201" i="42"/>
  <c r="AA201" i="42"/>
  <c r="Z201" i="42"/>
  <c r="S201" i="42"/>
  <c r="R201" i="42"/>
  <c r="Q201" i="42"/>
  <c r="P201" i="42"/>
  <c r="AD200" i="42"/>
  <c r="AC200" i="42"/>
  <c r="AB200" i="42"/>
  <c r="AA200" i="42"/>
  <c r="AB205" i="42"/>
  <c r="G197" i="42" s="1"/>
  <c r="W205" i="42"/>
  <c r="C197" i="42" s="1"/>
  <c r="R205" i="42"/>
  <c r="G194" i="42" s="1"/>
  <c r="C203" i="42" s="1"/>
  <c r="O207" i="42" s="1"/>
  <c r="Z197" i="42"/>
  <c r="R197" i="42"/>
  <c r="M205" i="42"/>
  <c r="C194" i="42" s="1"/>
  <c r="C206" i="42" s="1"/>
  <c r="AC192" i="42"/>
  <c r="Y194" i="42"/>
  <c r="X194" i="42"/>
  <c r="W194" i="42"/>
  <c r="V194" i="42"/>
  <c r="A191" i="42"/>
  <c r="O192" i="42"/>
  <c r="Z191" i="42"/>
  <c r="Z186" i="42"/>
  <c r="R186" i="42"/>
  <c r="U194" i="42" s="1"/>
  <c r="AC178" i="42"/>
  <c r="AB178" i="42"/>
  <c r="AA178" i="42"/>
  <c r="Z178" i="42"/>
  <c r="S178" i="42"/>
  <c r="R178" i="42"/>
  <c r="Q178" i="42"/>
  <c r="P178" i="42"/>
  <c r="AD177" i="42"/>
  <c r="AC177" i="42"/>
  <c r="AB177" i="42"/>
  <c r="AA177" i="42"/>
  <c r="J171" i="42"/>
  <c r="I174" i="42"/>
  <c r="Z174" i="42"/>
  <c r="R174" i="42"/>
  <c r="M182" i="42"/>
  <c r="C171" i="42" s="1"/>
  <c r="C183" i="42" s="1"/>
  <c r="AC169" i="42"/>
  <c r="Y171" i="42"/>
  <c r="X171" i="42"/>
  <c r="W171" i="42"/>
  <c r="V171" i="42"/>
  <c r="U171" i="42"/>
  <c r="H171" i="42"/>
  <c r="S169" i="42"/>
  <c r="O169" i="42"/>
  <c r="Z168" i="42"/>
  <c r="Z163" i="42"/>
  <c r="G160" i="42"/>
  <c r="Z154" i="42" s="1"/>
  <c r="G157" i="42"/>
  <c r="Z161" i="42" s="1"/>
  <c r="Z155" i="42"/>
  <c r="R155" i="42"/>
  <c r="P155" i="42"/>
  <c r="AD154" i="42"/>
  <c r="AC154" i="42"/>
  <c r="AB154" i="42"/>
  <c r="AA154" i="42"/>
  <c r="AB159" i="42"/>
  <c r="G151" i="42" s="1"/>
  <c r="W159" i="42"/>
  <c r="C151" i="42" s="1"/>
  <c r="Z151" i="42"/>
  <c r="R151" i="42"/>
  <c r="H151" i="42"/>
  <c r="AC146" i="42"/>
  <c r="Y148" i="42"/>
  <c r="X148" i="42"/>
  <c r="W148" i="42"/>
  <c r="V148" i="42"/>
  <c r="U148" i="42"/>
  <c r="A145" i="42"/>
  <c r="O146" i="42"/>
  <c r="Z145" i="42"/>
  <c r="AC131" i="42"/>
  <c r="Z131" i="42"/>
  <c r="S131" i="42"/>
  <c r="R131" i="42"/>
  <c r="Q131" i="42"/>
  <c r="P131" i="42"/>
  <c r="AD130" i="42"/>
  <c r="AC130" i="42"/>
  <c r="AB130" i="42"/>
  <c r="AA130" i="42"/>
  <c r="AB135" i="42"/>
  <c r="G127" i="42" s="1"/>
  <c r="G136" i="42" s="1"/>
  <c r="T124" i="42" s="1"/>
  <c r="R135" i="42"/>
  <c r="G124" i="42" s="1"/>
  <c r="C136" i="42" s="1"/>
  <c r="O130" i="42" s="1"/>
  <c r="Z127" i="42"/>
  <c r="R127" i="42"/>
  <c r="Y124" i="42"/>
  <c r="X124" i="42"/>
  <c r="W124" i="42"/>
  <c r="V124" i="42"/>
  <c r="U124" i="42"/>
  <c r="S122" i="42"/>
  <c r="O122" i="42"/>
  <c r="AC122" i="42"/>
  <c r="Z121" i="42"/>
  <c r="G113" i="42"/>
  <c r="M112" i="42"/>
  <c r="C101" i="42" s="1"/>
  <c r="C113" i="42" s="1"/>
  <c r="O107" i="42" s="1"/>
  <c r="C110" i="42"/>
  <c r="O114" i="42" s="1"/>
  <c r="AB108" i="42"/>
  <c r="Z108" i="42"/>
  <c r="R108" i="42"/>
  <c r="P108" i="42"/>
  <c r="AD107" i="42"/>
  <c r="AC107" i="42"/>
  <c r="AB107" i="42"/>
  <c r="AA107" i="42"/>
  <c r="AB112" i="42"/>
  <c r="G104" i="42" s="1"/>
  <c r="R112" i="42"/>
  <c r="G101" i="42" s="1"/>
  <c r="Z104" i="42"/>
  <c r="R104" i="42"/>
  <c r="H104" i="42"/>
  <c r="AC99" i="42"/>
  <c r="Y101" i="42"/>
  <c r="X101" i="42"/>
  <c r="W101" i="42"/>
  <c r="V101" i="42"/>
  <c r="U101" i="42"/>
  <c r="T101" i="42"/>
  <c r="S99" i="42"/>
  <c r="O99" i="42"/>
  <c r="Z98" i="42"/>
  <c r="Z93" i="42"/>
  <c r="R93" i="42"/>
  <c r="AB85" i="42"/>
  <c r="Z85" i="42"/>
  <c r="R85" i="42"/>
  <c r="P85" i="42"/>
  <c r="AD84" i="42"/>
  <c r="AC84" i="42"/>
  <c r="AB84" i="42"/>
  <c r="AA84" i="42"/>
  <c r="R89" i="42"/>
  <c r="Z81" i="42"/>
  <c r="R81" i="42"/>
  <c r="M89" i="42"/>
  <c r="H81" i="42" s="1"/>
  <c r="AC76" i="42"/>
  <c r="Y78" i="42"/>
  <c r="X78" i="42"/>
  <c r="W78" i="42"/>
  <c r="V78" i="42"/>
  <c r="U78" i="42"/>
  <c r="S76" i="42"/>
  <c r="O76" i="42"/>
  <c r="Z75" i="42"/>
  <c r="Z70" i="42"/>
  <c r="R70" i="42"/>
  <c r="W66" i="42"/>
  <c r="C58" i="42" s="1"/>
  <c r="G64" i="42"/>
  <c r="Z68" i="42" s="1"/>
  <c r="AB62" i="42"/>
  <c r="Z62" i="42"/>
  <c r="R62" i="42"/>
  <c r="P62" i="42"/>
  <c r="AD61" i="42"/>
  <c r="AC61" i="42"/>
  <c r="AB61" i="42"/>
  <c r="AA61" i="42"/>
  <c r="R66" i="42"/>
  <c r="Z58" i="42"/>
  <c r="R58" i="42"/>
  <c r="M66" i="42"/>
  <c r="H58" i="42" s="1"/>
  <c r="Y55" i="42"/>
  <c r="X55" i="42"/>
  <c r="W55" i="42"/>
  <c r="V55" i="42"/>
  <c r="U55" i="42"/>
  <c r="H55" i="42"/>
  <c r="S53" i="42"/>
  <c r="O53" i="42"/>
  <c r="AC53" i="42"/>
  <c r="Z52" i="42"/>
  <c r="Z46" i="42"/>
  <c r="R46" i="42"/>
  <c r="AB42" i="42"/>
  <c r="G34" i="42" s="1"/>
  <c r="G43" i="42" s="1"/>
  <c r="W42" i="42"/>
  <c r="C34" i="42" s="1"/>
  <c r="G40" i="42" s="1"/>
  <c r="Z44" i="42" s="1"/>
  <c r="AB38" i="42"/>
  <c r="Z38" i="42"/>
  <c r="R38" i="42"/>
  <c r="P38" i="42"/>
  <c r="AD37" i="42"/>
  <c r="AC37" i="42"/>
  <c r="AB37" i="42"/>
  <c r="AA37" i="42"/>
  <c r="H31" i="42"/>
  <c r="R42" i="42"/>
  <c r="G31" i="42" s="1"/>
  <c r="C43" i="42" s="1"/>
  <c r="Z34" i="42"/>
  <c r="R34" i="42"/>
  <c r="AC29" i="42"/>
  <c r="Y31" i="42"/>
  <c r="X31" i="42"/>
  <c r="W31" i="42"/>
  <c r="V31" i="42"/>
  <c r="U31" i="42"/>
  <c r="A28" i="42"/>
  <c r="O29" i="42"/>
  <c r="Z28" i="42"/>
  <c r="Z23" i="42"/>
  <c r="R23" i="42"/>
  <c r="AC15" i="42"/>
  <c r="Z15" i="42"/>
  <c r="S15" i="42"/>
  <c r="AD14" i="42"/>
  <c r="AC14" i="42"/>
  <c r="AB14" i="42"/>
  <c r="AA14" i="42"/>
  <c r="AB19" i="42"/>
  <c r="G11" i="42" s="1"/>
  <c r="G17" i="42" s="1"/>
  <c r="Z21" i="42" s="1"/>
  <c r="H8" i="42"/>
  <c r="Z11" i="42"/>
  <c r="R11" i="42"/>
  <c r="M19" i="42"/>
  <c r="AC6" i="42"/>
  <c r="Y8" i="42"/>
  <c r="X8" i="42"/>
  <c r="W8" i="42"/>
  <c r="V8" i="42"/>
  <c r="U8" i="42"/>
  <c r="A5" i="42"/>
  <c r="O6" i="42"/>
  <c r="S6" i="42"/>
  <c r="Z5" i="42"/>
  <c r="C13" i="41"/>
  <c r="G10" i="41"/>
  <c r="U11" i="41"/>
  <c r="P14" i="41" s="1"/>
  <c r="S11" i="41"/>
  <c r="R14" i="41" s="1"/>
  <c r="U10" i="41"/>
  <c r="P13" i="41" s="1"/>
  <c r="S10" i="41"/>
  <c r="R13" i="41" s="1"/>
  <c r="G7" i="41"/>
  <c r="C7" i="41"/>
  <c r="U8" i="41"/>
  <c r="M14" i="41" s="1"/>
  <c r="S8" i="41"/>
  <c r="O14" i="41" s="1"/>
  <c r="R8" i="41"/>
  <c r="M11" i="41" s="1"/>
  <c r="P8" i="41"/>
  <c r="O11" i="41" s="1"/>
  <c r="AA5" i="41"/>
  <c r="U7" i="41"/>
  <c r="M13" i="41" s="1"/>
  <c r="S7" i="41"/>
  <c r="R7" i="41"/>
  <c r="P7" i="41"/>
  <c r="L7" i="41"/>
  <c r="M6" i="41" s="1"/>
  <c r="A4" i="41"/>
  <c r="M5" i="41"/>
  <c r="Z4" i="41"/>
  <c r="Z37" i="42" l="1"/>
  <c r="T31" i="42"/>
  <c r="Q79" i="41"/>
  <c r="Q66" i="41"/>
  <c r="T102" i="41"/>
  <c r="T37" i="41"/>
  <c r="Q99" i="41"/>
  <c r="S192" i="42"/>
  <c r="Q27" i="41"/>
  <c r="R103" i="41"/>
  <c r="AC103" i="41" s="1"/>
  <c r="AI73" i="41"/>
  <c r="AN220" i="42"/>
  <c r="AM217" i="42"/>
  <c r="AN217" i="42"/>
  <c r="AM218" i="42"/>
  <c r="AB100" i="41"/>
  <c r="N102" i="41"/>
  <c r="V100" i="41" s="1"/>
  <c r="AC100" i="41"/>
  <c r="AI74" i="41"/>
  <c r="AB87" i="41"/>
  <c r="AC97" i="41"/>
  <c r="AB97" i="41"/>
  <c r="AI88" i="41"/>
  <c r="Z130" i="42"/>
  <c r="H101" i="42"/>
  <c r="AM105" i="42" s="1"/>
  <c r="H174" i="42"/>
  <c r="AM173" i="42" s="1"/>
  <c r="AM106" i="42"/>
  <c r="J174" i="42"/>
  <c r="Z107" i="42"/>
  <c r="H78" i="42"/>
  <c r="AM81" i="42" s="1"/>
  <c r="A168" i="42"/>
  <c r="W89" i="42"/>
  <c r="C81" i="42" s="1"/>
  <c r="G87" i="42" s="1"/>
  <c r="Z91" i="42" s="1"/>
  <c r="S146" i="42"/>
  <c r="O37" i="42"/>
  <c r="AB19" i="41"/>
  <c r="AI60" i="41"/>
  <c r="AI101" i="41"/>
  <c r="AB74" i="41"/>
  <c r="N76" i="41"/>
  <c r="AC48" i="41"/>
  <c r="AI99" i="41"/>
  <c r="AI62" i="41"/>
  <c r="AC71" i="41"/>
  <c r="N89" i="41"/>
  <c r="AI100" i="41"/>
  <c r="AI75" i="41"/>
  <c r="P103" i="41"/>
  <c r="AI87" i="41"/>
  <c r="AC74" i="41"/>
  <c r="M103" i="41"/>
  <c r="T99" i="41"/>
  <c r="AC90" i="41"/>
  <c r="AB90" i="41"/>
  <c r="N92" i="41"/>
  <c r="T89" i="41"/>
  <c r="Q86" i="41"/>
  <c r="AB84" i="41"/>
  <c r="T86" i="41"/>
  <c r="AC84" i="41"/>
  <c r="AI86" i="41"/>
  <c r="AC77" i="41"/>
  <c r="AB77" i="41"/>
  <c r="N79" i="41"/>
  <c r="T76" i="41"/>
  <c r="Q73" i="41"/>
  <c r="AB71" i="41"/>
  <c r="T73" i="41"/>
  <c r="AB61" i="41"/>
  <c r="N63" i="41"/>
  <c r="AI61" i="41"/>
  <c r="AC58" i="41"/>
  <c r="AC61" i="41"/>
  <c r="AC64" i="41"/>
  <c r="AB64" i="41"/>
  <c r="N66" i="41"/>
  <c r="T63" i="41"/>
  <c r="V61" i="41" s="1"/>
  <c r="Q60" i="41"/>
  <c r="AB58" i="41"/>
  <c r="T60" i="41"/>
  <c r="AI48" i="41"/>
  <c r="T24" i="41"/>
  <c r="AI35" i="41"/>
  <c r="AC32" i="41"/>
  <c r="O22" i="41"/>
  <c r="AC22" i="41" s="1"/>
  <c r="T50" i="41"/>
  <c r="AC19" i="41"/>
  <c r="AC51" i="41"/>
  <c r="AC35" i="41"/>
  <c r="R38" i="41"/>
  <c r="AC38" i="41" s="1"/>
  <c r="AI22" i="41"/>
  <c r="AC45" i="41"/>
  <c r="AC25" i="41"/>
  <c r="AB25" i="41"/>
  <c r="N27" i="41"/>
  <c r="AB22" i="41"/>
  <c r="AI23" i="41"/>
  <c r="Q21" i="41"/>
  <c r="T21" i="41"/>
  <c r="Q15" i="41"/>
  <c r="T9" i="41"/>
  <c r="Q9" i="41"/>
  <c r="AB51" i="41"/>
  <c r="N53" i="41"/>
  <c r="AB45" i="41"/>
  <c r="Q47" i="41"/>
  <c r="M48" i="41"/>
  <c r="T47" i="41"/>
  <c r="AI47" i="41"/>
  <c r="AI49" i="41"/>
  <c r="AB38" i="41"/>
  <c r="N40" i="41"/>
  <c r="AB32" i="41"/>
  <c r="Q34" i="41"/>
  <c r="M35" i="41"/>
  <c r="T34" i="41"/>
  <c r="AI34" i="41"/>
  <c r="AI36" i="41"/>
  <c r="AI21" i="41"/>
  <c r="AB66" i="42"/>
  <c r="G58" i="42" s="1"/>
  <c r="G67" i="42" s="1"/>
  <c r="Z61" i="42" s="1"/>
  <c r="H127" i="42"/>
  <c r="M135" i="42"/>
  <c r="C124" i="42" s="1"/>
  <c r="C133" i="42" s="1"/>
  <c r="O137" i="42" s="1"/>
  <c r="I194" i="42"/>
  <c r="I197" i="42"/>
  <c r="AM153" i="42"/>
  <c r="AB89" i="42"/>
  <c r="G81" i="42" s="1"/>
  <c r="G90" i="42" s="1"/>
  <c r="Z84" i="42" s="1"/>
  <c r="AN105" i="42"/>
  <c r="AN127" i="42"/>
  <c r="I171" i="42"/>
  <c r="A52" i="42"/>
  <c r="A75" i="42"/>
  <c r="A121" i="42"/>
  <c r="H124" i="42"/>
  <c r="A98" i="42"/>
  <c r="AN103" i="42"/>
  <c r="W112" i="42"/>
  <c r="C104" i="42" s="1"/>
  <c r="G110" i="42" s="1"/>
  <c r="Z114" i="42" s="1"/>
  <c r="H197" i="42"/>
  <c r="AM199" i="42" s="1"/>
  <c r="AC7" i="41"/>
  <c r="T12" i="41"/>
  <c r="O13" i="41"/>
  <c r="AC13" i="41" s="1"/>
  <c r="M10" i="41"/>
  <c r="O10" i="41"/>
  <c r="AC10" i="41" s="1"/>
  <c r="AM59" i="42"/>
  <c r="AM60" i="42"/>
  <c r="AM57" i="42"/>
  <c r="O200" i="42"/>
  <c r="T194" i="42"/>
  <c r="I192" i="42"/>
  <c r="AN57" i="42"/>
  <c r="G55" i="42"/>
  <c r="C64" i="42" s="1"/>
  <c r="O68" i="42" s="1"/>
  <c r="G183" i="42"/>
  <c r="G169" i="42"/>
  <c r="AM83" i="42"/>
  <c r="I169" i="42"/>
  <c r="T171" i="42"/>
  <c r="O177" i="42"/>
  <c r="AN80" i="42"/>
  <c r="G192" i="42"/>
  <c r="G206" i="42"/>
  <c r="AN81" i="42"/>
  <c r="G78" i="42"/>
  <c r="C87" i="42" s="1"/>
  <c r="O91" i="42" s="1"/>
  <c r="H11" i="42"/>
  <c r="AM13" i="42" s="1"/>
  <c r="C8" i="42"/>
  <c r="C20" i="42" s="1"/>
  <c r="O14" i="42" s="1"/>
  <c r="D192" i="42"/>
  <c r="G203" i="42"/>
  <c r="Z207" i="42" s="1"/>
  <c r="H148" i="42"/>
  <c r="AM150" i="42" s="1"/>
  <c r="H194" i="42"/>
  <c r="AM58" i="42"/>
  <c r="M159" i="42"/>
  <c r="C148" i="42" s="1"/>
  <c r="C160" i="42" s="1"/>
  <c r="J197" i="42"/>
  <c r="AN11" i="42"/>
  <c r="C55" i="42"/>
  <c r="C67" i="42" s="1"/>
  <c r="T55" i="42" s="1"/>
  <c r="C78" i="42"/>
  <c r="C90" i="42" s="1"/>
  <c r="T78" i="42" s="1"/>
  <c r="AN104" i="42"/>
  <c r="R159" i="42"/>
  <c r="G148" i="42" s="1"/>
  <c r="C157" i="42" s="1"/>
  <c r="O161" i="42" s="1"/>
  <c r="R182" i="42"/>
  <c r="G171" i="42" s="1"/>
  <c r="C180" i="42" s="1"/>
  <c r="O184" i="42" s="1"/>
  <c r="J194" i="42"/>
  <c r="W135" i="42"/>
  <c r="C127" i="42" s="1"/>
  <c r="G133" i="42" s="1"/>
  <c r="Z137" i="42" s="1"/>
  <c r="W182" i="42"/>
  <c r="C174" i="42" s="1"/>
  <c r="R19" i="42"/>
  <c r="G8" i="42" s="1"/>
  <c r="C17" i="42" s="1"/>
  <c r="O21" i="42" s="1"/>
  <c r="S29" i="42"/>
  <c r="AM151" i="42"/>
  <c r="C11" i="42"/>
  <c r="G20" i="42" s="1"/>
  <c r="M42" i="42"/>
  <c r="AN12" i="42"/>
  <c r="AB13" i="41"/>
  <c r="AJ10" i="41"/>
  <c r="G13" i="41"/>
  <c r="AB7" i="41"/>
  <c r="AI11" i="41"/>
  <c r="C10" i="41"/>
  <c r="S5" i="41"/>
  <c r="AI10" i="41"/>
  <c r="AJ11" i="41"/>
  <c r="L13" i="41"/>
  <c r="S6" i="41" s="1"/>
  <c r="L10" i="41"/>
  <c r="P6" i="41" s="1"/>
  <c r="Q105" i="41" l="1"/>
  <c r="X22" i="41"/>
  <c r="O84" i="42"/>
  <c r="Z14" i="42"/>
  <c r="T8" i="42"/>
  <c r="O154" i="42"/>
  <c r="T148" i="42"/>
  <c r="N24" i="41"/>
  <c r="AM104" i="42"/>
  <c r="Q40" i="41"/>
  <c r="W38" i="41" s="1"/>
  <c r="O61" i="42"/>
  <c r="AD97" i="41"/>
  <c r="AN173" i="42"/>
  <c r="AN174" i="42"/>
  <c r="AM175" i="42"/>
  <c r="AM128" i="42"/>
  <c r="W100" i="41"/>
  <c r="AM103" i="42"/>
  <c r="AM174" i="42"/>
  <c r="AM176" i="42"/>
  <c r="X100" i="41"/>
  <c r="Z100" i="41" s="1"/>
  <c r="AD19" i="41"/>
  <c r="AD32" i="41"/>
  <c r="V74" i="41"/>
  <c r="AD90" i="41"/>
  <c r="AM198" i="42"/>
  <c r="AN197" i="42"/>
  <c r="AM197" i="42"/>
  <c r="AM127" i="42"/>
  <c r="AM80" i="42"/>
  <c r="AN199" i="42"/>
  <c r="AM82" i="42"/>
  <c r="AN126" i="42"/>
  <c r="AM196" i="42"/>
  <c r="AN106" i="42"/>
  <c r="X61" i="41"/>
  <c r="Z61" i="41" s="1"/>
  <c r="W61" i="41"/>
  <c r="V22" i="41"/>
  <c r="Z22" i="41" s="1"/>
  <c r="W87" i="41"/>
  <c r="AD74" i="41"/>
  <c r="W74" i="41"/>
  <c r="AD61" i="41"/>
  <c r="X74" i="41"/>
  <c r="W22" i="41"/>
  <c r="AD71" i="41"/>
  <c r="V97" i="41"/>
  <c r="W97" i="41"/>
  <c r="X97" i="41"/>
  <c r="N105" i="41"/>
  <c r="AB103" i="41"/>
  <c r="AD84" i="41"/>
  <c r="X84" i="41"/>
  <c r="W84" i="41"/>
  <c r="V84" i="41"/>
  <c r="X87" i="41"/>
  <c r="V87" i="41"/>
  <c r="X90" i="41"/>
  <c r="W90" i="41"/>
  <c r="V90" i="41"/>
  <c r="X71" i="41"/>
  <c r="V71" i="41"/>
  <c r="W71" i="41"/>
  <c r="X77" i="41"/>
  <c r="W77" i="41"/>
  <c r="V77" i="41"/>
  <c r="X64" i="41"/>
  <c r="V64" i="41"/>
  <c r="W64" i="41"/>
  <c r="V58" i="41"/>
  <c r="X58" i="41"/>
  <c r="W58" i="41"/>
  <c r="AD22" i="41"/>
  <c r="AD45" i="41"/>
  <c r="W7" i="41"/>
  <c r="X7" i="41"/>
  <c r="V7" i="41"/>
  <c r="AD38" i="41"/>
  <c r="W19" i="41"/>
  <c r="V19" i="41"/>
  <c r="X19" i="41"/>
  <c r="X25" i="41"/>
  <c r="W25" i="41"/>
  <c r="V25" i="41"/>
  <c r="N15" i="41"/>
  <c r="V13" i="41" s="1"/>
  <c r="N12" i="41"/>
  <c r="V10" i="41" s="1"/>
  <c r="AB10" i="41"/>
  <c r="AD10" i="41" s="1"/>
  <c r="N50" i="41"/>
  <c r="AB48" i="41"/>
  <c r="AD48" i="41" s="1"/>
  <c r="X45" i="41"/>
  <c r="W45" i="41"/>
  <c r="V45" i="41"/>
  <c r="X51" i="41"/>
  <c r="W51" i="41"/>
  <c r="V51" i="41"/>
  <c r="X32" i="41"/>
  <c r="W32" i="41"/>
  <c r="V32" i="41"/>
  <c r="X38" i="41"/>
  <c r="N37" i="41"/>
  <c r="AB35" i="41"/>
  <c r="AN34" i="42"/>
  <c r="AM152" i="42"/>
  <c r="AN153" i="42"/>
  <c r="AN58" i="42"/>
  <c r="AN152" i="42"/>
  <c r="AN150" i="42"/>
  <c r="AN128" i="42"/>
  <c r="AM126" i="42"/>
  <c r="AD7" i="41"/>
  <c r="AN33" i="42"/>
  <c r="AN196" i="42"/>
  <c r="AM11" i="42"/>
  <c r="AN198" i="42"/>
  <c r="AM10" i="42"/>
  <c r="AM129" i="42"/>
  <c r="AN82" i="42"/>
  <c r="AN83" i="42"/>
  <c r="J169" i="42"/>
  <c r="Z177" i="42"/>
  <c r="AN129" i="42"/>
  <c r="Z200" i="42"/>
  <c r="J192" i="42"/>
  <c r="AN175" i="42" s="1"/>
  <c r="AN151" i="42"/>
  <c r="AN13" i="42"/>
  <c r="AN10" i="42"/>
  <c r="D169" i="42"/>
  <c r="G180" i="42"/>
  <c r="Z184" i="42" s="1"/>
  <c r="AN35" i="42"/>
  <c r="AN36" i="42"/>
  <c r="C31" i="42"/>
  <c r="C40" i="42" s="1"/>
  <c r="O44" i="42" s="1"/>
  <c r="H34" i="42"/>
  <c r="AM12" i="42"/>
  <c r="AN59" i="42"/>
  <c r="AN60" i="42"/>
  <c r="AJ9" i="41"/>
  <c r="AI9" i="41"/>
  <c r="V38" i="41" l="1"/>
  <c r="Z74" i="41"/>
  <c r="Z51" i="41"/>
  <c r="Z45" i="41"/>
  <c r="Z84" i="41"/>
  <c r="Z38" i="41"/>
  <c r="Z32" i="41"/>
  <c r="Z77" i="41"/>
  <c r="Z97" i="41"/>
  <c r="V103" i="41"/>
  <c r="W103" i="41"/>
  <c r="X103" i="41"/>
  <c r="Z87" i="41"/>
  <c r="Z90" i="41"/>
  <c r="AA90" i="41" s="1"/>
  <c r="Z71" i="41"/>
  <c r="Z58" i="41"/>
  <c r="Z64" i="41"/>
  <c r="Z7" i="41"/>
  <c r="W10" i="41"/>
  <c r="W13" i="41"/>
  <c r="X13" i="41"/>
  <c r="Z13" i="41" s="1"/>
  <c r="Z19" i="41"/>
  <c r="Z25" i="41"/>
  <c r="X10" i="41"/>
  <c r="Z10" i="41" s="1"/>
  <c r="W48" i="41"/>
  <c r="V48" i="41"/>
  <c r="X48" i="41"/>
  <c r="W35" i="41"/>
  <c r="V35" i="41"/>
  <c r="X35" i="41"/>
  <c r="AM36" i="42"/>
  <c r="AM35" i="42"/>
  <c r="AM34" i="42"/>
  <c r="AM33" i="42"/>
  <c r="AN176" i="42"/>
  <c r="AA58" i="41" l="1"/>
  <c r="AA64" i="41"/>
  <c r="Z48" i="41"/>
  <c r="AA48" i="41" s="1"/>
  <c r="AA61" i="41"/>
  <c r="Z103" i="41"/>
  <c r="AA103" i="41" s="1"/>
  <c r="Z35" i="41"/>
  <c r="AA35" i="41" s="1"/>
  <c r="AA97" i="41"/>
  <c r="AA100" i="41"/>
  <c r="AA84" i="41"/>
  <c r="AA87" i="41"/>
  <c r="AA71" i="41"/>
  <c r="AA74" i="41"/>
  <c r="AA77" i="41"/>
  <c r="AA25" i="41"/>
  <c r="AA22" i="41"/>
  <c r="AA19" i="41"/>
  <c r="AA7" i="41"/>
  <c r="AA13" i="41"/>
  <c r="AA10" i="41"/>
  <c r="AA45" i="41" l="1"/>
  <c r="AA38" i="41"/>
  <c r="AA51" i="41"/>
  <c r="AA32" i="41"/>
</calcChain>
</file>

<file path=xl/sharedStrings.xml><?xml version="1.0" encoding="utf-8"?>
<sst xmlns="http://schemas.openxmlformats.org/spreadsheetml/2006/main" count="1432" uniqueCount="603">
  <si>
    <t>趣　　　　　　旨</t>
    <phoneticPr fontId="3"/>
  </si>
  <si>
    <t>大 会 の 名 称</t>
  </si>
  <si>
    <t>主　　　　　　催</t>
  </si>
  <si>
    <t>主　　　　　　管</t>
  </si>
  <si>
    <t>大分市スポーツ少年団</t>
  </si>
  <si>
    <t>後　　　　　　援</t>
  </si>
  <si>
    <t>協　　　　　　賛</t>
  </si>
  <si>
    <t>期　　　　　　間</t>
  </si>
  <si>
    <t>会　　　　　　場</t>
  </si>
  <si>
    <t>参  加  資  格</t>
  </si>
  <si>
    <t>（イ）</t>
    <phoneticPr fontId="3"/>
  </si>
  <si>
    <t>（ロ）</t>
  </si>
  <si>
    <t>小学生で編成されているチームであること、性別は問わない。</t>
  </si>
  <si>
    <t>（ハ）</t>
  </si>
  <si>
    <t>選手（団員）は、スポーツ傷害保険に加入し、保護者の承諾を得た者であること、</t>
    <phoneticPr fontId="3"/>
  </si>
  <si>
    <t>指導者はスポーツ賠償保険に加入していること。</t>
    <phoneticPr fontId="3"/>
  </si>
  <si>
    <t>（ニ）</t>
    <phoneticPr fontId="3"/>
  </si>
  <si>
    <t>参  加  団  数</t>
  </si>
  <si>
    <t>チーム</t>
    <phoneticPr fontId="3"/>
  </si>
  <si>
    <t>８．の資格ある県内サッカースポーツ少年団</t>
  </si>
  <si>
    <t>チ ー ム 編 成</t>
  </si>
  <si>
    <t>交流競技日程</t>
  </si>
  <si>
    <t>別紙交流（競技）日程表による。</t>
  </si>
  <si>
    <t>交流競技方法</t>
  </si>
  <si>
    <t>（イ）</t>
  </si>
  <si>
    <t xml:space="preserve">　　 </t>
    <phoneticPr fontId="3"/>
  </si>
  <si>
    <t>　　</t>
    <phoneticPr fontId="3"/>
  </si>
  <si>
    <t>（ニ）</t>
  </si>
  <si>
    <t>決勝トーナメント進出チームは各パート１・２位チームとする。</t>
    <phoneticPr fontId="3"/>
  </si>
  <si>
    <t>（ホ）</t>
  </si>
  <si>
    <t>（へ）</t>
  </si>
  <si>
    <t>（ト）</t>
    <phoneticPr fontId="3"/>
  </si>
  <si>
    <t>（チ）</t>
    <phoneticPr fontId="3"/>
  </si>
  <si>
    <t>（リ）</t>
    <phoneticPr fontId="3"/>
  </si>
  <si>
    <t>試合球は４号球とし各チームの持ち寄りとする。</t>
  </si>
  <si>
    <t>（ヌ）</t>
    <phoneticPr fontId="3"/>
  </si>
  <si>
    <t>（ル）</t>
    <phoneticPr fontId="3"/>
  </si>
  <si>
    <t>重要事項）</t>
    <rPh sb="0" eb="2">
      <t>ジュウヨウ</t>
    </rPh>
    <rPh sb="2" eb="4">
      <t>ジコウ</t>
    </rPh>
    <phoneticPr fontId="3"/>
  </si>
  <si>
    <t>ＰＫ時、ＧＫとＦＰが交替する場合、その際の対応については下記の通りとする。</t>
    <rPh sb="14" eb="16">
      <t>バアイ</t>
    </rPh>
    <phoneticPr fontId="3"/>
  </si>
  <si>
    <t xml:space="preserve"> GKとなるFPと同番号のGKユニ、或いは同番号のFPサブユニを着用させること。（上着だけでよい）</t>
    <rPh sb="18" eb="19">
      <t>アル</t>
    </rPh>
    <phoneticPr fontId="3"/>
  </si>
  <si>
    <t>審　　　　　　判</t>
  </si>
  <si>
    <t>資格ワッペンを用意し、審判服は必ず着用して下さい。</t>
  </si>
  <si>
    <t>参  　加　 　料</t>
  </si>
  <si>
    <t>表　　　　　　彰</t>
  </si>
  <si>
    <t>優勝チームに賞状、大分県スポーツ少年団本部長杯，大分県知事杯</t>
  </si>
  <si>
    <t>大分県スポーツ少年団指導者協議会会長杯，大分合同新聞社優勝旗</t>
  </si>
  <si>
    <t>を授与し表彰する。</t>
    <phoneticPr fontId="3"/>
  </si>
  <si>
    <t>優秀チームにグッドマナー賞等、賞状、賞品を授与し表彰する。</t>
    <phoneticPr fontId="3"/>
  </si>
  <si>
    <t>フレンドリートーナメント優勝/準優勝チームには、楯、又はトロフィーを授与し、表彰する。</t>
    <rPh sb="12" eb="14">
      <t>ユウショウ</t>
    </rPh>
    <rPh sb="15" eb="18">
      <t>ジュンユウショウ</t>
    </rPh>
    <rPh sb="24" eb="25">
      <t>タテ</t>
    </rPh>
    <rPh sb="26" eb="27">
      <t>マタ</t>
    </rPh>
    <rPh sb="34" eb="36">
      <t>ジュヨ</t>
    </rPh>
    <rPh sb="38" eb="40">
      <t>ヒョウショウ</t>
    </rPh>
    <phoneticPr fontId="3"/>
  </si>
  <si>
    <t>申　込　方　法</t>
  </si>
  <si>
    <t>別紙の申込書に必要事項を正確に記入のうえ（ロ）の申込先にメール送信し、参加料を</t>
    <phoneticPr fontId="3"/>
  </si>
  <si>
    <t>下記に必ずチーム名で振り込むこと。</t>
    <phoneticPr fontId="3"/>
  </si>
  <si>
    <t>問合せ先：</t>
    <phoneticPr fontId="3"/>
  </si>
  <si>
    <t>津守　一雄</t>
    <rPh sb="0" eb="2">
      <t>ツモリ</t>
    </rPh>
    <rPh sb="3" eb="5">
      <t>カズオ</t>
    </rPh>
    <phoneticPr fontId="3"/>
  </si>
  <si>
    <t>ＴＥＬ．０９０－７４７２－７２４９</t>
    <phoneticPr fontId="3"/>
  </si>
  <si>
    <t>大分県サッカー協会４種のホームページより要項・申込みはダウンロードできます</t>
    <rPh sb="10" eb="11">
      <t>シュ</t>
    </rPh>
    <phoneticPr fontId="3"/>
  </si>
  <si>
    <t>　振り込みは　○○○サッカースポーツ少年団　とチーム名で</t>
  </si>
  <si>
    <t>組み合わせ抽選</t>
  </si>
  <si>
    <t>開会式</t>
  </si>
  <si>
    <t>そ　　　の　　　他</t>
  </si>
  <si>
    <t>（ヘ）</t>
  </si>
  <si>
    <t>会場の清掃美化には各団責任をもって、ゴミは持ち帰りにご協力ください。</t>
    <phoneticPr fontId="3"/>
  </si>
  <si>
    <t>「個人情報保護法案」の趣旨に沿って、個人情報を取り扱います。</t>
  </si>
  <si>
    <t>①個人情報を大会本部に提出し、表記の大会に出場することに同意する。</t>
  </si>
  <si>
    <t>②提出した情報を大会本部は、連絡・選手チェックに利用することに同意する。</t>
  </si>
  <si>
    <t>なお、交代で競技場（ピッチ）を退くGKは、ピッチのどこからでも退出できるものとする。</t>
    <rPh sb="3" eb="5">
      <t>コウタイ</t>
    </rPh>
    <rPh sb="6" eb="9">
      <t>キョウギジョウ</t>
    </rPh>
    <rPh sb="15" eb="16">
      <t>シリゾ</t>
    </rPh>
    <rPh sb="31" eb="33">
      <t>タイシュツ</t>
    </rPh>
    <phoneticPr fontId="3"/>
  </si>
  <si>
    <t>参加料振込期限</t>
    <rPh sb="0" eb="2">
      <t>サンカ</t>
    </rPh>
    <rPh sb="2" eb="3">
      <t>リョウ</t>
    </rPh>
    <rPh sb="3" eb="5">
      <t>フリコミ</t>
    </rPh>
    <rPh sb="5" eb="7">
      <t>キゲン</t>
    </rPh>
    <phoneticPr fontId="3"/>
  </si>
  <si>
    <t>アンダーシャツ、アンダーショーツの色は、問わないが、チーム内で同色のものを着用すること。</t>
    <rPh sb="17" eb="18">
      <t>イロ</t>
    </rPh>
    <rPh sb="20" eb="21">
      <t>ト</t>
    </rPh>
    <rPh sb="29" eb="30">
      <t>ナイ</t>
    </rPh>
    <rPh sb="31" eb="33">
      <t>ドウショク</t>
    </rPh>
    <rPh sb="37" eb="39">
      <t>チャクヨウ</t>
    </rPh>
    <phoneticPr fontId="3"/>
  </si>
  <si>
    <t>（ワ）</t>
    <phoneticPr fontId="3"/>
  </si>
  <si>
    <t>（カ）</t>
    <phoneticPr fontId="3"/>
  </si>
  <si>
    <t>（ヨ）</t>
    <phoneticPr fontId="3"/>
  </si>
  <si>
    <t>（タ）</t>
    <phoneticPr fontId="3"/>
  </si>
  <si>
    <t>（ヲ）</t>
    <phoneticPr fontId="3"/>
  </si>
  <si>
    <t>参加申込書締め切り</t>
    <rPh sb="0" eb="2">
      <t>サンカ</t>
    </rPh>
    <rPh sb="4" eb="5">
      <t>ショ</t>
    </rPh>
    <phoneticPr fontId="3"/>
  </si>
  <si>
    <t>公益財団法人大分県スポーツ協会大分県スポーツ少年団、大分合同新聞社</t>
    <rPh sb="0" eb="2">
      <t>コウエキ</t>
    </rPh>
    <rPh sb="3" eb="4">
      <t>ダン</t>
    </rPh>
    <rPh sb="4" eb="5">
      <t>ホウ</t>
    </rPh>
    <rPh sb="5" eb="6">
      <t>ジン</t>
    </rPh>
    <phoneticPr fontId="3"/>
  </si>
  <si>
    <t>大分県スポーツ少年団指導者協議会、（一社）大分県サッカー協会</t>
    <phoneticPr fontId="3"/>
  </si>
  <si>
    <t>以上の他は大会本部の指示に必ず従うこと。</t>
    <rPh sb="13" eb="14">
      <t>カナラ</t>
    </rPh>
    <phoneticPr fontId="3"/>
  </si>
  <si>
    <t>※</t>
    <phoneticPr fontId="3"/>
  </si>
  <si>
    <t>　スポーツ少年団では育成事業の１つとして地域種目別交流方式の確立と団活動の活性化を促進</t>
    <phoneticPr fontId="3"/>
  </si>
  <si>
    <t>いたしております。この事業もその一環としてサッカーによる交流大会を開催いたします。</t>
    <phoneticPr fontId="3"/>
  </si>
  <si>
    <r>
      <t>また、</t>
    </r>
    <r>
      <rPr>
        <u/>
        <sz val="11"/>
        <color theme="1"/>
        <rFont val="Meiryo UI"/>
        <family val="3"/>
        <charset val="128"/>
      </rPr>
      <t>退場者が出た場合には、選手の補充を行なう</t>
    </r>
    <r>
      <rPr>
        <sz val="11"/>
        <color theme="1"/>
        <rFont val="Meiryo UI"/>
        <family val="3"/>
        <charset val="128"/>
      </rPr>
      <t>ものとする。</t>
    </r>
    <phoneticPr fontId="3"/>
  </si>
  <si>
    <r>
      <t>大会期間中、</t>
    </r>
    <r>
      <rPr>
        <u/>
        <sz val="11"/>
        <color theme="1"/>
        <rFont val="Meiryo UI"/>
        <family val="3"/>
        <charset val="128"/>
      </rPr>
      <t>累計２回の警告、退場を宣告された選手は次回戦に出場できない</t>
    </r>
    <r>
      <rPr>
        <sz val="11"/>
        <color theme="1"/>
        <rFont val="Meiryo UI"/>
        <family val="3"/>
        <charset val="128"/>
      </rPr>
      <t>。</t>
    </r>
    <phoneticPr fontId="3"/>
  </si>
  <si>
    <r>
      <rPr>
        <u/>
        <sz val="11"/>
        <color rgb="FFFF0000"/>
        <rFont val="Meiryo UI"/>
        <family val="3"/>
        <charset val="128"/>
      </rPr>
      <t>前半/後半に必ず１回ずつ飲水休憩時間を取る</t>
    </r>
    <r>
      <rPr>
        <sz val="11"/>
        <color theme="1"/>
        <rFont val="Meiryo UI"/>
        <family val="3"/>
        <charset val="128"/>
      </rPr>
      <t>、又雷による一時中断もある。</t>
    </r>
    <rPh sb="0" eb="2">
      <t>ゼンハン</t>
    </rPh>
    <rPh sb="3" eb="5">
      <t>コウハン</t>
    </rPh>
    <rPh sb="6" eb="7">
      <t>カナラ</t>
    </rPh>
    <rPh sb="9" eb="10">
      <t>カイ</t>
    </rPh>
    <rPh sb="14" eb="16">
      <t>キュウケイ</t>
    </rPh>
    <rPh sb="16" eb="18">
      <t>ジカン</t>
    </rPh>
    <phoneticPr fontId="3"/>
  </si>
  <si>
    <r>
      <t>申込先：メールアドレス</t>
    </r>
    <r>
      <rPr>
        <b/>
        <sz val="14"/>
        <color rgb="FFFF0000"/>
        <rFont val="Meiryo UI"/>
        <family val="3"/>
        <charset val="128"/>
      </rPr>
      <t>　kazu-t@brown.plala.or.jp</t>
    </r>
    <phoneticPr fontId="3"/>
  </si>
  <si>
    <r>
      <rPr>
        <u/>
        <sz val="11"/>
        <color theme="1"/>
        <rFont val="Meiryo UI"/>
        <family val="3"/>
        <charset val="128"/>
      </rPr>
      <t>４種のホームページ上に掲載</t>
    </r>
    <r>
      <rPr>
        <sz val="11"/>
        <color theme="1"/>
        <rFont val="Meiryo UI"/>
        <family val="3"/>
        <charset val="128"/>
      </rPr>
      <t>する。</t>
    </r>
    <rPh sb="9" eb="10">
      <t>ウエ</t>
    </rPh>
    <rPh sb="11" eb="13">
      <t>ケイサイ</t>
    </rPh>
    <phoneticPr fontId="3"/>
  </si>
  <si>
    <t>　この大会を通じて、県下のサッカースポーツ少年団が日頃習得した秀れたる精神と技を遺憾なく発揮し、</t>
    <phoneticPr fontId="3"/>
  </si>
  <si>
    <t>期待して実施するものであります。</t>
    <phoneticPr fontId="3"/>
  </si>
  <si>
    <t>団員相互の交流の絆をより深く、友情と仲間意識、連帯と協和を高めるためよりよき研修の場となることを</t>
    <phoneticPr fontId="3"/>
  </si>
  <si>
    <t>６年生の登録数が１６名以上で、常に１チームに６年生８名以上を登録できる団は、２チーム</t>
    <rPh sb="4" eb="7">
      <t>トウロクスウ</t>
    </rPh>
    <rPh sb="10" eb="11">
      <t>メイ</t>
    </rPh>
    <rPh sb="11" eb="13">
      <t>イジョウ</t>
    </rPh>
    <rPh sb="30" eb="32">
      <t>トウロク</t>
    </rPh>
    <phoneticPr fontId="3"/>
  </si>
  <si>
    <t>多いチームを優先とし、同数の場合は抽選を行う。なお、大会中の選手のチーム移動はできない</t>
    <rPh sb="17" eb="19">
      <t>チュウセン</t>
    </rPh>
    <rPh sb="20" eb="21">
      <t>オコナ</t>
    </rPh>
    <phoneticPr fontId="3"/>
  </si>
  <si>
    <t>ので注意のこと。</t>
    <phoneticPr fontId="3"/>
  </si>
  <si>
    <t>大分県、大分県教育委員会、大分市、大分市教育委員会</t>
    <phoneticPr fontId="3"/>
  </si>
  <si>
    <t>ゴールを認めない。ただし、審判は、３人制/１人制の併用とする。　</t>
    <rPh sb="22" eb="23">
      <t>ニン</t>
    </rPh>
    <rPh sb="23" eb="24">
      <t>セイ</t>
    </rPh>
    <rPh sb="25" eb="27">
      <t>ヘイヨウ</t>
    </rPh>
    <phoneticPr fontId="3"/>
  </si>
  <si>
    <t>ができるが、ＧＫの交代は、アウトオブプレー中に主審の許可を得て行うものとする。</t>
    <phoneticPr fontId="3"/>
  </si>
  <si>
    <t>交代は、登録の中であれば自由とし、交代ゾーンからインプレー、アウトプレー中に自由に行うこと</t>
    <phoneticPr fontId="3"/>
  </si>
  <si>
    <t>少年用を使用する。</t>
    <phoneticPr fontId="3"/>
  </si>
  <si>
    <t>ぺナルテｲエリア１２ｍ、ぺナルテｲマーク８ｍ、ぺナルテｲアーク半径７ｍとし、ゴールポストは、</t>
    <phoneticPr fontId="3"/>
  </si>
  <si>
    <t>ユニフォームは、正・副すべて異色のものを用意し、どちらとも背・胸番号は選手本人と一致すること。</t>
    <phoneticPr fontId="3"/>
  </si>
  <si>
    <t>あれば、着用することができるものとする。</t>
    <phoneticPr fontId="3"/>
  </si>
  <si>
    <t>また、ユニフォームのデザイン、ロゴが異なっていても、大会本部が認める場合、主たる色が同系色で</t>
    <rPh sb="18" eb="19">
      <t>コト</t>
    </rPh>
    <rPh sb="26" eb="28">
      <t>タイカイ</t>
    </rPh>
    <rPh sb="28" eb="30">
      <t>ホンブ</t>
    </rPh>
    <rPh sb="31" eb="32">
      <t>ミト</t>
    </rPh>
    <rPh sb="34" eb="36">
      <t>バアイ</t>
    </rPh>
    <phoneticPr fontId="3"/>
  </si>
  <si>
    <t>同色でなくても良いものとする。</t>
    <phoneticPr fontId="3"/>
  </si>
  <si>
    <t>ソックスにテープ、またはその他の材質のもので貼り付ける、または、外部に着用する場合、ソックスと</t>
    <rPh sb="14" eb="15">
      <t>タ</t>
    </rPh>
    <rPh sb="16" eb="18">
      <t>ザイシツ</t>
    </rPh>
    <rPh sb="22" eb="23">
      <t>ハ</t>
    </rPh>
    <rPh sb="24" eb="25">
      <t>ツ</t>
    </rPh>
    <rPh sb="32" eb="34">
      <t>ガイブ</t>
    </rPh>
    <rPh sb="35" eb="37">
      <t>チャクヨウ</t>
    </rPh>
    <rPh sb="39" eb="41">
      <t>バアイ</t>
    </rPh>
    <phoneticPr fontId="3"/>
  </si>
  <si>
    <t>記入することとする。</t>
    <phoneticPr fontId="3"/>
  </si>
  <si>
    <t>交替は登録団員であれば自由とする。ただし、準決勝・決勝はメンバー表を提出し、交替用紙に</t>
    <rPh sb="32" eb="33">
      <t>ヒョウ</t>
    </rPh>
    <phoneticPr fontId="3"/>
  </si>
  <si>
    <t>③名簿が提出された時点で、選手及び保護者が同意されたものとして取り扱わせてもらいます。</t>
    <phoneticPr fontId="3"/>
  </si>
  <si>
    <t>出場団員は、保護者の出場承諾を必ず受けること。</t>
    <phoneticPr fontId="3"/>
  </si>
  <si>
    <t>交通費、宿泊費などの費用は、参加団の負担とする。</t>
    <phoneticPr fontId="3"/>
  </si>
  <si>
    <t>（ハ）</t>
    <phoneticPr fontId="3"/>
  </si>
  <si>
    <t>（ホ）</t>
    <phoneticPr fontId="3"/>
  </si>
  <si>
    <r>
      <t xml:space="preserve">競技場の大きさは、縦６８ｍ </t>
    </r>
    <r>
      <rPr>
        <sz val="11"/>
        <color rgb="FFFF0000"/>
        <rFont val="Meiryo UI"/>
        <family val="3"/>
        <charset val="128"/>
      </rPr>
      <t>横４５～５０ｍ</t>
    </r>
    <r>
      <rPr>
        <sz val="11"/>
        <color theme="1"/>
        <rFont val="Meiryo UI"/>
        <family val="3"/>
        <charset val="128"/>
      </rPr>
      <t>、センターサークル半径７ｍ、ゴールエリア４ｍ、</t>
    </r>
    <phoneticPr fontId="3"/>
  </si>
  <si>
    <r>
      <rPr>
        <b/>
        <u/>
        <sz val="11"/>
        <color rgb="FFFF0000"/>
        <rFont val="Meiryo UI"/>
        <family val="3"/>
        <charset val="128"/>
      </rPr>
      <t>団員（選手）１６名以内</t>
    </r>
    <r>
      <rPr>
        <sz val="11"/>
        <color theme="1"/>
        <rFont val="Meiryo UI"/>
        <family val="3"/>
        <charset val="128"/>
      </rPr>
      <t>とする。</t>
    </r>
    <phoneticPr fontId="3"/>
  </si>
  <si>
    <r>
      <rPr>
        <u/>
        <sz val="11"/>
        <color theme="1"/>
        <rFont val="Meiryo UI"/>
        <family val="3"/>
        <charset val="128"/>
      </rPr>
      <t>します</t>
    </r>
    <r>
      <rPr>
        <sz val="11"/>
        <color theme="1"/>
        <rFont val="Meiryo UI"/>
        <family val="3"/>
        <charset val="128"/>
      </rPr>
      <t>。ただし、</t>
    </r>
    <r>
      <rPr>
        <u/>
        <sz val="11"/>
        <color theme="1"/>
        <rFont val="Meiryo UI"/>
        <family val="3"/>
        <charset val="128"/>
      </rPr>
      <t>チーム事情で有資格/無資格の副審</t>
    </r>
    <r>
      <rPr>
        <sz val="11"/>
        <color theme="1"/>
        <rFont val="Meiryo UI"/>
        <family val="3"/>
        <charset val="128"/>
      </rPr>
      <t>（中学生以上 （有資格の小学生も可））</t>
    </r>
    <rPh sb="11" eb="13">
      <t>ジジョウ</t>
    </rPh>
    <rPh sb="14" eb="17">
      <t>ユウシカク</t>
    </rPh>
    <rPh sb="32" eb="33">
      <t>ユウ</t>
    </rPh>
    <rPh sb="33" eb="35">
      <t>シカク</t>
    </rPh>
    <phoneticPr fontId="3"/>
  </si>
  <si>
    <t>を入れた３人制での審判も可能とします。</t>
    <phoneticPr fontId="3"/>
  </si>
  <si>
    <r>
      <t>参加申込書で記入した、スポーツ少年団登録済み指導者の内、</t>
    </r>
    <r>
      <rPr>
        <u/>
        <sz val="11"/>
        <color rgb="FFFF0000"/>
        <rFont val="Meiryo UI"/>
        <family val="3"/>
        <charset val="128"/>
      </rPr>
      <t>ベンチ入り指導者は、３名以内</t>
    </r>
    <r>
      <rPr>
        <sz val="11"/>
        <color theme="1"/>
        <rFont val="Meiryo UI"/>
        <family val="3"/>
        <charset val="128"/>
      </rPr>
      <t>とする。</t>
    </r>
    <rPh sb="0" eb="2">
      <t>サンカ</t>
    </rPh>
    <rPh sb="2" eb="4">
      <t>モウシコミ</t>
    </rPh>
    <rPh sb="4" eb="5">
      <t>ショ</t>
    </rPh>
    <rPh sb="6" eb="8">
      <t>キニュウ</t>
    </rPh>
    <rPh sb="22" eb="25">
      <t>シドウシャ</t>
    </rPh>
    <rPh sb="26" eb="27">
      <t>ウチ</t>
    </rPh>
    <rPh sb="31" eb="32">
      <t>ハイ</t>
    </rPh>
    <rPh sb="39" eb="40">
      <t>メイ</t>
    </rPh>
    <phoneticPr fontId="3"/>
  </si>
  <si>
    <t>　選手の熱中症防止の観点から、</t>
    <rPh sb="1" eb="3">
      <t>センシュ</t>
    </rPh>
    <rPh sb="4" eb="9">
      <t>ネッチュウショウボウシ</t>
    </rPh>
    <rPh sb="10" eb="12">
      <t>カンテン</t>
    </rPh>
    <phoneticPr fontId="3"/>
  </si>
  <si>
    <t>救急箱は必ず持参すること。（必ず体温計を入れておくこと）</t>
    <phoneticPr fontId="3"/>
  </si>
  <si>
    <t>第４９回大分県スポーツ少年団サッカー交流大会</t>
    <phoneticPr fontId="3"/>
  </si>
  <si>
    <t>のつはる天空広場、大在東グランド、西部グランド、七瀬川グランド、大分市内各小学校　他</t>
    <rPh sb="4" eb="8">
      <t>テンクウヒロバ</t>
    </rPh>
    <rPh sb="9" eb="12">
      <t>オオザイヒガシ</t>
    </rPh>
    <rPh sb="17" eb="19">
      <t>セイブ</t>
    </rPh>
    <rPh sb="24" eb="27">
      <t>ナナセガワ</t>
    </rPh>
    <rPh sb="41" eb="42">
      <t>ホカ</t>
    </rPh>
    <phoneticPr fontId="3"/>
  </si>
  <si>
    <t>決勝トーナメンは、延長戦はなく、勝敗の決しない時はＰＫ戦（３人制）とする。</t>
    <phoneticPr fontId="3"/>
  </si>
  <si>
    <r>
      <rPr>
        <b/>
        <u/>
        <sz val="11"/>
        <color rgb="FFFF0000"/>
        <rFont val="Meiryo UI"/>
        <family val="3"/>
        <charset val="128"/>
      </rPr>
      <t>登録団員の変更は、７月１２日（土）まで</t>
    </r>
    <r>
      <rPr>
        <b/>
        <sz val="11"/>
        <color rgb="FFFF0000"/>
        <rFont val="Meiryo UI"/>
        <family val="3"/>
        <charset val="128"/>
      </rPr>
      <t>に</t>
    </r>
    <r>
      <rPr>
        <sz val="11"/>
        <color theme="1"/>
        <rFont val="Meiryo UI"/>
        <family val="3"/>
        <charset val="128"/>
      </rPr>
      <t>事務局へ電子メールで連絡すること。</t>
    </r>
    <rPh sb="15" eb="16">
      <t>ド</t>
    </rPh>
    <rPh sb="24" eb="26">
      <t>デンシ</t>
    </rPh>
    <phoneticPr fontId="3"/>
  </si>
  <si>
    <t>試合は８人制とし、日本サッカー協会2024年/2025年競技規則（8人制）に準じ、キックオフ</t>
    <rPh sb="27" eb="28">
      <t>ネン</t>
    </rPh>
    <phoneticPr fontId="3"/>
  </si>
  <si>
    <t>　　　　　　　　　　　　　　　　口座名義　　　　大分市サッカースポーツ少年団　代表　津守一雄</t>
    <phoneticPr fontId="3"/>
  </si>
  <si>
    <t>山都町今297）の第４５回九州ブロックスポーツ少年団サッカー交流大会に大分県代表として推薦します。</t>
    <rPh sb="9" eb="10">
      <t>ダイ</t>
    </rPh>
    <rPh sb="12" eb="13">
      <t>カイ</t>
    </rPh>
    <rPh sb="13" eb="15">
      <t>キュウシュウ</t>
    </rPh>
    <rPh sb="23" eb="26">
      <t>ショウネンダン</t>
    </rPh>
    <rPh sb="30" eb="34">
      <t>コウリュウタイカイ</t>
    </rPh>
    <rPh sb="35" eb="38">
      <t>オオイタケン</t>
    </rPh>
    <rPh sb="38" eb="40">
      <t>ダイヒョウ</t>
    </rPh>
    <rPh sb="43" eb="45">
      <t>スイセン</t>
    </rPh>
    <phoneticPr fontId="3"/>
  </si>
  <si>
    <t>予選参加料６，０００円振込先　　　大分銀行　ソーリン支店　普通　口座番号７６９８０３１</t>
    <rPh sb="0" eb="2">
      <t>ヨセン</t>
    </rPh>
    <rPh sb="10" eb="11">
      <t>エン</t>
    </rPh>
    <phoneticPr fontId="3"/>
  </si>
  <si>
    <t>ＧＫのユニフォームのショーツ、ソックスは、フィールドプレイヤーと容易に区別が付けば、フィールド</t>
    <rPh sb="32" eb="34">
      <t>ヨウイ</t>
    </rPh>
    <rPh sb="35" eb="37">
      <t>クベツ</t>
    </rPh>
    <rPh sb="38" eb="39">
      <t>ツ</t>
    </rPh>
    <phoneticPr fontId="3"/>
  </si>
  <si>
    <t>プレイヤーと同系色でも良いものとする。（同色はＮＧ）</t>
    <rPh sb="20" eb="22">
      <t>ドウショク</t>
    </rPh>
    <phoneticPr fontId="3"/>
  </si>
  <si>
    <r>
      <t>　　　１団（１チーム）</t>
    </r>
    <r>
      <rPr>
        <b/>
        <u/>
        <sz val="11"/>
        <color rgb="FFFF0000"/>
        <rFont val="Meiryo UI"/>
        <family val="3"/>
        <charset val="128"/>
      </rPr>
      <t>予選参加費６，０００円</t>
    </r>
    <r>
      <rPr>
        <sz val="11"/>
        <color rgb="FFFF0000"/>
        <rFont val="Meiryo UI"/>
        <family val="3"/>
        <charset val="128"/>
      </rPr>
      <t>、</t>
    </r>
    <r>
      <rPr>
        <b/>
        <u/>
        <sz val="11"/>
        <color rgb="FFFF0000"/>
        <rFont val="Meiryo UI"/>
        <family val="3"/>
        <charset val="128"/>
      </rPr>
      <t>決勝トーナメント進出チーム６，０００円</t>
    </r>
    <rPh sb="11" eb="13">
      <t>ヨセン</t>
    </rPh>
    <rPh sb="13" eb="16">
      <t>サンカヒ</t>
    </rPh>
    <rPh sb="23" eb="25">
      <t>ケッショウ</t>
    </rPh>
    <rPh sb="31" eb="33">
      <t>シンシュツ</t>
    </rPh>
    <phoneticPr fontId="3"/>
  </si>
  <si>
    <r>
      <rPr>
        <b/>
        <u/>
        <sz val="11"/>
        <color rgb="FFFF0000"/>
        <rFont val="Meiryo UI"/>
        <family val="3"/>
        <charset val="128"/>
      </rPr>
      <t>予選は、全チームとも事前振込み</t>
    </r>
    <r>
      <rPr>
        <b/>
        <sz val="11"/>
        <color rgb="FFFF0000"/>
        <rFont val="Meiryo UI"/>
        <family val="3"/>
        <charset val="128"/>
      </rPr>
      <t>、</t>
    </r>
    <r>
      <rPr>
        <b/>
        <u/>
        <sz val="11"/>
        <color rgb="FFFF0000"/>
        <rFont val="Meiryo UI"/>
        <family val="3"/>
        <charset val="128"/>
      </rPr>
      <t>決勝トーナメントは、７月２０日（日）会場にて現金徴収</t>
    </r>
    <rPh sb="0" eb="2">
      <t>ヨセン</t>
    </rPh>
    <rPh sb="4" eb="5">
      <t>ゼン</t>
    </rPh>
    <rPh sb="10" eb="12">
      <t>ジゼン</t>
    </rPh>
    <rPh sb="12" eb="14">
      <t>フリコミ</t>
    </rPh>
    <rPh sb="16" eb="18">
      <t>ケッショウ</t>
    </rPh>
    <rPh sb="27" eb="28">
      <t>ガツ</t>
    </rPh>
    <rPh sb="30" eb="31">
      <t>ヒ</t>
    </rPh>
    <rPh sb="32" eb="33">
      <t>ヒ</t>
    </rPh>
    <rPh sb="34" eb="36">
      <t>カイジョウ</t>
    </rPh>
    <rPh sb="38" eb="40">
      <t>ゲンキン</t>
    </rPh>
    <rPh sb="40" eb="42">
      <t>チョウシュウ</t>
    </rPh>
    <phoneticPr fontId="3"/>
  </si>
  <si>
    <r>
      <t>エントリーも可とするが、参加チーム数が、</t>
    </r>
    <r>
      <rPr>
        <u/>
        <sz val="11"/>
        <color theme="1"/>
        <rFont val="Meiryo UI"/>
        <family val="3"/>
        <charset val="128"/>
      </rPr>
      <t>６４団を満たない場合に限ってのみ</t>
    </r>
    <r>
      <rPr>
        <sz val="11"/>
        <color theme="1"/>
        <rFont val="Meiryo UI"/>
        <family val="3"/>
        <charset val="128"/>
      </rPr>
      <t>とし、登録６年生数が</t>
    </r>
    <rPh sb="12" eb="14">
      <t>サンカ</t>
    </rPh>
    <rPh sb="17" eb="18">
      <t>スウ</t>
    </rPh>
    <rPh sb="22" eb="23">
      <t>ダン</t>
    </rPh>
    <rPh sb="24" eb="25">
      <t>ミ</t>
    </rPh>
    <rPh sb="28" eb="30">
      <t>バアイ</t>
    </rPh>
    <rPh sb="31" eb="32">
      <t>カギ</t>
    </rPh>
    <phoneticPr fontId="3"/>
  </si>
  <si>
    <t>令和７年６月２０日（金）必着</t>
    <rPh sb="0" eb="2">
      <t>レイワ</t>
    </rPh>
    <rPh sb="3" eb="4">
      <t>ネン</t>
    </rPh>
    <rPh sb="10" eb="11">
      <t>キン</t>
    </rPh>
    <phoneticPr fontId="3"/>
  </si>
  <si>
    <t>令和７年６月２７日（金）</t>
    <rPh sb="0" eb="2">
      <t>レイワ</t>
    </rPh>
    <rPh sb="3" eb="4">
      <t>ネン</t>
    </rPh>
    <rPh sb="10" eb="11">
      <t>キン</t>
    </rPh>
    <phoneticPr fontId="3"/>
  </si>
  <si>
    <t>優勝、準優勝チームは、令和７年１１月２２日（土）～２４日（月）熊本県開催（熊本県上益城郡</t>
    <rPh sb="0" eb="2">
      <t>ユウショウ</t>
    </rPh>
    <rPh sb="3" eb="6">
      <t>ジュンユウショウ</t>
    </rPh>
    <rPh sb="11" eb="13">
      <t>レイワ</t>
    </rPh>
    <rPh sb="14" eb="15">
      <t>ネン</t>
    </rPh>
    <rPh sb="17" eb="18">
      <t>ツキ</t>
    </rPh>
    <rPh sb="20" eb="21">
      <t>ヒ</t>
    </rPh>
    <rPh sb="22" eb="23">
      <t>ド</t>
    </rPh>
    <rPh sb="27" eb="28">
      <t>ヒ</t>
    </rPh>
    <rPh sb="29" eb="30">
      <t>ゲツ</t>
    </rPh>
    <rPh sb="31" eb="33">
      <t>クマモト</t>
    </rPh>
    <rPh sb="33" eb="34">
      <t>ケン</t>
    </rPh>
    <rPh sb="34" eb="36">
      <t>カイサイ</t>
    </rPh>
    <rPh sb="37" eb="39">
      <t>クマモト</t>
    </rPh>
    <rPh sb="39" eb="40">
      <t>ケン</t>
    </rPh>
    <phoneticPr fontId="3"/>
  </si>
  <si>
    <t xml:space="preserve"> （1日目）　　　１１月２２日（土）　　　　　　　　　　　開会式：会　場　　そよ風パーク　</t>
    <rPh sb="16" eb="17">
      <t>ド</t>
    </rPh>
    <rPh sb="33" eb="34">
      <t>カイ</t>
    </rPh>
    <rPh sb="35" eb="36">
      <t>バ</t>
    </rPh>
    <rPh sb="40" eb="41">
      <t>カゼ</t>
    </rPh>
    <phoneticPr fontId="3"/>
  </si>
  <si>
    <t xml:space="preserve"> （２・３日目）１１月２３日（日) ・ ２４日（月）   試　合：会　場　　そよ風パーク</t>
    <rPh sb="15" eb="16">
      <t>ヒ</t>
    </rPh>
    <rPh sb="24" eb="25">
      <t>ゲツ</t>
    </rPh>
    <rPh sb="40" eb="41">
      <t>カゼ</t>
    </rPh>
    <phoneticPr fontId="3"/>
  </si>
  <si>
    <r>
      <t>（決勝トーナメント準決勝・決勝は、３人制、</t>
    </r>
    <r>
      <rPr>
        <u/>
        <sz val="10"/>
        <color rgb="FFFF0000"/>
        <rFont val="Meiryo UI"/>
        <family val="3"/>
        <charset val="128"/>
      </rPr>
      <t>その他は、１人制</t>
    </r>
    <r>
      <rPr>
        <sz val="10"/>
        <color rgb="FFFF0000"/>
        <rFont val="Meiryo UI"/>
        <family val="3"/>
        <charset val="128"/>
      </rPr>
      <t>〈担当チームの事情によっては３人制可〉）</t>
    </r>
    <rPh sb="9" eb="12">
      <t>ジュンケッショウ</t>
    </rPh>
    <rPh sb="13" eb="15">
      <t>ケッショウ</t>
    </rPh>
    <rPh sb="18" eb="20">
      <t>ニンセイ</t>
    </rPh>
    <rPh sb="23" eb="24">
      <t>タ</t>
    </rPh>
    <rPh sb="27" eb="28">
      <t>ニン</t>
    </rPh>
    <rPh sb="28" eb="29">
      <t>セイ</t>
    </rPh>
    <rPh sb="30" eb="32">
      <t>タントウ</t>
    </rPh>
    <rPh sb="36" eb="38">
      <t>ジジョウ</t>
    </rPh>
    <rPh sb="44" eb="45">
      <t>ニン</t>
    </rPh>
    <rPh sb="45" eb="46">
      <t>セイ</t>
    </rPh>
    <rPh sb="46" eb="47">
      <t>カ</t>
    </rPh>
    <phoneticPr fontId="3"/>
  </si>
  <si>
    <t>　30分ゲームでは、前半・後半、各開始約7～8分程度を目安に2分の飲水休憩時間を</t>
    <rPh sb="16" eb="17">
      <t>カク</t>
    </rPh>
    <rPh sb="17" eb="19">
      <t>カイシ</t>
    </rPh>
    <rPh sb="24" eb="26">
      <t>テイド</t>
    </rPh>
    <rPh sb="27" eb="29">
      <t>メヤス</t>
    </rPh>
    <phoneticPr fontId="3"/>
  </si>
  <si>
    <t>経費削減のため、各メダルは、表彰当日１２名分準備しますが、必要な追加分（４名分以内）は、</t>
    <rPh sb="0" eb="2">
      <t>ケイヒ</t>
    </rPh>
    <rPh sb="2" eb="4">
      <t>サクゲン</t>
    </rPh>
    <rPh sb="8" eb="9">
      <t>カク</t>
    </rPh>
    <rPh sb="14" eb="16">
      <t>ヒョウショウ</t>
    </rPh>
    <rPh sb="16" eb="18">
      <t>トウジツ</t>
    </rPh>
    <rPh sb="20" eb="22">
      <t>メイブン</t>
    </rPh>
    <rPh sb="22" eb="24">
      <t>ジュンビ</t>
    </rPh>
    <rPh sb="29" eb="31">
      <t>ヒツヨウ</t>
    </rPh>
    <rPh sb="32" eb="35">
      <t>ツイカブン</t>
    </rPh>
    <rPh sb="37" eb="38">
      <t>メイ</t>
    </rPh>
    <rPh sb="38" eb="39">
      <t>ブン</t>
    </rPh>
    <rPh sb="39" eb="41">
      <t>イナイ</t>
    </rPh>
    <phoneticPr fontId="3"/>
  </si>
  <si>
    <t>予選各パート１位、２位については、７月１９日（土）夕刻に主管団体役員のもとで厳正に抽選し、</t>
    <rPh sb="18" eb="19">
      <t>ガツ</t>
    </rPh>
    <rPh sb="21" eb="22">
      <t>ヒ</t>
    </rPh>
    <rPh sb="23" eb="24">
      <t>ド</t>
    </rPh>
    <rPh sb="25" eb="27">
      <t>ユウコク</t>
    </rPh>
    <rPh sb="28" eb="30">
      <t>シュカン</t>
    </rPh>
    <rPh sb="30" eb="32">
      <t>ダンタイ</t>
    </rPh>
    <rPh sb="32" eb="34">
      <t>ヤクイン</t>
    </rPh>
    <rPh sb="38" eb="40">
      <t>ゲンセイ</t>
    </rPh>
    <rPh sb="41" eb="43">
      <t>チュウセン</t>
    </rPh>
    <phoneticPr fontId="3"/>
  </si>
  <si>
    <r>
      <t>組合せとする。（例年の当該チームによる抽選方式を</t>
    </r>
    <r>
      <rPr>
        <b/>
        <u/>
        <sz val="11"/>
        <color rgb="FF0000FF"/>
        <rFont val="Meiryo UI"/>
        <family val="3"/>
        <charset val="128"/>
      </rPr>
      <t>本部抽選方式に変更</t>
    </r>
    <r>
      <rPr>
        <b/>
        <sz val="11"/>
        <color rgb="FF0000FF"/>
        <rFont val="Meiryo UI"/>
        <family val="3"/>
        <charset val="128"/>
      </rPr>
      <t>）</t>
    </r>
    <rPh sb="8" eb="10">
      <t>レイネン</t>
    </rPh>
    <rPh sb="11" eb="13">
      <t>トウガイ</t>
    </rPh>
    <rPh sb="19" eb="21">
      <t>チュウセン</t>
    </rPh>
    <rPh sb="21" eb="23">
      <t>ホウシキ</t>
    </rPh>
    <rPh sb="24" eb="26">
      <t>ホンブ</t>
    </rPh>
    <rPh sb="26" eb="28">
      <t>チュウセン</t>
    </rPh>
    <rPh sb="28" eb="30">
      <t>ホウシキ</t>
    </rPh>
    <rPh sb="31" eb="33">
      <t>ヘンコウ</t>
    </rPh>
    <phoneticPr fontId="3"/>
  </si>
  <si>
    <t>後日、準備してチームにお渡しします。</t>
    <phoneticPr fontId="3"/>
  </si>
  <si>
    <t>決勝トーナメント組合せを決定、報告する。なお、同一パートの１位、２位は、決勝まで対戦しない</t>
    <rPh sb="0" eb="2">
      <t>ケッショウ</t>
    </rPh>
    <rPh sb="8" eb="10">
      <t>クミアワ</t>
    </rPh>
    <rPh sb="12" eb="14">
      <t>ケッテイ</t>
    </rPh>
    <rPh sb="15" eb="17">
      <t>ホウコク</t>
    </rPh>
    <rPh sb="23" eb="25">
      <t>ドウイツ</t>
    </rPh>
    <rPh sb="36" eb="38">
      <t>ケッショウ</t>
    </rPh>
    <rPh sb="40" eb="42">
      <t>タイセン</t>
    </rPh>
    <phoneticPr fontId="3"/>
  </si>
  <si>
    <r>
      <t>とる（ピッチの外に出る）。なお、</t>
    </r>
    <r>
      <rPr>
        <u/>
        <sz val="11"/>
        <color rgb="FFFF0000"/>
        <rFont val="Meiryo UI"/>
        <family val="3"/>
        <charset val="128"/>
      </rPr>
      <t>飲水休憩時間は、アディショナルタイム</t>
    </r>
    <r>
      <rPr>
        <sz val="11"/>
        <color rgb="FFFF0000"/>
        <rFont val="Meiryo UI"/>
        <family val="3"/>
        <charset val="128"/>
      </rPr>
      <t>とするので注意のこと。</t>
    </r>
    <rPh sb="16" eb="18">
      <t>インスイ</t>
    </rPh>
    <rPh sb="18" eb="22">
      <t>キュウケイジカン</t>
    </rPh>
    <rPh sb="39" eb="41">
      <t>チュウイ</t>
    </rPh>
    <phoneticPr fontId="3"/>
  </si>
  <si>
    <r>
      <t>準優勝、第3位（2チーム）に賞状賞品（トロフィー・盾）、及び銀、銅メダル(</t>
    </r>
    <r>
      <rPr>
        <b/>
        <sz val="11"/>
        <color rgb="FF0000FF"/>
        <rFont val="Meiryo UI"/>
        <family val="3"/>
        <charset val="128"/>
      </rPr>
      <t>１６名以内</t>
    </r>
    <r>
      <rPr>
        <b/>
        <vertAlign val="superscript"/>
        <sz val="11"/>
        <color rgb="FF0000FF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）</t>
    </r>
    <phoneticPr fontId="3"/>
  </si>
  <si>
    <r>
      <t>（いずれも持ち回り）及び金メダル(</t>
    </r>
    <r>
      <rPr>
        <b/>
        <sz val="11"/>
        <color rgb="FF0000FF"/>
        <rFont val="Meiryo UI"/>
        <family val="3"/>
        <charset val="128"/>
      </rPr>
      <t>１６名以内</t>
    </r>
    <r>
      <rPr>
        <b/>
        <vertAlign val="superscript"/>
        <sz val="11"/>
        <color rgb="FF0000FF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）を授与し表彰する。</t>
    </r>
    <phoneticPr fontId="3"/>
  </si>
  <si>
    <r>
      <t>令和７年度日本スポーツ少年団登録の団員、指導者であること</t>
    </r>
    <r>
      <rPr>
        <sz val="11"/>
        <color rgb="FFFF0000"/>
        <rFont val="Meiryo UI"/>
        <family val="3"/>
        <charset val="128"/>
      </rPr>
      <t>（指導者も必須）</t>
    </r>
    <r>
      <rPr>
        <b/>
        <sz val="11"/>
        <color rgb="FFFF0000"/>
        <rFont val="Meiryo UI"/>
        <family val="3"/>
        <charset val="128"/>
      </rPr>
      <t>。</t>
    </r>
    <rPh sb="0" eb="2">
      <t>レイワ</t>
    </rPh>
    <rPh sb="3" eb="4">
      <t>ネン</t>
    </rPh>
    <rPh sb="29" eb="32">
      <t>シドウシャ</t>
    </rPh>
    <rPh sb="33" eb="35">
      <t>ヒッス</t>
    </rPh>
    <phoneticPr fontId="3"/>
  </si>
  <si>
    <t>予選組み合わせの通知は、令和７年６月３０日（月）頃までに大分県サッカー協会</t>
    <rPh sb="0" eb="2">
      <t>ヨセン</t>
    </rPh>
    <rPh sb="22" eb="23">
      <t>ゲツ</t>
    </rPh>
    <rPh sb="24" eb="25">
      <t>コロ</t>
    </rPh>
    <phoneticPr fontId="3"/>
  </si>
  <si>
    <r>
      <rPr>
        <b/>
        <u/>
        <sz val="11"/>
        <color rgb="FFFF0000"/>
        <rFont val="Meiryo UI"/>
        <family val="3"/>
        <charset val="128"/>
      </rPr>
      <t>令和７年６月２３日（月）18:30～ &lt;予定&gt;　主管団体役員立会のもとで予選の抽選</t>
    </r>
    <r>
      <rPr>
        <sz val="11"/>
        <color theme="1"/>
        <rFont val="Meiryo UI"/>
        <family val="3"/>
        <charset val="128"/>
      </rPr>
      <t>を行う。</t>
    </r>
    <rPh sb="10" eb="11">
      <t>ゲツ</t>
    </rPh>
    <rPh sb="20" eb="22">
      <t>ヨテイ</t>
    </rPh>
    <rPh sb="36" eb="38">
      <t>ヨセン</t>
    </rPh>
    <rPh sb="42" eb="43">
      <t>オコナ</t>
    </rPh>
    <phoneticPr fontId="3"/>
  </si>
  <si>
    <t>同一勝点の場合、当該チーム同士の対戦結果で決定するものとするが、それでも順位が決まらない</t>
    <phoneticPr fontId="3"/>
  </si>
  <si>
    <t>場合は、パート全試合終了後、ＰＫ戦（３人制）とする。</t>
    <rPh sb="10" eb="13">
      <t>シュウリョウゴ</t>
    </rPh>
    <phoneticPr fontId="3"/>
  </si>
  <si>
    <t>試合方法</t>
  </si>
  <si>
    <t>１．</t>
  </si>
  <si>
    <t>２．</t>
  </si>
  <si>
    <t>試合日程</t>
  </si>
  <si>
    <t>会場について</t>
    <rPh sb="0" eb="2">
      <t>カイジョウ</t>
    </rPh>
    <phoneticPr fontId="0"/>
  </si>
  <si>
    <t>西部第一Ｇ＝西部第一グランド（人工芝２面）</t>
    <rPh sb="0" eb="2">
      <t>セイブ</t>
    </rPh>
    <rPh sb="2" eb="4">
      <t>ダイイチ</t>
    </rPh>
    <rPh sb="6" eb="8">
      <t>セイブ</t>
    </rPh>
    <rPh sb="8" eb="10">
      <t>ダイイチ</t>
    </rPh>
    <rPh sb="15" eb="17">
      <t>ジンコウ</t>
    </rPh>
    <rPh sb="17" eb="18">
      <t>シバ</t>
    </rPh>
    <rPh sb="19" eb="20">
      <t>メン</t>
    </rPh>
    <phoneticPr fontId="3"/>
  </si>
  <si>
    <t>七瀬川=七瀬川自然公園グランド（２面）</t>
    <rPh sb="0" eb="1">
      <t>ナナ</t>
    </rPh>
    <rPh sb="1" eb="2">
      <t>セ</t>
    </rPh>
    <rPh sb="2" eb="3">
      <t>カワ</t>
    </rPh>
    <rPh sb="4" eb="6">
      <t>ナナセ</t>
    </rPh>
    <rPh sb="6" eb="7">
      <t>カワ</t>
    </rPh>
    <rPh sb="7" eb="9">
      <t>シゼン</t>
    </rPh>
    <rPh sb="9" eb="11">
      <t>コウエン</t>
    </rPh>
    <rPh sb="17" eb="18">
      <t>メン</t>
    </rPh>
    <phoneticPr fontId="3"/>
  </si>
  <si>
    <t>天空広場=のつはる天空広場（２面）</t>
    <rPh sb="0" eb="2">
      <t>テンクウ</t>
    </rPh>
    <rPh sb="2" eb="4">
      <t>ヒロバ</t>
    </rPh>
    <rPh sb="9" eb="11">
      <t>テンクウ</t>
    </rPh>
    <rPh sb="11" eb="13">
      <t>ヒロバ</t>
    </rPh>
    <rPh sb="15" eb="16">
      <t>メン</t>
    </rPh>
    <phoneticPr fontId="3"/>
  </si>
  <si>
    <t>明野西小、明野東小、明野北小、南大分小、</t>
    <rPh sb="0" eb="3">
      <t>アケノニシ</t>
    </rPh>
    <rPh sb="3" eb="4">
      <t>ショウ</t>
    </rPh>
    <rPh sb="5" eb="8">
      <t>アケノヒガシ</t>
    </rPh>
    <rPh sb="8" eb="9">
      <t>ショウ</t>
    </rPh>
    <rPh sb="10" eb="14">
      <t>アケノキタショウ</t>
    </rPh>
    <rPh sb="15" eb="18">
      <t>ミナミオオイタ</t>
    </rPh>
    <rPh sb="18" eb="19">
      <t>ショウ</t>
    </rPh>
    <phoneticPr fontId="3"/>
  </si>
  <si>
    <t>豊府小、西の台小、宗方小、田尻小</t>
    <rPh sb="9" eb="11">
      <t>ムナカタ</t>
    </rPh>
    <rPh sb="11" eb="12">
      <t>ショウ</t>
    </rPh>
    <rPh sb="13" eb="15">
      <t>タジリ</t>
    </rPh>
    <rPh sb="15" eb="16">
      <t>ショウ</t>
    </rPh>
    <phoneticPr fontId="3"/>
  </si>
  <si>
    <t xml:space="preserve">      予選リーグ戦組分け</t>
  </si>
  <si>
    <t>注意）朱書きチームが、会場担当チーム</t>
    <rPh sb="0" eb="2">
      <t>チュウイ</t>
    </rPh>
    <rPh sb="3" eb="5">
      <t>シュガ</t>
    </rPh>
    <rPh sb="11" eb="13">
      <t>カイジョウ</t>
    </rPh>
    <rPh sb="13" eb="15">
      <t>タントウ</t>
    </rPh>
    <phoneticPr fontId="3"/>
  </si>
  <si>
    <t>Ａ</t>
    <phoneticPr fontId="3"/>
  </si>
  <si>
    <t xml:space="preserve"> Ｂ</t>
    <phoneticPr fontId="3"/>
  </si>
  <si>
    <t>Ｃ</t>
    <phoneticPr fontId="3"/>
  </si>
  <si>
    <t>Ｄ</t>
    <phoneticPr fontId="3"/>
  </si>
  <si>
    <t>Ｅ</t>
    <phoneticPr fontId="3"/>
  </si>
  <si>
    <t xml:space="preserve"> Ｆ</t>
    <phoneticPr fontId="3"/>
  </si>
  <si>
    <t xml:space="preserve"> Ｇ</t>
    <phoneticPr fontId="3"/>
  </si>
  <si>
    <t xml:space="preserve"> 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</si>
  <si>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</si>
  <si>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</si>
  <si>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</si>
  <si>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</si>
  <si>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</si>
  <si>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</si>
  <si>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O</t>
    <phoneticPr fontId="0"/>
  </si>
  <si>
    <t>Ｐ</t>
    <phoneticPr fontId="0"/>
  </si>
  <si>
    <t>西部第一G西</t>
    <rPh sb="0" eb="2">
      <t>セイブ</t>
    </rPh>
    <rPh sb="2" eb="4">
      <t>ダイイチ</t>
    </rPh>
    <rPh sb="5" eb="6">
      <t>ニシ</t>
    </rPh>
    <phoneticPr fontId="3"/>
  </si>
  <si>
    <t>西部第一G東</t>
    <rPh sb="0" eb="2">
      <t>セイブ</t>
    </rPh>
    <rPh sb="2" eb="4">
      <t>ダイイチ</t>
    </rPh>
    <rPh sb="5" eb="6">
      <t>ヒガシ</t>
    </rPh>
    <phoneticPr fontId="3"/>
  </si>
  <si>
    <t>七瀬川・山</t>
    <rPh sb="0" eb="3">
      <t>ナナセガワ</t>
    </rPh>
    <rPh sb="4" eb="5">
      <t>ヤマ</t>
    </rPh>
    <phoneticPr fontId="3"/>
  </si>
  <si>
    <t>七瀬川・川</t>
    <rPh sb="0" eb="2">
      <t>ナナセ</t>
    </rPh>
    <rPh sb="2" eb="3">
      <t>ガワ</t>
    </rPh>
    <rPh sb="4" eb="5">
      <t>カワ</t>
    </rPh>
    <phoneticPr fontId="3"/>
  </si>
  <si>
    <t>天空広場東</t>
    <rPh sb="0" eb="2">
      <t>テンクウ</t>
    </rPh>
    <rPh sb="2" eb="4">
      <t>ヒロバ</t>
    </rPh>
    <rPh sb="4" eb="5">
      <t>ヒガシ</t>
    </rPh>
    <phoneticPr fontId="3"/>
  </si>
  <si>
    <t>天空広場西</t>
    <rPh sb="0" eb="2">
      <t>テンクウ</t>
    </rPh>
    <rPh sb="2" eb="4">
      <t>ヒロバ</t>
    </rPh>
    <rPh sb="4" eb="5">
      <t>ニシ</t>
    </rPh>
    <phoneticPr fontId="3"/>
  </si>
  <si>
    <t>明野西小</t>
    <rPh sb="0" eb="2">
      <t>アケノ</t>
    </rPh>
    <rPh sb="2" eb="3">
      <t>ニシ</t>
    </rPh>
    <rPh sb="3" eb="4">
      <t>ショウ</t>
    </rPh>
    <phoneticPr fontId="3"/>
  </si>
  <si>
    <t>明野東小</t>
    <rPh sb="0" eb="2">
      <t>アケノ</t>
    </rPh>
    <rPh sb="2" eb="3">
      <t>ヒガシ</t>
    </rPh>
    <rPh sb="3" eb="4">
      <t>ショウ</t>
    </rPh>
    <phoneticPr fontId="3"/>
  </si>
  <si>
    <t>明野北小</t>
    <rPh sb="0" eb="2">
      <t>アケノ</t>
    </rPh>
    <rPh sb="2" eb="3">
      <t>キタ</t>
    </rPh>
    <rPh sb="3" eb="4">
      <t>ショウ</t>
    </rPh>
    <phoneticPr fontId="3"/>
  </si>
  <si>
    <t>南大分小</t>
    <rPh sb="0" eb="3">
      <t>ミナミオオイタ</t>
    </rPh>
    <rPh sb="3" eb="4">
      <t>ショウ</t>
    </rPh>
    <phoneticPr fontId="3"/>
  </si>
  <si>
    <t>豊府小</t>
    <rPh sb="0" eb="1">
      <t>ユタカ</t>
    </rPh>
    <rPh sb="1" eb="2">
      <t>フ</t>
    </rPh>
    <rPh sb="2" eb="3">
      <t>ショウ</t>
    </rPh>
    <phoneticPr fontId="3"/>
  </si>
  <si>
    <t>西の台小</t>
    <rPh sb="0" eb="1">
      <t>ニシ</t>
    </rPh>
    <rPh sb="2" eb="3">
      <t>ダイ</t>
    </rPh>
    <rPh sb="3" eb="4">
      <t>ショウ</t>
    </rPh>
    <phoneticPr fontId="3"/>
  </si>
  <si>
    <t>宗方小</t>
    <rPh sb="0" eb="2">
      <t>ムナカタ</t>
    </rPh>
    <rPh sb="2" eb="3">
      <t>ショウ</t>
    </rPh>
    <phoneticPr fontId="3"/>
  </si>
  <si>
    <t>田尻小</t>
    <rPh sb="0" eb="2">
      <t>タジリ</t>
    </rPh>
    <rPh sb="2" eb="3">
      <t>ショウ</t>
    </rPh>
    <phoneticPr fontId="3"/>
  </si>
  <si>
    <t>大分市</t>
    <rPh sb="0" eb="2">
      <t>オオイタ</t>
    </rPh>
    <rPh sb="2" eb="3">
      <t>シ</t>
    </rPh>
    <phoneticPr fontId="3"/>
  </si>
  <si>
    <t>大分市</t>
    <rPh sb="0" eb="1">
      <t>ダイ</t>
    </rPh>
    <rPh sb="1" eb="2">
      <t>フン</t>
    </rPh>
    <rPh sb="2" eb="3">
      <t>シ</t>
    </rPh>
    <phoneticPr fontId="3"/>
  </si>
  <si>
    <t>大分市</t>
    <rPh sb="0" eb="1">
      <t>ショウ</t>
    </rPh>
    <phoneticPr fontId="3"/>
  </si>
  <si>
    <t>金池長浜</t>
    <rPh sb="0" eb="4">
      <t>カナイケナガハマ</t>
    </rPh>
    <phoneticPr fontId="3"/>
  </si>
  <si>
    <t>滝尾下郡</t>
    <rPh sb="0" eb="4">
      <t>タキオシモゴオリ</t>
    </rPh>
    <phoneticPr fontId="3"/>
  </si>
  <si>
    <t>大　道</t>
    <rPh sb="0" eb="1">
      <t>ダイ</t>
    </rPh>
    <rPh sb="2" eb="3">
      <t>ミチ</t>
    </rPh>
    <phoneticPr fontId="3"/>
  </si>
  <si>
    <t>城　南</t>
    <rPh sb="0" eb="1">
      <t>シロ</t>
    </rPh>
    <rPh sb="2" eb="3">
      <t>ミナミ</t>
    </rPh>
    <phoneticPr fontId="3"/>
  </si>
  <si>
    <t>エラン横瀬</t>
    <rPh sb="3" eb="5">
      <t>ヨコセ</t>
    </rPh>
    <phoneticPr fontId="3"/>
  </si>
  <si>
    <t>東稙田</t>
    <rPh sb="0" eb="1">
      <t>ヒガシ</t>
    </rPh>
    <rPh sb="1" eb="3">
      <t>ワサダ</t>
    </rPh>
    <phoneticPr fontId="3"/>
  </si>
  <si>
    <t>日　岡</t>
    <rPh sb="0" eb="1">
      <t>ヒ</t>
    </rPh>
    <rPh sb="2" eb="3">
      <t>オカ</t>
    </rPh>
    <phoneticPr fontId="3"/>
  </si>
  <si>
    <t>戸次吉野</t>
    <rPh sb="0" eb="4">
      <t>ヘツギヨシノ</t>
    </rPh>
    <phoneticPr fontId="3"/>
  </si>
  <si>
    <t>明野西</t>
    <rPh sb="0" eb="3">
      <t>アケノニシ</t>
    </rPh>
    <phoneticPr fontId="3"/>
  </si>
  <si>
    <t>明野東</t>
    <rPh sb="0" eb="3">
      <t>アケノヒガシ</t>
    </rPh>
    <phoneticPr fontId="3"/>
  </si>
  <si>
    <t>明野北</t>
    <rPh sb="0" eb="2">
      <t>アケノ</t>
    </rPh>
    <rPh sb="2" eb="3">
      <t>キタ</t>
    </rPh>
    <phoneticPr fontId="3"/>
  </si>
  <si>
    <t>南大分</t>
    <rPh sb="0" eb="3">
      <t>ミナミオオイタ</t>
    </rPh>
    <phoneticPr fontId="3"/>
  </si>
  <si>
    <t>豊　府</t>
    <rPh sb="0" eb="1">
      <t>ユタカ</t>
    </rPh>
    <rPh sb="2" eb="3">
      <t>フ</t>
    </rPh>
    <phoneticPr fontId="3"/>
  </si>
  <si>
    <t>西の台</t>
    <rPh sb="0" eb="1">
      <t>ニシ</t>
    </rPh>
    <rPh sb="2" eb="3">
      <t>ダイ</t>
    </rPh>
    <phoneticPr fontId="3"/>
  </si>
  <si>
    <t>宗　方</t>
    <rPh sb="0" eb="1">
      <t>シュウ</t>
    </rPh>
    <rPh sb="2" eb="3">
      <t>カタ</t>
    </rPh>
    <phoneticPr fontId="3"/>
  </si>
  <si>
    <t>田　尻</t>
    <rPh sb="0" eb="1">
      <t>タ</t>
    </rPh>
    <rPh sb="2" eb="3">
      <t>シリ</t>
    </rPh>
    <phoneticPr fontId="3"/>
  </si>
  <si>
    <t>佐伯市</t>
    <rPh sb="0" eb="3">
      <t>サイキシ</t>
    </rPh>
    <phoneticPr fontId="3"/>
  </si>
  <si>
    <t>佐伯市</t>
    <rPh sb="0" eb="2">
      <t>サエキ</t>
    </rPh>
    <rPh sb="2" eb="3">
      <t>シ</t>
    </rPh>
    <phoneticPr fontId="3"/>
  </si>
  <si>
    <t>中津市</t>
    <rPh sb="2" eb="3">
      <t>シ</t>
    </rPh>
    <phoneticPr fontId="3"/>
  </si>
  <si>
    <t>竹田市</t>
    <rPh sb="0" eb="2">
      <t>タケダ</t>
    </rPh>
    <rPh sb="2" eb="3">
      <t>シ</t>
    </rPh>
    <phoneticPr fontId="3"/>
  </si>
  <si>
    <t>豊後大野市</t>
    <rPh sb="0" eb="2">
      <t>ブンゴ</t>
    </rPh>
    <rPh sb="2" eb="5">
      <t>オオノシ</t>
    </rPh>
    <phoneticPr fontId="3"/>
  </si>
  <si>
    <t>津久見市</t>
    <rPh sb="3" eb="4">
      <t>シ</t>
    </rPh>
    <phoneticPr fontId="3"/>
  </si>
  <si>
    <t>杵築市</t>
    <rPh sb="0" eb="2">
      <t>キツキ</t>
    </rPh>
    <rPh sb="2" eb="3">
      <t>シ</t>
    </rPh>
    <phoneticPr fontId="3"/>
  </si>
  <si>
    <t>中津市</t>
    <rPh sb="0" eb="1">
      <t>ナカ</t>
    </rPh>
    <rPh sb="1" eb="2">
      <t>ツ</t>
    </rPh>
    <rPh sb="2" eb="3">
      <t>シ</t>
    </rPh>
    <phoneticPr fontId="3"/>
  </si>
  <si>
    <t>上堅田</t>
    <rPh sb="0" eb="3">
      <t>カミカタダ</t>
    </rPh>
    <phoneticPr fontId="3"/>
  </si>
  <si>
    <t>鶴　居</t>
    <rPh sb="0" eb="1">
      <t>ツル</t>
    </rPh>
    <rPh sb="2" eb="3">
      <t>イ</t>
    </rPh>
    <phoneticPr fontId="3"/>
  </si>
  <si>
    <t>弥　生</t>
    <rPh sb="0" eb="1">
      <t>ヤ</t>
    </rPh>
    <rPh sb="2" eb="3">
      <t>セイ</t>
    </rPh>
    <phoneticPr fontId="3"/>
  </si>
  <si>
    <t>はやぶさ</t>
    <phoneticPr fontId="3"/>
  </si>
  <si>
    <t>竹田直入</t>
    <rPh sb="0" eb="2">
      <t>タケタ</t>
    </rPh>
    <rPh sb="2" eb="4">
      <t>ナオイリ</t>
    </rPh>
    <phoneticPr fontId="3"/>
  </si>
  <si>
    <t>FC大野</t>
    <rPh sb="2" eb="3">
      <t>ダイ</t>
    </rPh>
    <rPh sb="3" eb="4">
      <t>ノ</t>
    </rPh>
    <phoneticPr fontId="3"/>
  </si>
  <si>
    <t>千　怒</t>
    <rPh sb="0" eb="1">
      <t>セン</t>
    </rPh>
    <rPh sb="2" eb="3">
      <t>ド</t>
    </rPh>
    <phoneticPr fontId="3"/>
  </si>
  <si>
    <t>東</t>
    <rPh sb="0" eb="1">
      <t>ヒガシ</t>
    </rPh>
    <phoneticPr fontId="3"/>
  </si>
  <si>
    <t>渡町台</t>
    <rPh sb="0" eb="1">
      <t>ワタ</t>
    </rPh>
    <rPh sb="1" eb="2">
      <t>マチ</t>
    </rPh>
    <rPh sb="2" eb="3">
      <t>ダイ</t>
    </rPh>
    <phoneticPr fontId="3"/>
  </si>
  <si>
    <t>中津沖代</t>
    <rPh sb="0" eb="2">
      <t>ナカツ</t>
    </rPh>
    <rPh sb="2" eb="4">
      <t>オキダイ</t>
    </rPh>
    <phoneticPr fontId="3"/>
  </si>
  <si>
    <t>県央おおの</t>
    <rPh sb="0" eb="2">
      <t>ケンオウ</t>
    </rPh>
    <phoneticPr fontId="3"/>
  </si>
  <si>
    <t>佐伯リベロ</t>
    <rPh sb="0" eb="2">
      <t>サイキ</t>
    </rPh>
    <phoneticPr fontId="3"/>
  </si>
  <si>
    <t>下　毛</t>
    <rPh sb="0" eb="1">
      <t>モト</t>
    </rPh>
    <rPh sb="2" eb="3">
      <t>ケ</t>
    </rPh>
    <phoneticPr fontId="3"/>
  </si>
  <si>
    <t>北郡坂ノ市</t>
    <rPh sb="0" eb="3">
      <t>キタグンサカ</t>
    </rPh>
    <rPh sb="4" eb="5">
      <t>イチ</t>
    </rPh>
    <phoneticPr fontId="3"/>
  </si>
  <si>
    <t>大　在</t>
    <rPh sb="0" eb="1">
      <t>ダイ</t>
    </rPh>
    <rPh sb="2" eb="3">
      <t>ザイ</t>
    </rPh>
    <phoneticPr fontId="3"/>
  </si>
  <si>
    <t>明治北</t>
    <rPh sb="0" eb="2">
      <t>メイジ</t>
    </rPh>
    <rPh sb="2" eb="3">
      <t>キタ</t>
    </rPh>
    <phoneticPr fontId="3"/>
  </si>
  <si>
    <t>森　岡</t>
    <rPh sb="0" eb="1">
      <t>モリ</t>
    </rPh>
    <rPh sb="2" eb="3">
      <t>オカ</t>
    </rPh>
    <phoneticPr fontId="3"/>
  </si>
  <si>
    <t>鶴　崎</t>
    <rPh sb="0" eb="1">
      <t>ツル</t>
    </rPh>
    <rPh sb="2" eb="3">
      <t>ザキ</t>
    </rPh>
    <phoneticPr fontId="3"/>
  </si>
  <si>
    <t>桃　園</t>
    <rPh sb="0" eb="1">
      <t>モモ</t>
    </rPh>
    <rPh sb="2" eb="3">
      <t>エン</t>
    </rPh>
    <phoneticPr fontId="3"/>
  </si>
  <si>
    <t>碩　田</t>
    <rPh sb="0" eb="1">
      <t>セキ</t>
    </rPh>
    <rPh sb="2" eb="3">
      <t>タ</t>
    </rPh>
    <phoneticPr fontId="3"/>
  </si>
  <si>
    <t>東大分</t>
    <rPh sb="0" eb="1">
      <t>ヒガシ</t>
    </rPh>
    <rPh sb="1" eb="3">
      <t>オオイタ</t>
    </rPh>
    <phoneticPr fontId="3"/>
  </si>
  <si>
    <t>彦　陽</t>
    <rPh sb="0" eb="1">
      <t>ヒコ</t>
    </rPh>
    <rPh sb="2" eb="3">
      <t>ヨウ</t>
    </rPh>
    <phoneticPr fontId="3"/>
  </si>
  <si>
    <t>別　保</t>
    <rPh sb="0" eb="1">
      <t>ベツ</t>
    </rPh>
    <rPh sb="2" eb="3">
      <t>タモツ</t>
    </rPh>
    <phoneticPr fontId="3"/>
  </si>
  <si>
    <t>寒田敷戸</t>
    <rPh sb="0" eb="1">
      <t>カン</t>
    </rPh>
    <rPh sb="1" eb="2">
      <t>タ</t>
    </rPh>
    <rPh sb="2" eb="4">
      <t>シキド</t>
    </rPh>
    <phoneticPr fontId="3"/>
  </si>
  <si>
    <t>判　田</t>
    <rPh sb="0" eb="1">
      <t>ハン</t>
    </rPh>
    <rPh sb="2" eb="3">
      <t>タ</t>
    </rPh>
    <phoneticPr fontId="3"/>
  </si>
  <si>
    <t>由布市</t>
    <rPh sb="0" eb="2">
      <t>ユフ</t>
    </rPh>
    <rPh sb="2" eb="3">
      <t>シ</t>
    </rPh>
    <phoneticPr fontId="3"/>
  </si>
  <si>
    <t>日田市</t>
    <rPh sb="0" eb="2">
      <t>ヒタ</t>
    </rPh>
    <rPh sb="2" eb="3">
      <t>シ</t>
    </rPh>
    <phoneticPr fontId="3"/>
  </si>
  <si>
    <t>玖珠郡</t>
    <rPh sb="0" eb="2">
      <t>クス</t>
    </rPh>
    <rPh sb="2" eb="3">
      <t>グン</t>
    </rPh>
    <phoneticPr fontId="3"/>
  </si>
  <si>
    <t>国東市</t>
    <rPh sb="0" eb="2">
      <t>クニサキ</t>
    </rPh>
    <rPh sb="2" eb="3">
      <t>シ</t>
    </rPh>
    <phoneticPr fontId="3"/>
  </si>
  <si>
    <t>速見郡</t>
    <rPh sb="0" eb="3">
      <t>ハヤミグン</t>
    </rPh>
    <phoneticPr fontId="3"/>
  </si>
  <si>
    <t>稙　田</t>
    <rPh sb="0" eb="1">
      <t>ショク</t>
    </rPh>
    <rPh sb="2" eb="3">
      <t>タ</t>
    </rPh>
    <phoneticPr fontId="3"/>
  </si>
  <si>
    <t>三　佐</t>
    <rPh sb="0" eb="1">
      <t>サン</t>
    </rPh>
    <rPh sb="2" eb="3">
      <t>タスク</t>
    </rPh>
    <phoneticPr fontId="3"/>
  </si>
  <si>
    <t>由布川</t>
    <phoneticPr fontId="3"/>
  </si>
  <si>
    <t>三　花</t>
    <rPh sb="0" eb="1">
      <t>サン</t>
    </rPh>
    <rPh sb="2" eb="3">
      <t>ハナ</t>
    </rPh>
    <phoneticPr fontId="3"/>
  </si>
  <si>
    <t>玖　珠</t>
    <rPh sb="0" eb="1">
      <t>キュウ</t>
    </rPh>
    <rPh sb="2" eb="3">
      <t>タマ</t>
    </rPh>
    <phoneticPr fontId="3"/>
  </si>
  <si>
    <t>国　東</t>
    <rPh sb="0" eb="1">
      <t>クニ</t>
    </rPh>
    <rPh sb="2" eb="3">
      <t>ヒガシ</t>
    </rPh>
    <phoneticPr fontId="3"/>
  </si>
  <si>
    <t>日　出</t>
    <rPh sb="0" eb="1">
      <t>ヒ</t>
    </rPh>
    <rPh sb="2" eb="3">
      <t>デ</t>
    </rPh>
    <phoneticPr fontId="3"/>
  </si>
  <si>
    <t>三　芳</t>
    <rPh sb="0" eb="1">
      <t>サン</t>
    </rPh>
    <rPh sb="2" eb="3">
      <t>ヨシ</t>
    </rPh>
    <phoneticPr fontId="3"/>
  </si>
  <si>
    <t>安　岐</t>
    <rPh sb="0" eb="1">
      <t>ヤス</t>
    </rPh>
    <rPh sb="2" eb="3">
      <t>チマタ</t>
    </rPh>
    <phoneticPr fontId="3"/>
  </si>
  <si>
    <t>◎開　会　式</t>
    <phoneticPr fontId="0"/>
  </si>
  <si>
    <t>◎試合開始時間</t>
    <rPh sb="1" eb="3">
      <t>シアイ</t>
    </rPh>
    <rPh sb="3" eb="5">
      <t>カイシ</t>
    </rPh>
    <rPh sb="5" eb="7">
      <t>ジカン</t>
    </rPh>
    <phoneticPr fontId="0"/>
  </si>
  <si>
    <t>・・別紙・・組み合わせ日程表による</t>
    <rPh sb="2" eb="4">
      <t>ベッシ</t>
    </rPh>
    <rPh sb="6" eb="7">
      <t>ク</t>
    </rPh>
    <rPh sb="8" eb="9">
      <t>ア</t>
    </rPh>
    <rPh sb="11" eb="13">
      <t>ニッテイ</t>
    </rPh>
    <rPh sb="13" eb="14">
      <t>ヒョウ</t>
    </rPh>
    <phoneticPr fontId="0"/>
  </si>
  <si>
    <t>・・別紙・・トーナメント表による</t>
    <phoneticPr fontId="3"/>
  </si>
  <si>
    <t>◎参加賞他受取</t>
    <rPh sb="1" eb="4">
      <t>サンカショウ</t>
    </rPh>
    <rPh sb="4" eb="5">
      <t>ホカ</t>
    </rPh>
    <rPh sb="5" eb="7">
      <t>ウケトリ</t>
    </rPh>
    <phoneticPr fontId="0"/>
  </si>
  <si>
    <r>
      <t>　（</t>
    </r>
    <r>
      <rPr>
        <u/>
        <sz val="16"/>
        <color theme="1"/>
        <rFont val="ＭＳ Ｐゴシック"/>
        <family val="3"/>
        <charset val="128"/>
      </rPr>
      <t>会場担当チームへの依頼事項、及び連絡体制については、資料を別途送付します</t>
    </r>
    <r>
      <rPr>
        <sz val="16"/>
        <color theme="1"/>
        <rFont val="ＭＳ Ｐゴシック"/>
        <family val="3"/>
        <charset val="128"/>
      </rPr>
      <t>のでご確認下さい。）</t>
    </r>
    <rPh sb="2" eb="4">
      <t>カイジョウ</t>
    </rPh>
    <rPh sb="4" eb="6">
      <t>タントウ</t>
    </rPh>
    <rPh sb="11" eb="13">
      <t>イライ</t>
    </rPh>
    <rPh sb="13" eb="15">
      <t>ジコウ</t>
    </rPh>
    <rPh sb="16" eb="17">
      <t>オヨ</t>
    </rPh>
    <rPh sb="18" eb="20">
      <t>レンラク</t>
    </rPh>
    <rPh sb="20" eb="22">
      <t>タイセイ</t>
    </rPh>
    <rPh sb="28" eb="30">
      <t>シリョウ</t>
    </rPh>
    <rPh sb="31" eb="33">
      <t>ベット</t>
    </rPh>
    <rPh sb="33" eb="35">
      <t>ソウフ</t>
    </rPh>
    <rPh sb="41" eb="44">
      <t>カクニンクダ</t>
    </rPh>
    <phoneticPr fontId="3"/>
  </si>
  <si>
    <t>勝</t>
  </si>
  <si>
    <t>勝点</t>
  </si>
  <si>
    <t>優勝：</t>
    <rPh sb="0" eb="2">
      <t>ユウショウ</t>
    </rPh>
    <phoneticPr fontId="0"/>
  </si>
  <si>
    <t>敢闘賞：</t>
    <phoneticPr fontId="3"/>
  </si>
  <si>
    <t>準優勝：</t>
    <rPh sb="0" eb="3">
      <t>ジュンユウショウ</t>
    </rPh>
    <phoneticPr fontId="0"/>
  </si>
  <si>
    <t>グッドマナー賞：</t>
    <phoneticPr fontId="3"/>
  </si>
  <si>
    <t>３位：</t>
    <phoneticPr fontId="3"/>
  </si>
  <si>
    <t>優勝</t>
    <rPh sb="0" eb="2">
      <t>ユウショウ</t>
    </rPh>
    <phoneticPr fontId="3"/>
  </si>
  <si>
    <t>フェアプレイ賞：</t>
    <rPh sb="6" eb="7">
      <t>ショウ</t>
    </rPh>
    <phoneticPr fontId="3"/>
  </si>
  <si>
    <r>
      <t>西部第一グランド東（</t>
    </r>
    <r>
      <rPr>
        <b/>
        <sz val="10"/>
        <color theme="1"/>
        <rFont val="ＭＳ Ｐゴシック"/>
        <family val="3"/>
        <charset val="128"/>
      </rPr>
      <t>A1</t>
    </r>
    <r>
      <rPr>
        <sz val="10"/>
        <color theme="1"/>
        <rFont val="ＭＳ Ｐゴシック"/>
        <family val="3"/>
        <charset val="128"/>
      </rPr>
      <t>）</t>
    </r>
    <rPh sb="0" eb="4">
      <t>セイブダイイチ</t>
    </rPh>
    <rPh sb="8" eb="9">
      <t>ヒガシ</t>
    </rPh>
    <phoneticPr fontId="3"/>
  </si>
  <si>
    <r>
      <t>西部第一グランド西（</t>
    </r>
    <r>
      <rPr>
        <b/>
        <sz val="10"/>
        <color rgb="FFFF0000"/>
        <rFont val="ＭＳ Ｐゴシック"/>
        <family val="3"/>
        <charset val="128"/>
      </rPr>
      <t>A2</t>
    </r>
    <r>
      <rPr>
        <sz val="10"/>
        <color theme="1"/>
        <rFont val="ＭＳ Ｐゴシック"/>
        <family val="3"/>
        <charset val="128"/>
      </rPr>
      <t>）</t>
    </r>
    <rPh sb="0" eb="4">
      <t>セイブダイイチ</t>
    </rPh>
    <rPh sb="8" eb="9">
      <t>ニシ</t>
    </rPh>
    <phoneticPr fontId="3"/>
  </si>
  <si>
    <t>A1</t>
    <phoneticPr fontId="3"/>
  </si>
  <si>
    <t>A2</t>
    <phoneticPr fontId="3"/>
  </si>
  <si>
    <t>B1</t>
    <phoneticPr fontId="3"/>
  </si>
  <si>
    <t>B2</t>
    <phoneticPr fontId="3"/>
  </si>
  <si>
    <t xml:space="preserve"> </t>
  </si>
  <si>
    <r>
      <t xml:space="preserve">             </t>
    </r>
    <r>
      <rPr>
        <sz val="22.6"/>
        <rFont val="書院太ゴシック体"/>
        <family val="3"/>
        <charset val="128"/>
      </rPr>
      <t/>
    </r>
    <phoneticPr fontId="3"/>
  </si>
  <si>
    <r>
      <t>チーム名ｏｒ役員名</t>
    </r>
    <r>
      <rPr>
        <b/>
        <sz val="36"/>
        <rFont val="Meiryo UI"/>
        <family val="3"/>
        <charset val="128"/>
      </rPr>
      <t>（　　　　　　　　　　　）</t>
    </r>
    <phoneticPr fontId="3"/>
  </si>
  <si>
    <t>駐 車 証</t>
    <phoneticPr fontId="108"/>
  </si>
  <si>
    <t>　　この車は、</t>
    <phoneticPr fontId="3"/>
  </si>
  <si>
    <t>　　の大会関係者のものです。駐車場のルールを守ります！</t>
    <rPh sb="14" eb="17">
      <t>チュウシャジョウ</t>
    </rPh>
    <rPh sb="22" eb="23">
      <t>マモ</t>
    </rPh>
    <phoneticPr fontId="3"/>
  </si>
  <si>
    <t xml:space="preserve">                                                           </t>
    <phoneticPr fontId="3"/>
  </si>
  <si>
    <r>
      <t xml:space="preserve">     </t>
    </r>
    <r>
      <rPr>
        <sz val="22.6"/>
        <rFont val="Meiryo UI"/>
        <family val="3"/>
        <charset val="128"/>
      </rPr>
      <t>「第４９回大分県スポーツ少年団サッカー交流大会」</t>
    </r>
    <rPh sb="6" eb="7">
      <t>ダイ</t>
    </rPh>
    <rPh sb="9" eb="10">
      <t>カイ</t>
    </rPh>
    <rPh sb="10" eb="12">
      <t>オオイタ</t>
    </rPh>
    <rPh sb="12" eb="13">
      <t>ケン</t>
    </rPh>
    <rPh sb="17" eb="20">
      <t>ショウネンダン</t>
    </rPh>
    <rPh sb="24" eb="26">
      <t>コウリュウ</t>
    </rPh>
    <rPh sb="26" eb="28">
      <t>タイカイ</t>
    </rPh>
    <phoneticPr fontId="108"/>
  </si>
  <si>
    <t>第４９回大分県スポーツ少年団サッカー交流大会　大会実行本部</t>
    <rPh sb="23" eb="25">
      <t>タイカイ</t>
    </rPh>
    <rPh sb="25" eb="27">
      <t>ジッコウ</t>
    </rPh>
    <rPh sb="27" eb="29">
      <t>ホンブ</t>
    </rPh>
    <phoneticPr fontId="3"/>
  </si>
  <si>
    <t>会場A</t>
    <rPh sb="0" eb="2">
      <t>カイジョウ</t>
    </rPh>
    <phoneticPr fontId="3"/>
  </si>
  <si>
    <t>会場B</t>
    <rPh sb="0" eb="2">
      <t>カイジョウ</t>
    </rPh>
    <phoneticPr fontId="3"/>
  </si>
  <si>
    <t>会場C</t>
    <rPh sb="0" eb="2">
      <t>カイジョウ</t>
    </rPh>
    <phoneticPr fontId="3"/>
  </si>
  <si>
    <t>会場D</t>
    <rPh sb="0" eb="2">
      <t>カイジョウ</t>
    </rPh>
    <phoneticPr fontId="3"/>
  </si>
  <si>
    <t>会場E</t>
    <rPh sb="0" eb="2">
      <t>カイジョウ</t>
    </rPh>
    <phoneticPr fontId="3"/>
  </si>
  <si>
    <t>会場F</t>
    <rPh sb="0" eb="2">
      <t>カイジョウ</t>
    </rPh>
    <phoneticPr fontId="3"/>
  </si>
  <si>
    <t>会場G</t>
    <rPh sb="0" eb="2">
      <t>カイジョウ</t>
    </rPh>
    <phoneticPr fontId="3"/>
  </si>
  <si>
    <t>会場H</t>
    <rPh sb="0" eb="2">
      <t>カイジョウ</t>
    </rPh>
    <phoneticPr fontId="3"/>
  </si>
  <si>
    <t>A3</t>
    <phoneticPr fontId="3"/>
  </si>
  <si>
    <t>7/20
（日）</t>
    <rPh sb="6" eb="7">
      <t>ヒ</t>
    </rPh>
    <phoneticPr fontId="3"/>
  </si>
  <si>
    <t>B3</t>
    <phoneticPr fontId="3"/>
  </si>
  <si>
    <t>C1</t>
    <phoneticPr fontId="3"/>
  </si>
  <si>
    <t>C2</t>
    <phoneticPr fontId="3"/>
  </si>
  <si>
    <t>審判3</t>
    <rPh sb="0" eb="2">
      <t>シンパン</t>
    </rPh>
    <phoneticPr fontId="3"/>
  </si>
  <si>
    <t>審判1</t>
    <rPh sb="0" eb="2">
      <t>シンパン</t>
    </rPh>
    <phoneticPr fontId="3"/>
  </si>
  <si>
    <t>審判7</t>
    <rPh sb="0" eb="2">
      <t>シンパン</t>
    </rPh>
    <phoneticPr fontId="3"/>
  </si>
  <si>
    <t>挾　間</t>
    <rPh sb="0" eb="1">
      <t>バサミ</t>
    </rPh>
    <rPh sb="2" eb="3">
      <t>アイダ</t>
    </rPh>
    <phoneticPr fontId="3"/>
  </si>
  <si>
    <t>城　東</t>
    <rPh sb="0" eb="1">
      <t>シロ</t>
    </rPh>
    <rPh sb="2" eb="3">
      <t>ヒガシ</t>
    </rPh>
    <phoneticPr fontId="3"/>
  </si>
  <si>
    <t>明　治</t>
    <rPh sb="0" eb="1">
      <t>メイ</t>
    </rPh>
    <rPh sb="2" eb="3">
      <t>オサム</t>
    </rPh>
    <phoneticPr fontId="3"/>
  </si>
  <si>
    <t>横瀬西</t>
    <rPh sb="0" eb="2">
      <t>ヨコセ</t>
    </rPh>
    <rPh sb="2" eb="3">
      <t>ニシ</t>
    </rPh>
    <phoneticPr fontId="3"/>
  </si>
  <si>
    <t>八　幡</t>
    <rPh sb="0" eb="1">
      <t>ハチ</t>
    </rPh>
    <rPh sb="2" eb="3">
      <t>ハタ</t>
    </rPh>
    <phoneticPr fontId="3"/>
  </si>
  <si>
    <t>明治北小</t>
    <rPh sb="0" eb="2">
      <t>メイジ</t>
    </rPh>
    <rPh sb="2" eb="3">
      <t>キタ</t>
    </rPh>
    <rPh sb="3" eb="4">
      <t>ショウ</t>
    </rPh>
    <phoneticPr fontId="3"/>
  </si>
  <si>
    <t>大在西小</t>
    <rPh sb="0" eb="2">
      <t>オオザイ</t>
    </rPh>
    <rPh sb="2" eb="3">
      <t>ニシ</t>
    </rPh>
    <rPh sb="3" eb="4">
      <t>ショウ</t>
    </rPh>
    <phoneticPr fontId="3"/>
  </si>
  <si>
    <t>◇西部第一G　＝６チーム全員参加</t>
    <rPh sb="1" eb="5">
      <t>セイブダイイチ</t>
    </rPh>
    <rPh sb="12" eb="14">
      <t>ゼンイン</t>
    </rPh>
    <rPh sb="14" eb="16">
      <t>サンカ</t>
    </rPh>
    <phoneticPr fontId="0"/>
  </si>
  <si>
    <t>◇決勝トーナメント１・２日目　8時00分キックオフ</t>
    <rPh sb="1" eb="3">
      <t>ケッショウ</t>
    </rPh>
    <rPh sb="16" eb="17">
      <t>ジ</t>
    </rPh>
    <rPh sb="19" eb="20">
      <t>フン</t>
    </rPh>
    <phoneticPr fontId="0"/>
  </si>
  <si>
    <t>明治北小、大在西小</t>
    <rPh sb="0" eb="2">
      <t>メイジ</t>
    </rPh>
    <rPh sb="2" eb="3">
      <t>キタ</t>
    </rPh>
    <rPh sb="3" eb="4">
      <t>ショウ</t>
    </rPh>
    <rPh sb="5" eb="7">
      <t>オオザイ</t>
    </rPh>
    <rPh sb="7" eb="8">
      <t>ニシ</t>
    </rPh>
    <rPh sb="8" eb="9">
      <t>ショウ</t>
    </rPh>
    <phoneticPr fontId="3"/>
  </si>
  <si>
    <t>７月１９日（土）</t>
    <rPh sb="4" eb="5">
      <t>ヒ</t>
    </rPh>
    <rPh sb="6" eb="7">
      <t>ツチ</t>
    </rPh>
    <phoneticPr fontId="3"/>
  </si>
  <si>
    <t>７月２０日（日）</t>
    <rPh sb="6" eb="7">
      <t>ヒ</t>
    </rPh>
    <phoneticPr fontId="3"/>
  </si>
  <si>
    <t>７月２１日（月）</t>
    <rPh sb="6" eb="7">
      <t>ゲツ</t>
    </rPh>
    <phoneticPr fontId="3"/>
  </si>
  <si>
    <t>予選　【相互審判】</t>
    <phoneticPr fontId="3"/>
  </si>
  <si>
    <t>決勝ﾄｰﾅﾒﾝﾄ（１回戦/２回戦）　【相互審判】</t>
    <rPh sb="10" eb="12">
      <t>カイセン</t>
    </rPh>
    <rPh sb="14" eb="16">
      <t>カイセン</t>
    </rPh>
    <rPh sb="19" eb="21">
      <t>ソウゴ</t>
    </rPh>
    <phoneticPr fontId="3"/>
  </si>
  <si>
    <t xml:space="preserve">準々決勝・準決勝 　【本部審判】  </t>
    <rPh sb="11" eb="13">
      <t>ホンブ</t>
    </rPh>
    <phoneticPr fontId="3"/>
  </si>
  <si>
    <t xml:space="preserve">決勝戦  　【本部審判】  </t>
    <rPh sb="7" eb="9">
      <t>ホンブ</t>
    </rPh>
    <phoneticPr fontId="3"/>
  </si>
  <si>
    <r>
      <t>予選リーグは参加５８チームを１６パートに分け総当たり戦を行い、各パートの</t>
    </r>
    <r>
      <rPr>
        <u/>
        <sz val="16"/>
        <color theme="1"/>
        <rFont val="ＭＳ Ｐゴシック"/>
        <family val="3"/>
        <charset val="128"/>
      </rPr>
      <t>１・２位を決勝トーナメント出場チーム</t>
    </r>
    <r>
      <rPr>
        <sz val="16"/>
        <color theme="1"/>
        <rFont val="ＭＳ Ｐゴシック"/>
        <family val="3"/>
        <charset val="128"/>
      </rPr>
      <t>とする。</t>
    </r>
    <rPh sb="6" eb="8">
      <t>サンカ</t>
    </rPh>
    <phoneticPr fontId="3"/>
  </si>
  <si>
    <t>　　　第４９回大分県スポーツ少年団サッカー交流大会</t>
    <phoneticPr fontId="3"/>
  </si>
  <si>
    <t>尚、同一勝点の場合、当該チーム同士の対戦結果の順で決定するものとするが、それでも順位が決まらない場合は、３人制のPKとする。</t>
    <rPh sb="53" eb="55">
      <t>ニンセイ</t>
    </rPh>
    <phoneticPr fontId="3"/>
  </si>
  <si>
    <t>◇７月１９日（土）　午前７時００分</t>
    <rPh sb="2" eb="3">
      <t>ガツ</t>
    </rPh>
    <rPh sb="5" eb="6">
      <t>ニチ</t>
    </rPh>
    <rPh sb="7" eb="8">
      <t>ド</t>
    </rPh>
    <phoneticPr fontId="0"/>
  </si>
  <si>
    <r>
      <t>最大６４団程度とする。</t>
    </r>
    <r>
      <rPr>
        <sz val="11"/>
        <color theme="1"/>
        <rFont val="Meiryo UI"/>
        <family val="3"/>
        <charset val="128"/>
      </rPr>
      <t>（４チーム/一部３チームで１６パートとする。）</t>
    </r>
    <rPh sb="0" eb="2">
      <t>サイダイ</t>
    </rPh>
    <rPh sb="17" eb="19">
      <t>イチブ</t>
    </rPh>
    <phoneticPr fontId="3"/>
  </si>
  <si>
    <t>ので必ず有資格の審判を帯同下さい。</t>
    <phoneticPr fontId="3"/>
  </si>
  <si>
    <r>
      <t>　</t>
    </r>
    <r>
      <rPr>
        <u/>
        <sz val="11"/>
        <color rgb="FFFF0000"/>
        <rFont val="Meiryo UI"/>
        <family val="3"/>
        <charset val="128"/>
      </rPr>
      <t>7/20（日）決勝トーナメント１日目の主審（１人審判制）は、相互審判(１人制)</t>
    </r>
    <r>
      <rPr>
        <sz val="11"/>
        <color theme="1"/>
        <rFont val="Meiryo UI"/>
        <family val="3"/>
        <charset val="128"/>
      </rPr>
      <t>とします</t>
    </r>
    <rPh sb="6" eb="7">
      <t>ヒ</t>
    </rPh>
    <rPh sb="17" eb="19">
      <t>ヒメ</t>
    </rPh>
    <rPh sb="20" eb="22">
      <t>シュシン</t>
    </rPh>
    <phoneticPr fontId="3"/>
  </si>
  <si>
    <r>
      <t>　</t>
    </r>
    <r>
      <rPr>
        <u/>
        <sz val="11"/>
        <color rgb="FFFF0000"/>
        <rFont val="Meiryo UI"/>
        <family val="3"/>
        <charset val="128"/>
      </rPr>
      <t>7/19（土）予選リーグは、相互審判（１人制）</t>
    </r>
    <r>
      <rPr>
        <sz val="11"/>
        <color theme="1"/>
        <rFont val="Meiryo UI"/>
        <family val="3"/>
        <charset val="128"/>
      </rPr>
      <t>としますので必ず団で</t>
    </r>
    <r>
      <rPr>
        <u/>
        <sz val="11"/>
        <color theme="1"/>
        <rFont val="Meiryo UI"/>
        <family val="3"/>
        <charset val="128"/>
      </rPr>
      <t>有資格の主審の帯同をお願い</t>
    </r>
    <rPh sb="6" eb="7">
      <t>ド</t>
    </rPh>
    <rPh sb="21" eb="23">
      <t>ニンセイ</t>
    </rPh>
    <rPh sb="41" eb="43">
      <t>タイドウ</t>
    </rPh>
    <rPh sb="45" eb="46">
      <t>ネガ</t>
    </rPh>
    <phoneticPr fontId="3"/>
  </si>
  <si>
    <r>
      <t>　</t>
    </r>
    <r>
      <rPr>
        <u/>
        <sz val="11"/>
        <color rgb="FFFF0000"/>
        <rFont val="Meiryo UI"/>
        <family val="3"/>
        <charset val="128"/>
      </rPr>
      <t>7/21（月）決勝トーナメントの準々決勝・準決勝の主審、副審(３人審判制)は、本部で対応</t>
    </r>
    <r>
      <rPr>
        <sz val="11"/>
        <color theme="1"/>
        <rFont val="Meiryo UI"/>
        <family val="3"/>
        <charset val="128"/>
      </rPr>
      <t>します。</t>
    </r>
    <rPh sb="6" eb="7">
      <t>ゲツ</t>
    </rPh>
    <rPh sb="17" eb="21">
      <t>ジュンジュンケッショウ</t>
    </rPh>
    <rPh sb="43" eb="45">
      <t>タイオウ</t>
    </rPh>
    <phoneticPr fontId="3"/>
  </si>
  <si>
    <r>
      <t>予選は、試合時間は、３０分（４チームパート）とし、</t>
    </r>
    <r>
      <rPr>
        <u/>
        <sz val="16"/>
        <color theme="1"/>
        <rFont val="ＭＳ Ｐゴシック"/>
        <family val="3"/>
        <charset val="128"/>
      </rPr>
      <t>３チームパート</t>
    </r>
    <r>
      <rPr>
        <sz val="16"/>
        <color theme="1"/>
        <rFont val="ＭＳ Ｐゴシック"/>
        <family val="3"/>
        <charset val="128"/>
      </rPr>
      <t>は、総当たりのリーグ選とし、勝ち点方式（勝３、分１、負０）とする。</t>
    </r>
    <rPh sb="34" eb="36">
      <t>ソウア</t>
    </rPh>
    <rPh sb="42" eb="43">
      <t>セン</t>
    </rPh>
    <phoneticPr fontId="0"/>
  </si>
  <si>
    <r>
      <rPr>
        <u/>
        <sz val="16"/>
        <color theme="1"/>
        <rFont val="ＭＳ Ｐゴシック"/>
        <family val="3"/>
        <charset val="128"/>
      </rPr>
      <t>４チームパート</t>
    </r>
    <r>
      <rPr>
        <sz val="16"/>
        <color theme="1"/>
        <rFont val="ＭＳ Ｐゴシック"/>
        <family val="3"/>
        <charset val="128"/>
      </rPr>
      <t>の場合は、トーナメント制とし、引分けの場合は、３人制のPKとする。</t>
    </r>
    <rPh sb="8" eb="10">
      <t>バアイ</t>
    </rPh>
    <rPh sb="18" eb="19">
      <t>セイ</t>
    </rPh>
    <rPh sb="22" eb="24">
      <t>ヒキワ</t>
    </rPh>
    <rPh sb="26" eb="28">
      <t>バアイ</t>
    </rPh>
    <phoneticPr fontId="3"/>
  </si>
  <si>
    <r>
      <t>　※</t>
    </r>
    <r>
      <rPr>
        <b/>
        <u/>
        <sz val="16"/>
        <color rgb="FFFF0000"/>
        <rFont val="ＭＳ Ｐゴシック"/>
        <family val="3"/>
        <charset val="128"/>
      </rPr>
      <t>西部第一G会場設営を６時４０分頃から行います</t>
    </r>
    <r>
      <rPr>
        <b/>
        <sz val="16"/>
        <color rgb="FFFF0000"/>
        <rFont val="ＭＳ Ｐゴシック"/>
        <family val="3"/>
        <charset val="128"/>
      </rPr>
      <t>ので、</t>
    </r>
    <r>
      <rPr>
        <b/>
        <u/>
        <sz val="16"/>
        <color rgb="FFFF0000"/>
        <rFont val="ＭＳ Ｐゴシック"/>
        <family val="3"/>
        <charset val="128"/>
      </rPr>
      <t>大分市内チームは、各２人ずつ</t>
    </r>
    <r>
      <rPr>
        <b/>
        <sz val="16"/>
        <color rgb="FFFF0000"/>
        <rFont val="ＭＳ Ｐゴシック"/>
        <family val="3"/>
        <charset val="128"/>
      </rPr>
      <t>協力をお願いします。</t>
    </r>
    <rPh sb="2" eb="4">
      <t>セイブ</t>
    </rPh>
    <rPh sb="4" eb="6">
      <t>ダイイチ</t>
    </rPh>
    <rPh sb="17" eb="18">
      <t>コロ</t>
    </rPh>
    <rPh sb="30" eb="31">
      <t>ナイ</t>
    </rPh>
    <phoneticPr fontId="3"/>
  </si>
  <si>
    <t>※</t>
    <phoneticPr fontId="3"/>
  </si>
  <si>
    <t>・予選下位チームによるフレンドリートーナメントは、行わず、上位チームによる決勝トーナメントのみにして</t>
    <rPh sb="1" eb="3">
      <t>ヨセン</t>
    </rPh>
    <rPh sb="3" eb="5">
      <t>カイ</t>
    </rPh>
    <rPh sb="25" eb="26">
      <t>オコナ</t>
    </rPh>
    <rPh sb="29" eb="31">
      <t>ジョウイ</t>
    </rPh>
    <rPh sb="37" eb="39">
      <t>ケッショウ</t>
    </rPh>
    <phoneticPr fontId="3"/>
  </si>
  <si>
    <t>・予選を総当たりのリーグ制を３チームパートのみとし、４チームパートは、トーナメント制を採用し試合数を減らす。</t>
    <rPh sb="1" eb="3">
      <t>ヨセン</t>
    </rPh>
    <rPh sb="4" eb="6">
      <t>ソウア</t>
    </rPh>
    <rPh sb="12" eb="13">
      <t>セイ</t>
    </rPh>
    <rPh sb="41" eb="42">
      <t>セイ</t>
    </rPh>
    <rPh sb="43" eb="45">
      <t>サイヨウ</t>
    </rPh>
    <rPh sb="46" eb="49">
      <t>シアイスウ</t>
    </rPh>
    <rPh sb="50" eb="51">
      <t>ヘ</t>
    </rPh>
    <phoneticPr fontId="3"/>
  </si>
  <si>
    <t>・選手の熱中症防止の観点から、飲水休憩時間（クーリングブレーク）を採る。</t>
    <rPh sb="15" eb="17">
      <t>インスイ</t>
    </rPh>
    <rPh sb="17" eb="21">
      <t>キュウケイジカン</t>
    </rPh>
    <rPh sb="33" eb="34">
      <t>ト</t>
    </rPh>
    <phoneticPr fontId="3"/>
  </si>
  <si>
    <t>　全体の試合数を減らす。</t>
    <rPh sb="1" eb="3">
      <t>ゼンタイ</t>
    </rPh>
    <rPh sb="4" eb="7">
      <t>シアイスウ</t>
    </rPh>
    <rPh sb="8" eb="9">
      <t>ヘ</t>
    </rPh>
    <phoneticPr fontId="3"/>
  </si>
  <si>
    <t>未　　　　定</t>
    <rPh sb="0" eb="1">
      <t>ミ</t>
    </rPh>
    <rPh sb="5" eb="6">
      <t>サダム</t>
    </rPh>
    <phoneticPr fontId="3"/>
  </si>
  <si>
    <r>
      <t xml:space="preserve">◇予選 １日目　各会場 </t>
    </r>
    <r>
      <rPr>
        <b/>
        <sz val="16"/>
        <color theme="1"/>
        <rFont val="ＭＳ Ｐゴシック"/>
        <family val="3"/>
        <charset val="128"/>
      </rPr>
      <t>8時00分キックオフ　</t>
    </r>
    <rPh sb="1" eb="3">
      <t>ヨセン</t>
    </rPh>
    <rPh sb="5" eb="6">
      <t>ヒ</t>
    </rPh>
    <rPh sb="6" eb="7">
      <t>メ</t>
    </rPh>
    <rPh sb="8" eb="9">
      <t>カク</t>
    </rPh>
    <rPh sb="9" eb="11">
      <t>カイジョウ</t>
    </rPh>
    <rPh sb="13" eb="14">
      <t>ジ</t>
    </rPh>
    <rPh sb="16" eb="17">
      <t>プン</t>
    </rPh>
    <phoneticPr fontId="0"/>
  </si>
  <si>
    <r>
      <t>Ｎｏ．  　</t>
    </r>
    <r>
      <rPr>
        <b/>
        <sz val="18"/>
        <color rgb="FFFF0000"/>
        <rFont val="Meiryo UI"/>
        <family val="3"/>
        <charset val="128"/>
      </rPr>
      <t>（7/19-21は、</t>
    </r>
    <r>
      <rPr>
        <b/>
        <u/>
        <sz val="18"/>
        <color rgb="FFFF0000"/>
        <rFont val="Meiryo UI"/>
        <family val="3"/>
        <charset val="128"/>
      </rPr>
      <t>各チーム８台以内</t>
    </r>
    <r>
      <rPr>
        <b/>
        <sz val="18"/>
        <color rgb="FFFF0000"/>
        <rFont val="Meiryo UI"/>
        <family val="3"/>
        <charset val="128"/>
      </rPr>
      <t>でお願いします。通し番号を記入下さい。）</t>
    </r>
    <rPh sb="16" eb="17">
      <t>カク</t>
    </rPh>
    <rPh sb="21" eb="22">
      <t>ダイ</t>
    </rPh>
    <rPh sb="22" eb="24">
      <t>イナイ</t>
    </rPh>
    <rPh sb="26" eb="27">
      <t>ネガ</t>
    </rPh>
    <rPh sb="32" eb="33">
      <t>トオ</t>
    </rPh>
    <rPh sb="34" eb="36">
      <t>バンゴウ</t>
    </rPh>
    <rPh sb="37" eb="39">
      <t>キニュウ</t>
    </rPh>
    <rPh sb="39" eb="40">
      <t>クダ</t>
    </rPh>
    <phoneticPr fontId="3"/>
  </si>
  <si>
    <t>審判5</t>
    <rPh sb="0" eb="2">
      <t>シンパン</t>
    </rPh>
    <phoneticPr fontId="3"/>
  </si>
  <si>
    <t>審判11</t>
    <rPh sb="0" eb="2">
      <t>シンパン</t>
    </rPh>
    <phoneticPr fontId="3"/>
  </si>
  <si>
    <t>審判9</t>
    <rPh sb="0" eb="2">
      <t>シンパン</t>
    </rPh>
    <phoneticPr fontId="3"/>
  </si>
  <si>
    <t>審判15</t>
    <rPh sb="0" eb="2">
      <t>シンパン</t>
    </rPh>
    <phoneticPr fontId="3"/>
  </si>
  <si>
    <t>審判13</t>
    <rPh sb="0" eb="2">
      <t>シンパン</t>
    </rPh>
    <phoneticPr fontId="3"/>
  </si>
  <si>
    <t>審判19</t>
    <rPh sb="0" eb="2">
      <t>シンパン</t>
    </rPh>
    <phoneticPr fontId="3"/>
  </si>
  <si>
    <t>審判17</t>
    <rPh sb="0" eb="2">
      <t>シンパン</t>
    </rPh>
    <phoneticPr fontId="3"/>
  </si>
  <si>
    <t>審判23</t>
    <rPh sb="0" eb="2">
      <t>シンパン</t>
    </rPh>
    <phoneticPr fontId="3"/>
  </si>
  <si>
    <t>審判21</t>
    <rPh sb="0" eb="2">
      <t>シンパン</t>
    </rPh>
    <phoneticPr fontId="3"/>
  </si>
  <si>
    <t>審判27</t>
    <rPh sb="0" eb="2">
      <t>シンパン</t>
    </rPh>
    <phoneticPr fontId="3"/>
  </si>
  <si>
    <t>審判25</t>
    <rPh sb="0" eb="2">
      <t>シンパン</t>
    </rPh>
    <phoneticPr fontId="3"/>
  </si>
  <si>
    <t>審判31</t>
    <rPh sb="0" eb="2">
      <t>シンパン</t>
    </rPh>
    <phoneticPr fontId="3"/>
  </si>
  <si>
    <t>審判29</t>
    <rPh sb="0" eb="2">
      <t>シンパン</t>
    </rPh>
    <phoneticPr fontId="3"/>
  </si>
  <si>
    <t>審判A2負け</t>
    <rPh sb="0" eb="2">
      <t>シンパン</t>
    </rPh>
    <rPh sb="4" eb="5">
      <t>マ</t>
    </rPh>
    <phoneticPr fontId="3"/>
  </si>
  <si>
    <t>審判B2負け</t>
    <rPh sb="0" eb="2">
      <t>シンパン</t>
    </rPh>
    <rPh sb="4" eb="5">
      <t>マ</t>
    </rPh>
    <phoneticPr fontId="3"/>
  </si>
  <si>
    <t>審判D2負け</t>
    <rPh sb="0" eb="2">
      <t>シンパン</t>
    </rPh>
    <rPh sb="4" eb="5">
      <t>マ</t>
    </rPh>
    <phoneticPr fontId="3"/>
  </si>
  <si>
    <t>C3</t>
    <phoneticPr fontId="3"/>
  </si>
  <si>
    <t>D1</t>
    <phoneticPr fontId="3"/>
  </si>
  <si>
    <t>D2</t>
    <phoneticPr fontId="3"/>
  </si>
  <si>
    <t>E1</t>
    <phoneticPr fontId="3"/>
  </si>
  <si>
    <t>E2</t>
    <phoneticPr fontId="3"/>
  </si>
  <si>
    <t>F1</t>
    <phoneticPr fontId="3"/>
  </si>
  <si>
    <t>F2</t>
    <phoneticPr fontId="3"/>
  </si>
  <si>
    <t>G1</t>
    <phoneticPr fontId="3"/>
  </si>
  <si>
    <t>G2</t>
    <phoneticPr fontId="3"/>
  </si>
  <si>
    <t>H1</t>
    <phoneticPr fontId="3"/>
  </si>
  <si>
    <t>H2</t>
    <phoneticPr fontId="3"/>
  </si>
  <si>
    <t>審判E2負け</t>
    <rPh sb="0" eb="2">
      <t>シンパン</t>
    </rPh>
    <rPh sb="4" eb="5">
      <t>マ</t>
    </rPh>
    <phoneticPr fontId="3"/>
  </si>
  <si>
    <t>審判F2負け</t>
    <rPh sb="0" eb="2">
      <t>シンパン</t>
    </rPh>
    <rPh sb="4" eb="5">
      <t>マ</t>
    </rPh>
    <phoneticPr fontId="3"/>
  </si>
  <si>
    <t>審判G2負け</t>
    <rPh sb="0" eb="2">
      <t>シンパン</t>
    </rPh>
    <rPh sb="4" eb="5">
      <t>マ</t>
    </rPh>
    <phoneticPr fontId="3"/>
  </si>
  <si>
    <t>審判H2負け</t>
    <rPh sb="0" eb="2">
      <t>シンパン</t>
    </rPh>
    <rPh sb="4" eb="5">
      <t>マ</t>
    </rPh>
    <phoneticPr fontId="3"/>
  </si>
  <si>
    <t>D3</t>
    <phoneticPr fontId="3"/>
  </si>
  <si>
    <t>E3</t>
    <phoneticPr fontId="3"/>
  </si>
  <si>
    <t>F3</t>
    <phoneticPr fontId="3"/>
  </si>
  <si>
    <t>G3</t>
    <phoneticPr fontId="3"/>
  </si>
  <si>
    <t>H3</t>
    <phoneticPr fontId="3"/>
  </si>
  <si>
    <t>会場</t>
    <rPh sb="0" eb="2">
      <t>カイジョウ</t>
    </rPh>
    <phoneticPr fontId="3"/>
  </si>
  <si>
    <t>7/21
（月）</t>
    <rPh sb="6" eb="7">
      <t>ゲツ</t>
    </rPh>
    <phoneticPr fontId="3"/>
  </si>
  <si>
    <t>第４９回大分県スポーツ少年団サッカー交流大会決勝トーナメント</t>
    <rPh sb="0" eb="1">
      <t>ダイ</t>
    </rPh>
    <rPh sb="3" eb="4">
      <t>２３カイ</t>
    </rPh>
    <rPh sb="4" eb="7">
      <t>オオイタケン</t>
    </rPh>
    <rPh sb="11" eb="13">
      <t>ショウネン</t>
    </rPh>
    <rPh sb="13" eb="14">
      <t>ダン</t>
    </rPh>
    <rPh sb="18" eb="20">
      <t>コウリュウ</t>
    </rPh>
    <rPh sb="20" eb="22">
      <t>タイカイ</t>
    </rPh>
    <rPh sb="22" eb="24">
      <t>ケッショウ</t>
    </rPh>
    <phoneticPr fontId="3"/>
  </si>
  <si>
    <t>◎7/20（日）１回戦、２回戦の主審は、相互審判</t>
    <rPh sb="6" eb="7">
      <t>ヒ</t>
    </rPh>
    <rPh sb="9" eb="11">
      <t>カイセン</t>
    </rPh>
    <rPh sb="13" eb="14">
      <t>カイ</t>
    </rPh>
    <rPh sb="14" eb="15">
      <t>セン</t>
    </rPh>
    <rPh sb="16" eb="18">
      <t>シュシン</t>
    </rPh>
    <rPh sb="20" eb="24">
      <t>ソウゴシンパン</t>
    </rPh>
    <phoneticPr fontId="3"/>
  </si>
  <si>
    <t>【駐車台数制限　</t>
  </si>
  <si>
    <t>／チーム】</t>
  </si>
  <si>
    <t>【駐車台数制限　</t>
    <rPh sb="1" eb="3">
      <t>チュウシャ</t>
    </rPh>
    <rPh sb="3" eb="5">
      <t>ダイスウ</t>
    </rPh>
    <rPh sb="5" eb="7">
      <t>セイゲン</t>
    </rPh>
    <phoneticPr fontId="3"/>
  </si>
  <si>
    <t>7</t>
    <phoneticPr fontId="3"/>
  </si>
  <si>
    <t>日時</t>
    <rPh sb="0" eb="2">
      <t>ニチジ</t>
    </rPh>
    <phoneticPr fontId="3"/>
  </si>
  <si>
    <t>【設営】</t>
    <rPh sb="1" eb="3">
      <t>セツエイ</t>
    </rPh>
    <phoneticPr fontId="3"/>
  </si>
  <si>
    <t>【片付け】</t>
    <rPh sb="1" eb="3">
      <t>カタヅ</t>
    </rPh>
    <phoneticPr fontId="3"/>
  </si>
  <si>
    <t>パート</t>
    <phoneticPr fontId="3"/>
  </si>
  <si>
    <t>会場</t>
    <rPh sb="0" eb="2">
      <t>カイジョウ</t>
    </rPh>
    <phoneticPr fontId="3"/>
  </si>
  <si>
    <t>責任者</t>
    <rPh sb="0" eb="3">
      <t>セキニンシャ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</si>
  <si>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</si>
  <si>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</si>
  <si>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</si>
  <si>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</si>
  <si>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チーム名</t>
  </si>
  <si>
    <t>敗</t>
  </si>
  <si>
    <t>PK勝</t>
    <rPh sb="2" eb="3">
      <t>カ</t>
    </rPh>
    <phoneticPr fontId="3"/>
  </si>
  <si>
    <t>勝点順位</t>
    <rPh sb="0" eb="1">
      <t>カ</t>
    </rPh>
    <rPh sb="1" eb="2">
      <t>テン</t>
    </rPh>
    <rPh sb="2" eb="4">
      <t>ジュンイ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</si>
  <si>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</si>
  <si>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</si>
  <si>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</t>
    <rPh sb="0" eb="3">
      <t>トクシッテン</t>
    </rPh>
    <phoneticPr fontId="3"/>
  </si>
  <si>
    <t>順位</t>
    <rPh sb="0" eb="2">
      <t>ジュンイ</t>
    </rPh>
    <phoneticPr fontId="3"/>
  </si>
  <si>
    <t>-</t>
    <phoneticPr fontId="3"/>
  </si>
  <si>
    <t>PK</t>
    <phoneticPr fontId="3"/>
  </si>
  <si>
    <t>番号</t>
    <rPh sb="0" eb="2">
      <t>バンゴウ</t>
    </rPh>
    <phoneticPr fontId="3"/>
  </si>
  <si>
    <t>チーム名</t>
    <rPh sb="3" eb="4">
      <t>メイ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</si>
  <si>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</si>
  <si>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</si>
  <si>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(日)</t>
    <rPh sb="1" eb="2">
      <t>ニチ</t>
    </rPh>
    <phoneticPr fontId="3"/>
  </si>
  <si>
    <t>／チーム】</t>
    <phoneticPr fontId="3"/>
  </si>
  <si>
    <t>・設営開始：8:00～
・1試合目のピッチ内練習 9:20～9:30</t>
    <rPh sb="1" eb="3">
      <t>セツエイ</t>
    </rPh>
    <rPh sb="3" eb="5">
      <t>カイシ</t>
    </rPh>
    <rPh sb="14" eb="16">
      <t>シアイ</t>
    </rPh>
    <rPh sb="16" eb="17">
      <t>メ</t>
    </rPh>
    <rPh sb="21" eb="22">
      <t>ナイ</t>
    </rPh>
    <rPh sb="22" eb="24">
      <t>レンシュウ</t>
    </rPh>
    <phoneticPr fontId="3"/>
  </si>
  <si>
    <t>①</t>
    <phoneticPr fontId="3"/>
  </si>
  <si>
    <t>②</t>
    <phoneticPr fontId="3"/>
  </si>
  <si>
    <t>➂</t>
    <phoneticPr fontId="3"/>
  </si>
  <si>
    <t>①勝</t>
    <rPh sb="1" eb="2">
      <t>カ</t>
    </rPh>
    <phoneticPr fontId="3"/>
  </si>
  <si>
    <t>②勝</t>
    <phoneticPr fontId="3"/>
  </si>
  <si>
    <t>④</t>
    <phoneticPr fontId="3"/>
  </si>
  <si>
    <t>③勝</t>
    <rPh sb="1" eb="2">
      <t>カ</t>
    </rPh>
    <phoneticPr fontId="3"/>
  </si>
  <si>
    <t>③負</t>
    <rPh sb="1" eb="2">
      <t>マケ</t>
    </rPh>
    <phoneticPr fontId="3"/>
  </si>
  <si>
    <t>金池長浜</t>
    <rPh sb="0" eb="2">
      <t>カナイケ</t>
    </rPh>
    <rPh sb="2" eb="4">
      <t>ナガハマ</t>
    </rPh>
    <phoneticPr fontId="3"/>
  </si>
  <si>
    <t>国東</t>
    <rPh sb="0" eb="2">
      <t>クニサキ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</si>
  <si>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</si>
  <si>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</si>
  <si>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8</t>
    <phoneticPr fontId="3"/>
  </si>
  <si>
    <t>金池長浜</t>
    <rPh sb="0" eb="2">
      <t>カナイケ</t>
    </rPh>
    <rPh sb="2" eb="4">
      <t>ナガハマ</t>
    </rPh>
    <phoneticPr fontId="3"/>
  </si>
  <si>
    <t>B</t>
    <phoneticPr fontId="3"/>
  </si>
  <si>
    <t>鶴崎</t>
    <rPh sb="0" eb="2">
      <t>ツルサキ</t>
    </rPh>
    <phoneticPr fontId="3"/>
  </si>
  <si>
    <t>千怒</t>
    <rPh sb="0" eb="2">
      <t>チヌ</t>
    </rPh>
    <phoneticPr fontId="3"/>
  </si>
  <si>
    <t>C</t>
    <phoneticPr fontId="3"/>
  </si>
  <si>
    <t>天空広場東</t>
    <rPh sb="0" eb="4">
      <t>テンクウヒロバ</t>
    </rPh>
    <rPh sb="4" eb="5">
      <t>ヒガシ</t>
    </rPh>
    <phoneticPr fontId="3"/>
  </si>
  <si>
    <t>D</t>
    <phoneticPr fontId="3"/>
  </si>
  <si>
    <t>天空広場西</t>
    <rPh sb="0" eb="4">
      <t>テンクウヒロバ</t>
    </rPh>
    <rPh sb="4" eb="5">
      <t>ニシ</t>
    </rPh>
    <phoneticPr fontId="3"/>
  </si>
  <si>
    <t>滝尾下郡</t>
    <rPh sb="0" eb="4">
      <t>タキオシモゴオリ</t>
    </rPh>
    <phoneticPr fontId="3"/>
  </si>
  <si>
    <t>日岡</t>
    <rPh sb="0" eb="2">
      <t>ヒオカ</t>
    </rPh>
    <phoneticPr fontId="3"/>
  </si>
  <si>
    <t>戸次吉野</t>
    <rPh sb="0" eb="4">
      <t>ヘツギヨシノ</t>
    </rPh>
    <phoneticPr fontId="3"/>
  </si>
  <si>
    <t>日岡</t>
    <rPh sb="0" eb="2">
      <t>ヒオカ</t>
    </rPh>
    <phoneticPr fontId="3"/>
  </si>
  <si>
    <t>弥生</t>
    <rPh sb="0" eb="2">
      <t>ヤヨイ</t>
    </rPh>
    <phoneticPr fontId="3"/>
  </si>
  <si>
    <t>挾間</t>
    <rPh sb="0" eb="2">
      <t>ハサマ</t>
    </rPh>
    <phoneticPr fontId="3"/>
  </si>
  <si>
    <t>彦陽</t>
    <rPh sb="0" eb="1">
      <t>ヒコ</t>
    </rPh>
    <rPh sb="1" eb="2">
      <t>ヨウ</t>
    </rPh>
    <phoneticPr fontId="3"/>
  </si>
  <si>
    <t>I</t>
    <phoneticPr fontId="3"/>
  </si>
  <si>
    <t>明野北小</t>
    <rPh sb="0" eb="3">
      <t>アケノキタ</t>
    </rPh>
    <rPh sb="3" eb="4">
      <t>ショウ</t>
    </rPh>
    <phoneticPr fontId="3"/>
  </si>
  <si>
    <t>桃薗</t>
    <rPh sb="0" eb="2">
      <t>モモゾノ</t>
    </rPh>
    <phoneticPr fontId="3"/>
  </si>
  <si>
    <t>J</t>
    <phoneticPr fontId="3"/>
  </si>
  <si>
    <t>豊府小</t>
    <rPh sb="0" eb="2">
      <t>ホウフ</t>
    </rPh>
    <rPh sb="2" eb="3">
      <t>ショウ</t>
    </rPh>
    <phoneticPr fontId="3"/>
  </si>
  <si>
    <t>豊府</t>
    <rPh sb="0" eb="2">
      <t>ホウフ</t>
    </rPh>
    <phoneticPr fontId="3"/>
  </si>
  <si>
    <t>豊府</t>
    <rPh sb="0" eb="2">
      <t>ホウフ</t>
    </rPh>
    <phoneticPr fontId="3"/>
  </si>
  <si>
    <t>明治</t>
    <rPh sb="0" eb="2">
      <t>メイジ</t>
    </rPh>
    <phoneticPr fontId="3"/>
  </si>
  <si>
    <t>上堅田</t>
    <rPh sb="0" eb="1">
      <t>カミ</t>
    </rPh>
    <rPh sb="1" eb="3">
      <t>カタダ</t>
    </rPh>
    <phoneticPr fontId="3"/>
  </si>
  <si>
    <t>L</t>
    <phoneticPr fontId="3"/>
  </si>
  <si>
    <t>寒田敷戸</t>
    <rPh sb="0" eb="2">
      <t>ソウダ</t>
    </rPh>
    <rPh sb="2" eb="4">
      <t>シキド</t>
    </rPh>
    <phoneticPr fontId="3"/>
  </si>
  <si>
    <t>鶴居</t>
    <rPh sb="0" eb="2">
      <t>ツルイ</t>
    </rPh>
    <phoneticPr fontId="3"/>
  </si>
  <si>
    <t>P</t>
    <phoneticPr fontId="3"/>
  </si>
  <si>
    <t>由布川</t>
    <rPh sb="0" eb="2">
      <t>ユフ</t>
    </rPh>
    <rPh sb="2" eb="3">
      <t>ガワ</t>
    </rPh>
    <phoneticPr fontId="3"/>
  </si>
  <si>
    <t>判田</t>
    <rPh sb="0" eb="2">
      <t>ハンタ</t>
    </rPh>
    <phoneticPr fontId="3"/>
  </si>
  <si>
    <t>O</t>
    <phoneticPr fontId="3"/>
  </si>
  <si>
    <t>大在</t>
    <rPh sb="0" eb="2">
      <t>オオザイ</t>
    </rPh>
    <phoneticPr fontId="3"/>
  </si>
  <si>
    <t>大道</t>
    <rPh sb="0" eb="2">
      <t>オオミチ</t>
    </rPh>
    <phoneticPr fontId="3"/>
  </si>
  <si>
    <t>下毛</t>
    <rPh sb="0" eb="2">
      <t>シモゲ</t>
    </rPh>
    <phoneticPr fontId="3"/>
  </si>
  <si>
    <t>３チームパート予選リーグ日程表・星取表</t>
    <rPh sb="7" eb="9">
      <t>ヨセン</t>
    </rPh>
    <rPh sb="12" eb="15">
      <t>ニッテイヒョウ</t>
    </rPh>
    <rPh sb="16" eb="18">
      <t>ホシトリ</t>
    </rPh>
    <rPh sb="18" eb="19">
      <t>ヒョウ</t>
    </rPh>
    <phoneticPr fontId="3"/>
  </si>
  <si>
    <t>碩田</t>
    <rPh sb="0" eb="2">
      <t>セキデン</t>
    </rPh>
    <phoneticPr fontId="3"/>
  </si>
  <si>
    <t>別保</t>
    <rPh sb="0" eb="2">
      <t>ベッポ</t>
    </rPh>
    <phoneticPr fontId="3"/>
  </si>
  <si>
    <t>玖珠</t>
    <rPh sb="0" eb="2">
      <t>クス</t>
    </rPh>
    <phoneticPr fontId="3"/>
  </si>
  <si>
    <t>竹田直入</t>
    <rPh sb="0" eb="4">
      <t>タケタナオイリ</t>
    </rPh>
    <phoneticPr fontId="3"/>
  </si>
  <si>
    <t>七瀬川・山</t>
    <rPh sb="0" eb="3">
      <t>ナナセガワ</t>
    </rPh>
    <rPh sb="4" eb="5">
      <t>ヤマ</t>
    </rPh>
    <phoneticPr fontId="3"/>
  </si>
  <si>
    <t>七瀬川・川</t>
    <rPh sb="0" eb="3">
      <t>ナナセガワ</t>
    </rPh>
    <rPh sb="4" eb="5">
      <t>カワ</t>
    </rPh>
    <phoneticPr fontId="3"/>
  </si>
  <si>
    <t>城東</t>
    <rPh sb="0" eb="2">
      <t>ジョウトウ</t>
    </rPh>
    <phoneticPr fontId="3"/>
  </si>
  <si>
    <t>安岐</t>
    <rPh sb="0" eb="2">
      <t>アキ</t>
    </rPh>
    <phoneticPr fontId="3"/>
  </si>
  <si>
    <t>東大分</t>
    <rPh sb="0" eb="1">
      <t>ヒガシ</t>
    </rPh>
    <rPh sb="1" eb="3">
      <t>オオイタ</t>
    </rPh>
    <phoneticPr fontId="3"/>
  </si>
  <si>
    <t>明野西小</t>
    <rPh sb="0" eb="3">
      <t>アケノニシ</t>
    </rPh>
    <rPh sb="3" eb="4">
      <t>ショウ</t>
    </rPh>
    <phoneticPr fontId="3"/>
  </si>
  <si>
    <t>明野西</t>
    <rPh sb="0" eb="3">
      <t>アケノニシ</t>
    </rPh>
    <phoneticPr fontId="3"/>
  </si>
  <si>
    <t>稙田</t>
    <rPh sb="0" eb="2">
      <t>ワサダ</t>
    </rPh>
    <phoneticPr fontId="3"/>
  </si>
  <si>
    <t>中津沖代</t>
    <rPh sb="0" eb="2">
      <t>ナカツ</t>
    </rPh>
    <rPh sb="2" eb="3">
      <t>オキ</t>
    </rPh>
    <rPh sb="3" eb="4">
      <t>ダイ</t>
    </rPh>
    <phoneticPr fontId="3"/>
  </si>
  <si>
    <t>県央おおの</t>
    <rPh sb="0" eb="2">
      <t>ケンオウ</t>
    </rPh>
    <phoneticPr fontId="3"/>
  </si>
  <si>
    <t>明野東小</t>
    <rPh sb="0" eb="3">
      <t>アケノヒガシ</t>
    </rPh>
    <rPh sb="3" eb="4">
      <t>ショウ</t>
    </rPh>
    <phoneticPr fontId="3"/>
  </si>
  <si>
    <t>三佐</t>
    <rPh sb="0" eb="2">
      <t>サンサ</t>
    </rPh>
    <phoneticPr fontId="3"/>
  </si>
  <si>
    <t>城南</t>
    <rPh sb="0" eb="2">
      <t>ジョウナン</t>
    </rPh>
    <phoneticPr fontId="3"/>
  </si>
  <si>
    <t>FC大野</t>
    <rPh sb="2" eb="4">
      <t>オオノ</t>
    </rPh>
    <phoneticPr fontId="3"/>
  </si>
  <si>
    <t>K</t>
    <phoneticPr fontId="3"/>
  </si>
  <si>
    <t>西の台小</t>
    <rPh sb="0" eb="1">
      <t>ニシ</t>
    </rPh>
    <rPh sb="2" eb="3">
      <t>ダイ</t>
    </rPh>
    <rPh sb="3" eb="4">
      <t>ショウ</t>
    </rPh>
    <phoneticPr fontId="3"/>
  </si>
  <si>
    <t>横瀬西</t>
    <rPh sb="0" eb="2">
      <t>ヨコセ</t>
    </rPh>
    <rPh sb="2" eb="3">
      <t>ニシ</t>
    </rPh>
    <phoneticPr fontId="3"/>
  </si>
  <si>
    <t>八幡</t>
    <rPh sb="0" eb="2">
      <t>ヤハタ</t>
    </rPh>
    <phoneticPr fontId="3"/>
  </si>
  <si>
    <t>佐伯リベロ</t>
    <rPh sb="0" eb="2">
      <t>サイキ</t>
    </rPh>
    <phoneticPr fontId="3"/>
  </si>
  <si>
    <t>M</t>
    <phoneticPr fontId="3"/>
  </si>
  <si>
    <t>田尻小</t>
    <rPh sb="0" eb="2">
      <t>タジリ</t>
    </rPh>
    <rPh sb="2" eb="3">
      <t>ショウ</t>
    </rPh>
    <phoneticPr fontId="3"/>
  </si>
  <si>
    <t>田尻</t>
    <rPh sb="0" eb="2">
      <t>タジリ</t>
    </rPh>
    <phoneticPr fontId="3"/>
  </si>
  <si>
    <t>渡町台</t>
    <rPh sb="0" eb="1">
      <t>ワタル</t>
    </rPh>
    <rPh sb="1" eb="2">
      <t>マチ</t>
    </rPh>
    <rPh sb="2" eb="3">
      <t>ダイ</t>
    </rPh>
    <phoneticPr fontId="3"/>
  </si>
  <si>
    <t>北郡坂ノ市</t>
    <rPh sb="0" eb="3">
      <t>キタグンサカ</t>
    </rPh>
    <rPh sb="4" eb="5">
      <t>イチ</t>
    </rPh>
    <phoneticPr fontId="3"/>
  </si>
  <si>
    <t>三花</t>
    <rPh sb="0" eb="1">
      <t>ミ</t>
    </rPh>
    <rPh sb="1" eb="2">
      <t>ハナ</t>
    </rPh>
    <phoneticPr fontId="3"/>
  </si>
  <si>
    <t>明治北</t>
    <rPh sb="0" eb="2">
      <t>メイジ</t>
    </rPh>
    <rPh sb="2" eb="3">
      <t>キタ</t>
    </rPh>
    <phoneticPr fontId="3"/>
  </si>
  <si>
    <t>明治北小</t>
    <rPh sb="0" eb="3">
      <t>メイジキタ</t>
    </rPh>
    <rPh sb="3" eb="4">
      <t>ショウ</t>
    </rPh>
    <phoneticPr fontId="3"/>
  </si>
  <si>
    <t>森岡</t>
    <rPh sb="0" eb="2">
      <t>モリオカ</t>
    </rPh>
    <phoneticPr fontId="3"/>
  </si>
  <si>
    <t>三芳</t>
    <rPh sb="0" eb="2">
      <t>ミヨシ</t>
    </rPh>
    <phoneticPr fontId="3"/>
  </si>
  <si>
    <t>はやぶさ</t>
    <phoneticPr fontId="3"/>
  </si>
  <si>
    <t>N</t>
    <phoneticPr fontId="3"/>
  </si>
  <si>
    <t>４チームパート予選トーナメント表・日程表</t>
    <rPh sb="7" eb="9">
      <t>ヨセン</t>
    </rPh>
    <rPh sb="15" eb="16">
      <t>ヒョウ</t>
    </rPh>
    <phoneticPr fontId="3"/>
  </si>
  <si>
    <t>明野北</t>
    <rPh sb="0" eb="3">
      <t>アケノキタ</t>
    </rPh>
    <phoneticPr fontId="3"/>
  </si>
  <si>
    <t>宗方</t>
    <rPh sb="0" eb="2">
      <t>ムナカタ</t>
    </rPh>
    <phoneticPr fontId="3"/>
  </si>
  <si>
    <r>
      <rPr>
        <b/>
        <u/>
        <sz val="11"/>
        <color rgb="FFFF0000"/>
        <rFont val="Meiryo UI"/>
        <family val="3"/>
        <charset val="128"/>
      </rPr>
      <t>令和７年７月１９日（土）、２０日（日）、２１日（月）、決勝は別途連絡の１日</t>
    </r>
    <r>
      <rPr>
        <sz val="11"/>
        <color theme="1"/>
        <rFont val="Meiryo UI"/>
        <family val="3"/>
        <charset val="128"/>
      </rPr>
      <t>　　４日間（雨天決行）</t>
    </r>
    <rPh sb="0" eb="2">
      <t>レイワ</t>
    </rPh>
    <rPh sb="3" eb="4">
      <t>ネン</t>
    </rPh>
    <rPh sb="15" eb="16">
      <t>ヒ</t>
    </rPh>
    <rPh sb="17" eb="18">
      <t>ヒ</t>
    </rPh>
    <rPh sb="24" eb="25">
      <t>ゲツ</t>
    </rPh>
    <rPh sb="27" eb="29">
      <t>ケッショウ</t>
    </rPh>
    <rPh sb="30" eb="32">
      <t>ベット</t>
    </rPh>
    <rPh sb="32" eb="34">
      <t>レンラク</t>
    </rPh>
    <rPh sb="36" eb="37">
      <t>ヒ</t>
    </rPh>
    <phoneticPr fontId="3"/>
  </si>
  <si>
    <t>本大会は、暑熱環境の厳しい７月に行われることから下記対策/対応を採ることとし計画修正。</t>
    <rPh sb="0" eb="3">
      <t>ホンタイカイ</t>
    </rPh>
    <rPh sb="5" eb="9">
      <t>ショネツカンキョウ</t>
    </rPh>
    <rPh sb="10" eb="11">
      <t>キビ</t>
    </rPh>
    <rPh sb="14" eb="15">
      <t>ガツ</t>
    </rPh>
    <rPh sb="16" eb="17">
      <t>オコナ</t>
    </rPh>
    <rPh sb="24" eb="26">
      <t>カキ</t>
    </rPh>
    <rPh sb="26" eb="28">
      <t>タイサク</t>
    </rPh>
    <rPh sb="29" eb="31">
      <t>タイオウ</t>
    </rPh>
    <rPh sb="32" eb="33">
      <t>ト</t>
    </rPh>
    <rPh sb="38" eb="40">
      <t>ケイカク</t>
    </rPh>
    <rPh sb="40" eb="42">
      <t>シュウセイ</t>
    </rPh>
    <phoneticPr fontId="3"/>
  </si>
  <si>
    <t>・試合を早朝8:00から開始、午前中に終了とし、WBGT値の低い環境下で試合を行う。</t>
    <rPh sb="1" eb="3">
      <t>シアイ</t>
    </rPh>
    <rPh sb="4" eb="6">
      <t>ソウチョウ</t>
    </rPh>
    <rPh sb="12" eb="14">
      <t>カイシ</t>
    </rPh>
    <rPh sb="15" eb="18">
      <t>ゴゼンナカ</t>
    </rPh>
    <rPh sb="19" eb="21">
      <t>シュウリョウ</t>
    </rPh>
    <rPh sb="28" eb="29">
      <t>アタイ</t>
    </rPh>
    <rPh sb="30" eb="31">
      <t>ヒク</t>
    </rPh>
    <rPh sb="32" eb="34">
      <t>カンキョウ</t>
    </rPh>
    <rPh sb="34" eb="35">
      <t>シタ</t>
    </rPh>
    <rPh sb="36" eb="38">
      <t>シアイ</t>
    </rPh>
    <rPh sb="39" eb="40">
      <t>オコナ</t>
    </rPh>
    <phoneticPr fontId="3"/>
  </si>
  <si>
    <t>　また、30分ゲーム×最大２試合/チームとし、選手の負荷を減らすこととし日程を１日延長。</t>
    <rPh sb="6" eb="7">
      <t>フン</t>
    </rPh>
    <rPh sb="11" eb="13">
      <t>サイダイ</t>
    </rPh>
    <rPh sb="14" eb="16">
      <t>シアイ</t>
    </rPh>
    <rPh sb="23" eb="25">
      <t>センシュ</t>
    </rPh>
    <rPh sb="26" eb="28">
      <t>フカ</t>
    </rPh>
    <rPh sb="29" eb="30">
      <t>ヘ</t>
    </rPh>
    <rPh sb="36" eb="38">
      <t>ニッテイ</t>
    </rPh>
    <rPh sb="40" eb="41">
      <t>ヒ</t>
    </rPh>
    <rPh sb="41" eb="43">
      <t>エンチョウ</t>
    </rPh>
    <phoneticPr fontId="3"/>
  </si>
  <si>
    <r>
      <t>　</t>
    </r>
    <r>
      <rPr>
        <u/>
        <sz val="11"/>
        <color rgb="FFFF0000"/>
        <rFont val="Meiryo UI"/>
        <family val="3"/>
        <charset val="128"/>
      </rPr>
      <t>日程未定の決勝の主審、副審(３人審判制)も本部で対応</t>
    </r>
    <r>
      <rPr>
        <sz val="11"/>
        <color theme="1"/>
        <rFont val="Meiryo UI"/>
        <family val="3"/>
        <charset val="128"/>
      </rPr>
      <t>します。</t>
    </r>
    <rPh sb="1" eb="3">
      <t>ニッテイ</t>
    </rPh>
    <rPh sb="3" eb="5">
      <t>ミテイ</t>
    </rPh>
    <rPh sb="6" eb="8">
      <t>ケッショウ</t>
    </rPh>
    <phoneticPr fontId="3"/>
  </si>
  <si>
    <t>城東</t>
    <rPh sb="0" eb="2">
      <t>ジョウトウ</t>
    </rPh>
    <phoneticPr fontId="3"/>
  </si>
  <si>
    <t>※会場A～H：　西部第一G２面、天空広場２面、明野西小、南大分小、金の手G、西の台小　他から決定します。（7/19夜に決定連絡）</t>
    <rPh sb="1" eb="3">
      <t>カイジョウ</t>
    </rPh>
    <rPh sb="8" eb="12">
      <t>セイブダイイチ</t>
    </rPh>
    <rPh sb="14" eb="15">
      <t>メン</t>
    </rPh>
    <rPh sb="16" eb="20">
      <t>テンクウヒロバ</t>
    </rPh>
    <rPh sb="21" eb="22">
      <t>メン</t>
    </rPh>
    <rPh sb="23" eb="26">
      <t>アケノニシ</t>
    </rPh>
    <rPh sb="26" eb="27">
      <t>ショウ</t>
    </rPh>
    <rPh sb="28" eb="31">
      <t>ミナミオオイタ</t>
    </rPh>
    <rPh sb="31" eb="32">
      <t>ショウ</t>
    </rPh>
    <rPh sb="33" eb="34">
      <t>キン</t>
    </rPh>
    <rPh sb="35" eb="36">
      <t>テ</t>
    </rPh>
    <rPh sb="38" eb="39">
      <t>ニシ</t>
    </rPh>
    <rPh sb="40" eb="41">
      <t>ダイ</t>
    </rPh>
    <rPh sb="41" eb="42">
      <t>ショウ</t>
    </rPh>
    <rPh sb="43" eb="44">
      <t>ホカ</t>
    </rPh>
    <rPh sb="46" eb="48">
      <t>ケッテイ</t>
    </rPh>
    <rPh sb="57" eb="58">
      <t>ヨル</t>
    </rPh>
    <rPh sb="59" eb="61">
      <t>ケッテイ</t>
    </rPh>
    <rPh sb="61" eb="63">
      <t>レンラク</t>
    </rPh>
    <phoneticPr fontId="3"/>
  </si>
  <si>
    <t>会場に暑さ指数計（WBGT計）と雷検知器を置き、問題のない環境下で選手が安全に活動</t>
    <rPh sb="0" eb="2">
      <t>カイジョウ</t>
    </rPh>
    <rPh sb="3" eb="4">
      <t>アツ</t>
    </rPh>
    <rPh sb="5" eb="7">
      <t>シスウ</t>
    </rPh>
    <rPh sb="7" eb="8">
      <t>ケイ</t>
    </rPh>
    <rPh sb="13" eb="14">
      <t>ケイ</t>
    </rPh>
    <rPh sb="16" eb="20">
      <t>カミナリケンチキ</t>
    </rPh>
    <rPh sb="21" eb="22">
      <t>オ</t>
    </rPh>
    <rPh sb="24" eb="26">
      <t>モンダイ</t>
    </rPh>
    <rPh sb="29" eb="32">
      <t>カンキョウカ</t>
    </rPh>
    <rPh sb="33" eb="35">
      <t>センシュ</t>
    </rPh>
    <rPh sb="36" eb="38">
      <t>アンゼン</t>
    </rPh>
    <rPh sb="39" eb="41">
      <t>カツドウ</t>
    </rPh>
    <phoneticPr fontId="3"/>
  </si>
  <si>
    <t>できることを確認します。もし、基準を外れ、安全上の問題があると判断すれば、試合の中断、</t>
    <rPh sb="6" eb="8">
      <t>カクニン</t>
    </rPh>
    <rPh sb="15" eb="17">
      <t>キジュン</t>
    </rPh>
    <rPh sb="18" eb="19">
      <t>ハズ</t>
    </rPh>
    <rPh sb="21" eb="23">
      <t>アンゼン</t>
    </rPh>
    <rPh sb="23" eb="24">
      <t>ジョウ</t>
    </rPh>
    <rPh sb="25" eb="27">
      <t>モンダイ</t>
    </rPh>
    <rPh sb="31" eb="33">
      <t>ハンダン</t>
    </rPh>
    <rPh sb="37" eb="39">
      <t>シアイ</t>
    </rPh>
    <rPh sb="40" eb="42">
      <t>チュウダン</t>
    </rPh>
    <phoneticPr fontId="3"/>
  </si>
  <si>
    <t>延期も止むを得ないことを同意の上、参加いただきます。</t>
    <rPh sb="17" eb="19">
      <t>サンカ</t>
    </rPh>
    <phoneticPr fontId="3"/>
  </si>
  <si>
    <r>
      <t>開会式は、</t>
    </r>
    <r>
      <rPr>
        <b/>
        <sz val="11"/>
        <color rgb="FFFF0000"/>
        <rFont val="Meiryo UI"/>
        <family val="3"/>
        <charset val="128"/>
      </rPr>
      <t>西部第一G</t>
    </r>
    <r>
      <rPr>
        <sz val="11"/>
        <color theme="1"/>
        <rFont val="Meiryo UI"/>
        <family val="3"/>
        <charset val="128"/>
      </rPr>
      <t>で行う。（</t>
    </r>
    <r>
      <rPr>
        <b/>
        <sz val="11"/>
        <color rgb="FFFF0000"/>
        <rFont val="Meiryo UI"/>
        <family val="3"/>
        <charset val="128"/>
      </rPr>
      <t>開会式８時５０分（第一試合終了後）</t>
    </r>
    <r>
      <rPr>
        <sz val="11"/>
        <color theme="1"/>
        <rFont val="Meiryo UI"/>
        <family val="3"/>
        <charset val="128"/>
      </rPr>
      <t>、会場の６チーム参加）</t>
    </r>
    <rPh sb="5" eb="7">
      <t>セイブ</t>
    </rPh>
    <rPh sb="7" eb="9">
      <t>ダイイチ</t>
    </rPh>
    <rPh sb="22" eb="23">
      <t>フン</t>
    </rPh>
    <rPh sb="24" eb="26">
      <t>ダイイチ</t>
    </rPh>
    <rPh sb="26" eb="28">
      <t>シアイ</t>
    </rPh>
    <rPh sb="28" eb="31">
      <t>シュウリョウゴ</t>
    </rPh>
    <rPh sb="33" eb="35">
      <t>カイジョウ</t>
    </rPh>
    <phoneticPr fontId="3"/>
  </si>
  <si>
    <r>
      <t>第４９回大分県スポーツ少年団（知事杯・大分合同新聞社旗争奪）サッカー交流大会実施要項</t>
    </r>
    <r>
      <rPr>
        <b/>
        <sz val="12"/>
        <color rgb="FFFF0000"/>
        <rFont val="Meiryo UI"/>
        <family val="3"/>
        <charset val="128"/>
      </rPr>
      <t>（修正版）</t>
    </r>
    <rPh sb="3" eb="4">
      <t>カイ</t>
    </rPh>
    <rPh sb="43" eb="46">
      <t>シュウセイバン</t>
    </rPh>
    <phoneticPr fontId="3"/>
  </si>
  <si>
    <r>
      <t>◇参加各チームは、</t>
    </r>
    <r>
      <rPr>
        <b/>
        <u/>
        <sz val="16"/>
        <color rgb="FFFF0000"/>
        <rFont val="ＭＳ Ｐゴシック"/>
        <family val="3"/>
        <charset val="128"/>
      </rPr>
      <t>７月１９日（土）1３時までに（帰りに）、西部第一グランド会場に参加賞</t>
    </r>
    <r>
      <rPr>
        <b/>
        <sz val="16"/>
        <color rgb="FFFF0000"/>
        <rFont val="ＭＳ Ｐゴシック"/>
        <family val="3"/>
        <charset val="128"/>
      </rPr>
      <t>を取りに来てください。</t>
    </r>
    <rPh sb="1" eb="3">
      <t>サンカ</t>
    </rPh>
    <rPh sb="3" eb="4">
      <t>カク</t>
    </rPh>
    <rPh sb="15" eb="16">
      <t>ド</t>
    </rPh>
    <rPh sb="24" eb="25">
      <t>カエ</t>
    </rPh>
    <rPh sb="29" eb="31">
      <t>セイブ</t>
    </rPh>
    <rPh sb="31" eb="33">
      <t>ダイイチ</t>
    </rPh>
    <rPh sb="37" eb="39">
      <t>カイジョウ</t>
    </rPh>
    <rPh sb="40" eb="42">
      <t>サンカ</t>
    </rPh>
    <rPh sb="42" eb="43">
      <t>ショウ</t>
    </rPh>
    <rPh sb="44" eb="45">
      <t>ト</t>
    </rPh>
    <rPh sb="47" eb="48">
      <t>キ</t>
    </rPh>
    <phoneticPr fontId="3"/>
  </si>
  <si>
    <t>8:50開会式</t>
    <rPh sb="4" eb="7">
      <t>カイカイシキ</t>
    </rPh>
    <phoneticPr fontId="3"/>
  </si>
  <si>
    <t>㈱モルテン、丸果大分大同青果㈱、大塚製薬㈱、㈱アルペン スポーツデポ大分店、Mスポ　</t>
    <rPh sb="34" eb="37">
      <t>オオイタテン</t>
    </rPh>
    <phoneticPr fontId="3"/>
  </si>
  <si>
    <t>ようこくバンビーレ</t>
    <phoneticPr fontId="3"/>
  </si>
  <si>
    <t xml:space="preserve"> </t>
    <phoneticPr fontId="3"/>
  </si>
  <si>
    <t>日出</t>
    <rPh sb="0" eb="2">
      <t>ヒジ</t>
    </rPh>
    <phoneticPr fontId="3"/>
  </si>
  <si>
    <t>予選は、リーグ制、又はトーナメント制を採り、これを通過したチームによる決勝トーナメント方式とする。</t>
    <rPh sb="9" eb="10">
      <t>マタ</t>
    </rPh>
    <rPh sb="17" eb="18">
      <t>セイ</t>
    </rPh>
    <phoneticPr fontId="3"/>
  </si>
  <si>
    <r>
      <t>予選、決勝トーナメントとも全て、</t>
    </r>
    <r>
      <rPr>
        <b/>
        <sz val="11"/>
        <color rgb="FFFF0000"/>
        <rFont val="Meiryo UI"/>
        <family val="3"/>
        <charset val="128"/>
      </rPr>
      <t>試合時間30分</t>
    </r>
    <r>
      <rPr>
        <sz val="11"/>
        <color rgb="FFFF0000"/>
        <rFont val="Meiryo UI"/>
        <family val="3"/>
        <charset val="128"/>
      </rPr>
      <t>（15分・5分ﾊｰﾌﾀｲﾑ・15分とする）</t>
    </r>
    <rPh sb="13" eb="14">
      <t>スベ</t>
    </rPh>
    <phoneticPr fontId="3"/>
  </si>
  <si>
    <t>②予選４チームパートは、引分けで勝敗の決しない時は、ＰＫ戦（３人制）とする。</t>
    <rPh sb="1" eb="3">
      <t>ヨセン</t>
    </rPh>
    <rPh sb="12" eb="14">
      <t>ヒキワ</t>
    </rPh>
    <phoneticPr fontId="3"/>
  </si>
  <si>
    <t>①予選３チームパートは、勝点（勝ち：３　引分け：１　負け：０）で順位を決める。尚、</t>
    <rPh sb="1" eb="3">
      <t>ヨセン</t>
    </rPh>
    <phoneticPr fontId="3"/>
  </si>
  <si>
    <r>
      <t>予選は、</t>
    </r>
    <r>
      <rPr>
        <sz val="11"/>
        <color rgb="FFFF0000"/>
        <rFont val="Meiryo UI"/>
        <family val="3"/>
        <charset val="128"/>
      </rPr>
      <t>①</t>
    </r>
    <r>
      <rPr>
        <b/>
        <u/>
        <sz val="11"/>
        <color rgb="FFFF0000"/>
        <rFont val="Meiryo UI"/>
        <family val="3"/>
        <charset val="128"/>
      </rPr>
      <t>３チームパートは、総当たりのリーグ制</t>
    </r>
    <r>
      <rPr>
        <sz val="11"/>
        <color theme="1"/>
        <rFont val="Meiryo UI"/>
        <family val="3"/>
        <charset val="128"/>
      </rPr>
      <t>、</t>
    </r>
    <r>
      <rPr>
        <sz val="11"/>
        <color rgb="FFFF0000"/>
        <rFont val="Meiryo UI"/>
        <family val="3"/>
        <charset val="128"/>
      </rPr>
      <t>②</t>
    </r>
    <r>
      <rPr>
        <b/>
        <u/>
        <sz val="11"/>
        <color rgb="FFFF0000"/>
        <rFont val="Meiryo UI"/>
        <family val="3"/>
        <charset val="128"/>
      </rPr>
      <t>４チームパートは、トーナメント制</t>
    </r>
    <r>
      <rPr>
        <sz val="11"/>
        <color theme="1"/>
        <rFont val="Meiryo UI"/>
        <family val="3"/>
        <charset val="128"/>
      </rPr>
      <t>とする。</t>
    </r>
    <rPh sb="0" eb="2">
      <t>ヨセン</t>
    </rPh>
    <rPh sb="14" eb="16">
      <t>ソウア</t>
    </rPh>
    <rPh sb="22" eb="23">
      <t>セイ</t>
    </rPh>
    <rPh sb="40" eb="41">
      <t>セイ</t>
    </rPh>
    <phoneticPr fontId="3"/>
  </si>
  <si>
    <t>A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</si>
  <si>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</si>
  <si>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</si>
  <si>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</si>
  <si>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</si>
  <si>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-</t>
    <phoneticPr fontId="3"/>
  </si>
  <si>
    <t>大在</t>
    <rPh sb="0" eb="2">
      <t>オオザイ</t>
    </rPh>
    <phoneticPr fontId="3"/>
  </si>
  <si>
    <t>大道</t>
    <rPh sb="0" eb="2">
      <t>オオミチ</t>
    </rPh>
    <phoneticPr fontId="3"/>
  </si>
  <si>
    <t>引分</t>
    <rPh sb="0" eb="2">
      <t>ヒキワ</t>
    </rPh>
    <phoneticPr fontId="3"/>
  </si>
  <si>
    <t>1PK2</t>
    <phoneticPr fontId="3"/>
  </si>
  <si>
    <t>渡町台</t>
    <rPh sb="0" eb="2">
      <t>ワタルマチ</t>
    </rPh>
    <rPh sb="2" eb="3">
      <t>ダイ</t>
    </rPh>
    <phoneticPr fontId="3"/>
  </si>
  <si>
    <t>南大分</t>
    <rPh sb="0" eb="3">
      <t>ミナミオオイタ</t>
    </rPh>
    <phoneticPr fontId="3"/>
  </si>
  <si>
    <t>FC大野</t>
    <rPh sb="2" eb="4">
      <t>オオノ</t>
    </rPh>
    <phoneticPr fontId="3"/>
  </si>
  <si>
    <t>明治北</t>
    <rPh sb="0" eb="2">
      <t>メイジ</t>
    </rPh>
    <rPh sb="2" eb="3">
      <t>キタ</t>
    </rPh>
    <phoneticPr fontId="3"/>
  </si>
  <si>
    <t>県央おおの</t>
    <rPh sb="0" eb="2">
      <t>ケンオウ</t>
    </rPh>
    <phoneticPr fontId="3"/>
  </si>
  <si>
    <t>金池長浜</t>
    <rPh sb="0" eb="4">
      <t>カナイケナガハマ</t>
    </rPh>
    <phoneticPr fontId="3"/>
  </si>
  <si>
    <t>滝尾下郡</t>
    <rPh sb="0" eb="4">
      <t>タキオシモゴオリ</t>
    </rPh>
    <phoneticPr fontId="3"/>
  </si>
  <si>
    <t>西の台</t>
    <rPh sb="0" eb="1">
      <t>ニシ</t>
    </rPh>
    <rPh sb="2" eb="3">
      <t>ダイ</t>
    </rPh>
    <phoneticPr fontId="3"/>
  </si>
  <si>
    <t>佐伯リベロ</t>
    <rPh sb="0" eb="2">
      <t>サイキ</t>
    </rPh>
    <phoneticPr fontId="3"/>
  </si>
  <si>
    <t>エラン横瀬</t>
    <rPh sb="3" eb="5">
      <t>ヨコセ</t>
    </rPh>
    <phoneticPr fontId="3"/>
  </si>
  <si>
    <t>明野東</t>
    <rPh sb="0" eb="3">
      <t>アケノヒガシ</t>
    </rPh>
    <phoneticPr fontId="3"/>
  </si>
  <si>
    <t>東FC</t>
    <rPh sb="0" eb="1">
      <t>ヒガシ</t>
    </rPh>
    <phoneticPr fontId="3"/>
  </si>
  <si>
    <t>はやぶさ</t>
    <phoneticPr fontId="3"/>
  </si>
  <si>
    <t>戸次吉野</t>
    <rPh sb="0" eb="4">
      <t>ヘツギヨシノ</t>
    </rPh>
    <phoneticPr fontId="3"/>
  </si>
  <si>
    <t>明野西</t>
    <rPh sb="0" eb="3">
      <t>アケノニシ</t>
    </rPh>
    <phoneticPr fontId="3"/>
  </si>
  <si>
    <t>由布川</t>
    <rPh sb="0" eb="2">
      <t>ユフ</t>
    </rPh>
    <rPh sb="2" eb="3">
      <t>ガワ</t>
    </rPh>
    <phoneticPr fontId="3"/>
  </si>
  <si>
    <t>豊　府</t>
    <rPh sb="0" eb="1">
      <t>ユタカ</t>
    </rPh>
    <rPh sb="2" eb="3">
      <t>フ</t>
    </rPh>
    <phoneticPr fontId="3"/>
  </si>
  <si>
    <t>弥　生</t>
    <rPh sb="0" eb="1">
      <t>ヤ</t>
    </rPh>
    <rPh sb="2" eb="3">
      <t>セイ</t>
    </rPh>
    <phoneticPr fontId="3"/>
  </si>
  <si>
    <t>安　岐</t>
    <rPh sb="0" eb="1">
      <t>アン</t>
    </rPh>
    <rPh sb="2" eb="3">
      <t>チマタ</t>
    </rPh>
    <phoneticPr fontId="3"/>
  </si>
  <si>
    <t>挾　間</t>
    <rPh sb="0" eb="1">
      <t>バサミ</t>
    </rPh>
    <rPh sb="2" eb="3">
      <t>アイダ</t>
    </rPh>
    <phoneticPr fontId="3"/>
  </si>
  <si>
    <t>宗　方</t>
    <rPh sb="0" eb="1">
      <t>シュウ</t>
    </rPh>
    <rPh sb="2" eb="3">
      <t>カタ</t>
    </rPh>
    <phoneticPr fontId="3"/>
  </si>
  <si>
    <t>碩　田</t>
    <rPh sb="0" eb="1">
      <t>セキ</t>
    </rPh>
    <rPh sb="2" eb="3">
      <t>タ</t>
    </rPh>
    <phoneticPr fontId="3"/>
  </si>
  <si>
    <t>大　道</t>
    <rPh sb="0" eb="1">
      <t>ダイ</t>
    </rPh>
    <rPh sb="2" eb="3">
      <t>ミチ</t>
    </rPh>
    <phoneticPr fontId="3"/>
  </si>
  <si>
    <t>玖　珠</t>
    <rPh sb="0" eb="1">
      <t>ク</t>
    </rPh>
    <rPh sb="2" eb="3">
      <t>タマ</t>
    </rPh>
    <phoneticPr fontId="3"/>
  </si>
  <si>
    <t>明　治</t>
    <rPh sb="0" eb="1">
      <t>メイ</t>
    </rPh>
    <rPh sb="2" eb="3">
      <t>オサム</t>
    </rPh>
    <phoneticPr fontId="3"/>
  </si>
  <si>
    <t>鶴　崎</t>
    <rPh sb="0" eb="1">
      <t>ツル</t>
    </rPh>
    <rPh sb="2" eb="3">
      <t>サキ</t>
    </rPh>
    <phoneticPr fontId="3"/>
  </si>
  <si>
    <t>日　岡</t>
    <rPh sb="0" eb="1">
      <t>ヒ</t>
    </rPh>
    <rPh sb="2" eb="3">
      <t>オカ</t>
    </rPh>
    <phoneticPr fontId="3"/>
  </si>
  <si>
    <t>三　花</t>
    <rPh sb="0" eb="1">
      <t>ミ</t>
    </rPh>
    <rPh sb="2" eb="3">
      <t>ハナ</t>
    </rPh>
    <phoneticPr fontId="3"/>
  </si>
  <si>
    <t>下　毛</t>
    <rPh sb="0" eb="1">
      <t>シタ</t>
    </rPh>
    <rPh sb="2" eb="3">
      <t>ケ</t>
    </rPh>
    <phoneticPr fontId="3"/>
  </si>
  <si>
    <t>日　出</t>
    <rPh sb="0" eb="1">
      <t>ヒ</t>
    </rPh>
    <rPh sb="2" eb="3">
      <t>デ</t>
    </rPh>
    <phoneticPr fontId="3"/>
  </si>
  <si>
    <t>鶴　居</t>
    <rPh sb="0" eb="1">
      <t>ツル</t>
    </rPh>
    <rPh sb="2" eb="3">
      <t>イ</t>
    </rPh>
    <phoneticPr fontId="3"/>
  </si>
  <si>
    <t>A:南大分小</t>
    <rPh sb="2" eb="5">
      <t>ミナミオオイタ</t>
    </rPh>
    <rPh sb="5" eb="6">
      <t>ショウ</t>
    </rPh>
    <phoneticPr fontId="3"/>
  </si>
  <si>
    <t>B:金の手G</t>
    <rPh sb="2" eb="3">
      <t>キン</t>
    </rPh>
    <rPh sb="4" eb="5">
      <t>テ</t>
    </rPh>
    <phoneticPr fontId="3"/>
  </si>
  <si>
    <t>C:西部G東</t>
    <rPh sb="2" eb="4">
      <t>セイブ</t>
    </rPh>
    <rPh sb="5" eb="6">
      <t>ヒガシ</t>
    </rPh>
    <phoneticPr fontId="3"/>
  </si>
  <si>
    <t>D:西の台小</t>
    <rPh sb="2" eb="3">
      <t>ニシ</t>
    </rPh>
    <rPh sb="4" eb="5">
      <t>ダイ</t>
    </rPh>
    <rPh sb="5" eb="6">
      <t>ショウ</t>
    </rPh>
    <phoneticPr fontId="3"/>
  </si>
  <si>
    <t>E:天空広場東</t>
    <rPh sb="2" eb="4">
      <t>テンクウ</t>
    </rPh>
    <rPh sb="4" eb="6">
      <t>ヒロバ</t>
    </rPh>
    <rPh sb="6" eb="7">
      <t>ヒガシ</t>
    </rPh>
    <phoneticPr fontId="3"/>
  </si>
  <si>
    <t>F:天空広場西</t>
    <rPh sb="2" eb="4">
      <t>テンクウ</t>
    </rPh>
    <rPh sb="4" eb="6">
      <t>ヒロバ</t>
    </rPh>
    <rPh sb="6" eb="7">
      <t>ニシ</t>
    </rPh>
    <phoneticPr fontId="3"/>
  </si>
  <si>
    <t>G:西部G西</t>
    <rPh sb="2" eb="4">
      <t>セイブ</t>
    </rPh>
    <rPh sb="5" eb="6">
      <t>ニシ</t>
    </rPh>
    <phoneticPr fontId="3"/>
  </si>
  <si>
    <t>H:明野西小</t>
    <rPh sb="2" eb="5">
      <t>アケノニシ</t>
    </rPh>
    <rPh sb="5" eb="6">
      <t>ショウ</t>
    </rPh>
    <phoneticPr fontId="3"/>
  </si>
  <si>
    <t>会場担当チーム</t>
    <rPh sb="0" eb="2">
      <t>カイジョウ</t>
    </rPh>
    <rPh sb="2" eb="4">
      <t>タントウ</t>
    </rPh>
    <phoneticPr fontId="3"/>
  </si>
  <si>
    <t>※</t>
    <phoneticPr fontId="3"/>
  </si>
  <si>
    <t>青字チームが</t>
    <rPh sb="0" eb="2">
      <t>アオジ</t>
    </rPh>
    <phoneticPr fontId="3"/>
  </si>
  <si>
    <t>※天空広場会場担当に田尻/佐々木氏追加</t>
    <rPh sb="1" eb="3">
      <t>テンクウ</t>
    </rPh>
    <rPh sb="3" eb="5">
      <t>ヒロバ</t>
    </rPh>
    <rPh sb="5" eb="7">
      <t>カイジョウ</t>
    </rPh>
    <rPh sb="7" eb="9">
      <t>タントウ</t>
    </rPh>
    <rPh sb="10" eb="12">
      <t>タジリ</t>
    </rPh>
    <rPh sb="13" eb="17">
      <t>ササキシ</t>
    </rPh>
    <rPh sb="17" eb="19">
      <t>ツイカ</t>
    </rPh>
    <phoneticPr fontId="3"/>
  </si>
  <si>
    <t>南大分</t>
    <rPh sb="0" eb="3">
      <t>ミナミオオイタ</t>
    </rPh>
    <phoneticPr fontId="3"/>
  </si>
  <si>
    <t>明治北</t>
    <rPh sb="0" eb="2">
      <t>メイジ</t>
    </rPh>
    <rPh sb="2" eb="3">
      <t>キタ</t>
    </rPh>
    <phoneticPr fontId="3"/>
  </si>
  <si>
    <t>審判C2負け</t>
    <phoneticPr fontId="3"/>
  </si>
  <si>
    <t>滝尾下郡</t>
    <rPh sb="0" eb="4">
      <t>タキオシモゴウリ</t>
    </rPh>
    <phoneticPr fontId="3"/>
  </si>
  <si>
    <t>西の台</t>
    <rPh sb="0" eb="1">
      <t>ニシ</t>
    </rPh>
    <rPh sb="2" eb="3">
      <t>ダイ</t>
    </rPh>
    <phoneticPr fontId="3"/>
  </si>
  <si>
    <t>佐伯リベロ</t>
    <rPh sb="0" eb="2">
      <t>サイキ</t>
    </rPh>
    <phoneticPr fontId="3"/>
  </si>
  <si>
    <t>鶴　崎</t>
    <rPh sb="0" eb="1">
      <t>ツル</t>
    </rPh>
    <rPh sb="2" eb="3">
      <t>サキ</t>
    </rPh>
    <phoneticPr fontId="3"/>
  </si>
  <si>
    <t>三　花</t>
    <rPh sb="0" eb="1">
      <t>サン</t>
    </rPh>
    <rPh sb="2" eb="3">
      <t>ハナ</t>
    </rPh>
    <phoneticPr fontId="3"/>
  </si>
  <si>
    <t>日　出</t>
    <rPh sb="0" eb="1">
      <t>ヒ</t>
    </rPh>
    <rPh sb="2" eb="3">
      <t>デ</t>
    </rPh>
    <phoneticPr fontId="3"/>
  </si>
  <si>
    <t>日程修正について）</t>
    <rPh sb="0" eb="2">
      <t>ニッテイ</t>
    </rPh>
    <rPh sb="2" eb="4">
      <t>シュウセイ</t>
    </rPh>
    <phoneticPr fontId="3"/>
  </si>
  <si>
    <t>桃　園</t>
    <rPh sb="0" eb="1">
      <t>モモ</t>
    </rPh>
    <rPh sb="2" eb="3">
      <t>ソノ</t>
    </rPh>
    <phoneticPr fontId="3"/>
  </si>
  <si>
    <t>　※大会１日目、２日目のＷＢＧＴ値が比較的に低かった実績から</t>
    <rPh sb="2" eb="4">
      <t>タイカイ</t>
    </rPh>
    <rPh sb="5" eb="7">
      <t>ヒメ</t>
    </rPh>
    <rPh sb="9" eb="10">
      <t>ヒ</t>
    </rPh>
    <rPh sb="10" eb="11">
      <t>メ</t>
    </rPh>
    <rPh sb="16" eb="17">
      <t>アタイ</t>
    </rPh>
    <rPh sb="18" eb="21">
      <t>ヒカクテキ</t>
    </rPh>
    <rPh sb="22" eb="23">
      <t>ヒク</t>
    </rPh>
    <phoneticPr fontId="3"/>
  </si>
  <si>
    <t>　 7/21（月）準々決勝、準決勝、決勝の主審、副審は、本部審判</t>
    <rPh sb="7" eb="8">
      <t>ゲツ</t>
    </rPh>
    <rPh sb="9" eb="13">
      <t>ジュンジュンケッショウ</t>
    </rPh>
    <rPh sb="18" eb="20">
      <t>ケッショウ</t>
    </rPh>
    <rPh sb="21" eb="23">
      <t>シュシン</t>
    </rPh>
    <rPh sb="24" eb="26">
      <t>フクシン</t>
    </rPh>
    <phoneticPr fontId="3"/>
  </si>
  <si>
    <t>南大分サッカー少年団</t>
    <rPh sb="0" eb="3">
      <t>ミナミオオイタ</t>
    </rPh>
    <rPh sb="7" eb="10">
      <t>ショウネンダン</t>
    </rPh>
    <phoneticPr fontId="3"/>
  </si>
  <si>
    <t>南大分サッカー少年団</t>
    <phoneticPr fontId="3"/>
  </si>
  <si>
    <t>Ｙ８</t>
    <phoneticPr fontId="3"/>
  </si>
  <si>
    <t>Ｙ4</t>
    <phoneticPr fontId="3"/>
  </si>
  <si>
    <t>鶴崎ＳＳＳ</t>
    <rPh sb="0" eb="2">
      <t>ツルサキ</t>
    </rPh>
    <phoneticPr fontId="3"/>
  </si>
  <si>
    <t>滝尾下郡ＳＳＳ
ＭＦＣ三花少年サッカー教室</t>
    <rPh sb="0" eb="4">
      <t>タキオシモゴウリ</t>
    </rPh>
    <rPh sb="11" eb="13">
      <t>ミハナ</t>
    </rPh>
    <rPh sb="13" eb="15">
      <t>ショウネン</t>
    </rPh>
    <rPh sb="19" eb="21">
      <t>キョウシツ</t>
    </rPh>
    <phoneticPr fontId="3"/>
  </si>
  <si>
    <t>豊府ＳＳＳ</t>
    <rPh sb="0" eb="2">
      <t>ホウフ</t>
    </rPh>
    <phoneticPr fontId="3"/>
  </si>
  <si>
    <t>西の台ＪＦＣ</t>
    <rPh sb="0" eb="1">
      <t>ニシ</t>
    </rPh>
    <rPh sb="2" eb="3">
      <t>ダイ</t>
    </rPh>
    <phoneticPr fontId="3"/>
  </si>
  <si>
    <t>日出ＳＳＳ</t>
    <rPh sb="0" eb="2">
      <t>ヒジ</t>
    </rPh>
    <phoneticPr fontId="3"/>
  </si>
  <si>
    <t>挾間ＪＦＣ</t>
    <rPh sb="0" eb="2">
      <t>ハサマ</t>
    </rPh>
    <phoneticPr fontId="3"/>
  </si>
  <si>
    <t>明治北ＳＳＣ</t>
    <rPh sb="0" eb="2">
      <t>メイジ</t>
    </rPh>
    <rPh sb="2" eb="3">
      <t>キタ</t>
    </rPh>
    <phoneticPr fontId="3"/>
  </si>
  <si>
    <t>弥生少年サッカークラブ</t>
    <rPh sb="0" eb="2">
      <t>ヤヨイ</t>
    </rPh>
    <rPh sb="2" eb="4">
      <t>ショウネン</t>
    </rPh>
    <phoneticPr fontId="3"/>
  </si>
  <si>
    <t>下毛ＦＣ</t>
    <rPh sb="0" eb="2">
      <t>シモゲ</t>
    </rPh>
    <phoneticPr fontId="3"/>
  </si>
  <si>
    <t>明野西ＪＦＣ</t>
    <rPh sb="0" eb="3">
      <t>アケノニシ</t>
    </rPh>
    <phoneticPr fontId="3"/>
  </si>
  <si>
    <t>玖珠サッカースポーツ少年団</t>
    <rPh sb="0" eb="2">
      <t>クス</t>
    </rPh>
    <rPh sb="10" eb="13">
      <t>ショウネンダン</t>
    </rPh>
    <phoneticPr fontId="3"/>
  </si>
  <si>
    <t>佐伯リベロFC</t>
    <rPh sb="0" eb="2">
      <t>サイキ</t>
    </rPh>
    <phoneticPr fontId="3"/>
  </si>
  <si>
    <r>
      <t>　</t>
    </r>
    <r>
      <rPr>
        <b/>
        <u/>
        <sz val="11"/>
        <color rgb="FFFF0000"/>
        <rFont val="ＭＳ Ｐゴシック"/>
        <family val="3"/>
        <charset val="128"/>
      </rPr>
      <t>決勝も7/21（月）でWBGT値を測定して実施</t>
    </r>
    <r>
      <rPr>
        <b/>
        <sz val="11"/>
        <color rgb="FFFF0000"/>
        <rFont val="ＭＳ Ｐゴシック"/>
        <family val="3"/>
        <charset val="128"/>
      </rPr>
      <t>した（+１試合）</t>
    </r>
    <rPh sb="1" eb="3">
      <t>ケッショウ</t>
    </rPh>
    <rPh sb="9" eb="10">
      <t>ゲツ</t>
    </rPh>
    <rPh sb="16" eb="17">
      <t>アタイ</t>
    </rPh>
    <rPh sb="18" eb="20">
      <t>ソクテイ</t>
    </rPh>
    <rPh sb="22" eb="23">
      <t>アタイ</t>
    </rPh>
    <rPh sb="23" eb="25">
      <t>ジッシ</t>
    </rPh>
    <rPh sb="30" eb="32">
      <t>シアイ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</si>
</sst>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@&quot;台&quot;"/>
    <numFmt numFmtId="177" formatCode="0\ ;[Red]\-0\ "/>
    <numFmt numFmtId="178" formatCode="\(0"/>
    <numFmt numFmtId="179" formatCode="0\)"/>
  </numFmts>
  <fonts count="1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u/>
      <sz val="11"/>
      <color rgb="FF0000FF"/>
      <name val="Meiryo UI"/>
      <family val="3"/>
      <charset val="128"/>
    </font>
    <font>
      <b/>
      <vertAlign val="superscript"/>
      <sz val="11"/>
      <color rgb="FF0000FF"/>
      <name val="Meiryo UI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6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FF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1.3"/>
      <name val="書院中明朝体"/>
      <family val="3"/>
      <charset val="128"/>
    </font>
    <font>
      <sz val="10.8"/>
      <name val="書院太ゴシック体"/>
      <family val="3"/>
      <charset val="128"/>
    </font>
    <font>
      <sz val="22.6"/>
      <name val="書院太ゴシック体"/>
      <family val="3"/>
      <charset val="128"/>
    </font>
    <font>
      <b/>
      <sz val="22"/>
      <name val="Meiryo UI"/>
      <family val="3"/>
      <charset val="128"/>
    </font>
    <font>
      <b/>
      <sz val="36"/>
      <name val="Meiryo UI"/>
      <family val="3"/>
      <charset val="128"/>
    </font>
    <font>
      <b/>
      <u/>
      <sz val="18"/>
      <name val="書院中明朝体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b/>
      <sz val="14"/>
      <color rgb="FF0000FF"/>
      <name val="書院中明朝体"/>
      <family val="3"/>
      <charset val="128"/>
    </font>
    <font>
      <sz val="110"/>
      <name val="書院太ゴシック体"/>
      <family val="3"/>
      <charset val="128"/>
    </font>
    <font>
      <sz val="6"/>
      <name val="書院中明朝体"/>
      <family val="3"/>
      <charset val="128"/>
    </font>
    <font>
      <sz val="16"/>
      <name val="Meiryo UI"/>
      <family val="3"/>
      <charset val="128"/>
    </font>
    <font>
      <sz val="10.8"/>
      <name val="Meiryo UI"/>
      <family val="3"/>
      <charset val="128"/>
    </font>
    <font>
      <sz val="22.6"/>
      <name val="Meiryo UI"/>
      <family val="3"/>
      <charset val="128"/>
    </font>
    <font>
      <sz val="11.3"/>
      <name val="Meiryo UI"/>
      <family val="3"/>
      <charset val="128"/>
    </font>
    <font>
      <sz val="8"/>
      <color rgb="FF0000FF"/>
      <name val="ＭＳ Ｐゴシック"/>
      <family val="3"/>
      <charset val="128"/>
    </font>
    <font>
      <b/>
      <sz val="11"/>
      <color rgb="FFEE0000"/>
      <name val="ＭＳ Ｐゴシック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4"/>
      <name val="Meiryo UI"/>
      <family val="3"/>
      <charset val="128"/>
    </font>
    <font>
      <sz val="14"/>
      <color indexed="12"/>
      <name val="Meiryo UI"/>
      <family val="3"/>
      <charset val="128"/>
    </font>
    <font>
      <sz val="14"/>
      <color indexed="17"/>
      <name val="Meiryo UI"/>
      <family val="3"/>
      <charset val="128"/>
    </font>
    <font>
      <sz val="18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indexed="10"/>
      <name val="Meiryo UI"/>
      <family val="3"/>
      <charset val="128"/>
    </font>
    <font>
      <sz val="12"/>
      <name val="Meiryo UI"/>
      <family val="3"/>
      <charset val="128"/>
    </font>
    <font>
      <sz val="16"/>
      <color indexed="17"/>
      <name val="Meiryo UI"/>
      <family val="3"/>
      <charset val="128"/>
    </font>
    <font>
      <sz val="16"/>
      <color indexed="10"/>
      <name val="Meiryo UI"/>
      <family val="3"/>
      <charset val="128"/>
    </font>
    <font>
      <sz val="16"/>
      <color rgb="FF0000CC"/>
      <name val="Meiryo UI"/>
      <family val="3"/>
      <charset val="128"/>
    </font>
    <font>
      <sz val="18"/>
      <color rgb="FF002060"/>
      <name val="Meiryo UI"/>
      <family val="3"/>
      <charset val="128"/>
    </font>
    <font>
      <sz val="9"/>
      <name val="Meiryo UI"/>
      <family val="3"/>
      <charset val="128"/>
    </font>
    <font>
      <sz val="16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0000FF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rgb="FF0000FF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0000FF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HGSｺﾞｼｯｸM"/>
      <family val="3"/>
      <charset val="128"/>
    </font>
    <font>
      <b/>
      <sz val="12"/>
      <color rgb="FF0000FF"/>
      <name val="HGSｺﾞｼｯｸM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/>
      <right/>
      <top style="mediumDashed">
        <color auto="1"/>
      </top>
      <bottom style="thin">
        <color indexed="64"/>
      </bottom>
      <diagonal/>
    </border>
    <border>
      <left/>
      <right style="thick">
        <color rgb="FFFF0000"/>
      </right>
      <top style="mediumDashed">
        <color auto="1"/>
      </top>
      <bottom style="thin">
        <color indexed="64"/>
      </bottom>
      <diagonal/>
    </border>
    <border>
      <left style="thick">
        <color rgb="FFFF0000"/>
      </left>
      <right/>
      <top style="mediumDashed">
        <color auto="1"/>
      </top>
      <bottom style="thin">
        <color theme="1"/>
      </bottom>
      <diagonal/>
    </border>
    <border>
      <left/>
      <right/>
      <top style="mediumDashed">
        <color auto="1"/>
      </top>
      <bottom style="thin">
        <color theme="1"/>
      </bottom>
      <diagonal/>
    </border>
    <border>
      <left/>
      <right style="thick">
        <color rgb="FFFF0000"/>
      </right>
      <top style="mediumDashed">
        <color auto="1"/>
      </top>
      <bottom style="thin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mediumDashed">
        <color auto="1"/>
      </top>
      <bottom style="thick">
        <color rgb="FFFF0000"/>
      </bottom>
      <diagonal/>
    </border>
    <border>
      <left/>
      <right/>
      <top style="mediumDashed">
        <color auto="1"/>
      </top>
      <bottom style="thick">
        <color rgb="FFFF0000"/>
      </bottom>
      <diagonal/>
    </border>
    <border>
      <left/>
      <right style="thick">
        <color rgb="FFFF0000"/>
      </right>
      <top style="mediumDashed">
        <color auto="1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98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1" borderId="0" applyNumberFormat="0" applyBorder="0" applyAlignment="0" applyProtection="0"/>
    <xf numFmtId="0" fontId="2" fillId="0" borderId="0"/>
    <xf numFmtId="0" fontId="2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5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2" fillId="34" borderId="6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98" fillId="0" borderId="0"/>
  </cellStyleXfs>
  <cellXfs count="845">
    <xf numFmtId="0" fontId="0" fillId="0" borderId="0" xfId="0">
      <alignment vertical="center"/>
    </xf>
    <xf numFmtId="0" fontId="12" fillId="0" borderId="0" xfId="29" applyFont="1"/>
    <xf numFmtId="0" fontId="28" fillId="0" borderId="0" xfId="29" applyFont="1" applyAlignment="1">
      <alignment horizontal="left" vertical="center"/>
    </xf>
    <xf numFmtId="0" fontId="29" fillId="0" borderId="0" xfId="29" applyFont="1"/>
    <xf numFmtId="0" fontId="34" fillId="0" borderId="0" xfId="29" applyFont="1"/>
    <xf numFmtId="0" fontId="34" fillId="0" borderId="0" xfId="29" quotePrefix="1" applyFont="1"/>
    <xf numFmtId="0" fontId="34" fillId="0" borderId="0" xfId="29" applyFont="1" applyAlignment="1">
      <alignment horizontal="center"/>
    </xf>
    <xf numFmtId="0" fontId="37" fillId="0" borderId="0" xfId="29" applyFont="1"/>
    <xf numFmtId="0" fontId="38" fillId="0" borderId="0" xfId="29" applyFont="1"/>
    <xf numFmtId="0" fontId="39" fillId="0" borderId="0" xfId="29" applyFont="1"/>
    <xf numFmtId="0" fontId="34" fillId="0" borderId="0" xfId="1" applyFont="1" applyAlignment="1">
      <alignment horizontal="center"/>
    </xf>
    <xf numFmtId="0" fontId="32" fillId="0" borderId="0" xfId="29" applyFont="1"/>
    <xf numFmtId="0" fontId="41" fillId="0" borderId="0" xfId="1" applyFont="1" applyAlignment="1">
      <alignment horizontal="right"/>
    </xf>
    <xf numFmtId="0" fontId="42" fillId="0" borderId="0" xfId="1" applyFont="1" applyAlignment="1">
      <alignment horizontal="center"/>
    </xf>
    <xf numFmtId="0" fontId="34" fillId="0" borderId="0" xfId="1" applyFont="1"/>
    <xf numFmtId="0" fontId="36" fillId="0" borderId="0" xfId="29" applyFont="1"/>
    <xf numFmtId="0" fontId="32" fillId="0" borderId="0" xfId="29" applyFont="1" applyAlignment="1">
      <alignment horizontal="right"/>
    </xf>
    <xf numFmtId="0" fontId="37" fillId="0" borderId="0" xfId="29" applyFont="1" applyAlignment="1">
      <alignment horizontal="right"/>
    </xf>
    <xf numFmtId="0" fontId="43" fillId="0" borderId="0" xfId="29" applyFont="1" applyAlignment="1">
      <alignment vertical="center"/>
    </xf>
    <xf numFmtId="0" fontId="44" fillId="0" borderId="0" xfId="29" applyFont="1" applyAlignment="1">
      <alignment vertical="center"/>
    </xf>
    <xf numFmtId="0" fontId="45" fillId="0" borderId="0" xfId="29" applyFont="1" applyAlignment="1">
      <alignment horizontal="left"/>
    </xf>
    <xf numFmtId="0" fontId="33" fillId="0" borderId="0" xfId="29" applyFont="1" applyAlignment="1">
      <alignment horizontal="left" vertical="center"/>
    </xf>
    <xf numFmtId="0" fontId="34" fillId="0" borderId="0" xfId="29" applyFont="1" applyAlignment="1">
      <alignment horizontal="right" shrinkToFit="1"/>
    </xf>
    <xf numFmtId="0" fontId="47" fillId="0" borderId="0" xfId="29" applyFont="1"/>
    <xf numFmtId="0" fontId="31" fillId="0" borderId="0" xfId="29" applyFont="1"/>
    <xf numFmtId="0" fontId="48" fillId="0" borderId="0" xfId="29" applyFont="1"/>
    <xf numFmtId="0" fontId="30" fillId="0" borderId="0" xfId="29" applyFont="1" applyAlignment="1">
      <alignment horizontal="center"/>
    </xf>
    <xf numFmtId="0" fontId="32" fillId="0" borderId="0" xfId="29" applyFont="1" applyAlignment="1">
      <alignment horizontal="center"/>
    </xf>
    <xf numFmtId="0" fontId="43" fillId="0" borderId="0" xfId="29" applyFont="1"/>
    <xf numFmtId="0" fontId="38" fillId="0" borderId="0" xfId="29" applyFont="1" applyAlignment="1">
      <alignment horizontal="center" vertical="center" shrinkToFit="1"/>
    </xf>
    <xf numFmtId="0" fontId="38" fillId="0" borderId="0" xfId="29" applyFont="1" applyAlignment="1">
      <alignment vertical="center"/>
    </xf>
    <xf numFmtId="0" fontId="34" fillId="0" borderId="0" xfId="29" applyFont="1" applyAlignment="1">
      <alignment vertical="center"/>
    </xf>
    <xf numFmtId="0" fontId="41" fillId="0" borderId="0" xfId="29" applyFont="1"/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5" fillId="0" borderId="0" xfId="0" applyFont="1" applyAlignment="1">
      <alignment horizontal="left"/>
    </xf>
    <xf numFmtId="0" fontId="53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vertical="center" wrapText="1"/>
    </xf>
    <xf numFmtId="0" fontId="53" fillId="0" borderId="0" xfId="0" quotePrefix="1" applyFont="1">
      <alignment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left"/>
    </xf>
    <xf numFmtId="0" fontId="12" fillId="0" borderId="0" xfId="0" quotePrefix="1" applyFont="1">
      <alignment vertical="center"/>
    </xf>
    <xf numFmtId="0" fontId="58" fillId="0" borderId="0" xfId="0" applyFont="1" applyAlignment="1">
      <alignment horizontal="left"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9" fillId="0" borderId="0" xfId="0" applyFont="1" applyAlignment="1">
      <alignment horizontal="left" vertical="top"/>
    </xf>
    <xf numFmtId="0" fontId="53" fillId="0" borderId="0" xfId="0" quotePrefix="1" applyFont="1" applyAlignment="1">
      <alignment horizontal="left"/>
    </xf>
    <xf numFmtId="0" fontId="59" fillId="0" borderId="0" xfId="0" applyFont="1" applyAlignment="1">
      <alignment vertical="top"/>
    </xf>
    <xf numFmtId="0" fontId="60" fillId="0" borderId="0" xfId="0" quotePrefix="1" applyFont="1" applyAlignment="1">
      <alignment horizontal="left" vertical="center" shrinkToFit="1"/>
    </xf>
    <xf numFmtId="0" fontId="57" fillId="0" borderId="0" xfId="0" applyFont="1" applyAlignment="1">
      <alignment vertical="top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vertical="top"/>
    </xf>
    <xf numFmtId="0" fontId="61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3" fillId="0" borderId="14" xfId="0" applyFont="1" applyBorder="1" applyAlignment="1">
      <alignment horizontal="left"/>
    </xf>
    <xf numFmtId="0" fontId="53" fillId="0" borderId="0" xfId="0" applyFont="1" applyAlignment="1">
      <alignment horizontal="center" vertical="center" wrapText="1"/>
    </xf>
    <xf numFmtId="0" fontId="53" fillId="0" borderId="16" xfId="0" applyFont="1" applyBorder="1" applyAlignment="1">
      <alignment horizontal="left" shrinkToFit="1"/>
    </xf>
    <xf numFmtId="0" fontId="53" fillId="36" borderId="18" xfId="0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62" fillId="0" borderId="19" xfId="0" applyFont="1" applyBorder="1" applyAlignment="1">
      <alignment horizontal="distributed" vertical="center" justifyLastLine="1" shrinkToFit="1"/>
    </xf>
    <xf numFmtId="0" fontId="62" fillId="0" borderId="20" xfId="0" applyFont="1" applyBorder="1" applyAlignment="1">
      <alignment horizontal="distributed" vertical="center" justifyLastLine="1" shrinkToFit="1"/>
    </xf>
    <xf numFmtId="0" fontId="62" fillId="0" borderId="21" xfId="0" applyFont="1" applyBorder="1" applyAlignment="1">
      <alignment horizontal="distributed" vertical="center" justifyLastLine="1" shrinkToFit="1"/>
    </xf>
    <xf numFmtId="0" fontId="62" fillId="0" borderId="22" xfId="0" applyFont="1" applyBorder="1" applyAlignment="1">
      <alignment horizontal="distributed" vertical="center" justifyLastLine="1" shrinkToFit="1"/>
    </xf>
    <xf numFmtId="0" fontId="63" fillId="0" borderId="0" xfId="0" applyFont="1" applyAlignment="1">
      <alignment horizontal="distributed" vertical="center" justifyLastLine="1" shrinkToFit="1"/>
    </xf>
    <xf numFmtId="0" fontId="53" fillId="0" borderId="23" xfId="0" applyFont="1" applyBorder="1" applyAlignment="1">
      <alignment horizontal="center" vertical="top"/>
    </xf>
    <xf numFmtId="0" fontId="53" fillId="0" borderId="14" xfId="0" applyFont="1" applyBorder="1" applyAlignment="1">
      <alignment horizontal="center" vertical="top"/>
    </xf>
    <xf numFmtId="0" fontId="63" fillId="0" borderId="22" xfId="0" applyFont="1" applyBorder="1" applyAlignment="1">
      <alignment horizontal="distributed" vertical="center" justifyLastLine="1" shrinkToFit="1"/>
    </xf>
    <xf numFmtId="0" fontId="63" fillId="0" borderId="20" xfId="0" applyFont="1" applyBorder="1" applyAlignment="1">
      <alignment horizontal="distributed" vertical="center" justifyLastLine="1" shrinkToFit="1"/>
    </xf>
    <xf numFmtId="0" fontId="63" fillId="0" borderId="21" xfId="0" applyFont="1" applyBorder="1" applyAlignment="1">
      <alignment horizontal="distributed" vertical="center" justifyLastLine="1" shrinkToFit="1"/>
    </xf>
    <xf numFmtId="0" fontId="53" fillId="0" borderId="16" xfId="0" applyFont="1" applyBorder="1" applyAlignment="1">
      <alignment horizontal="center" vertical="top"/>
    </xf>
    <xf numFmtId="0" fontId="53" fillId="0" borderId="27" xfId="0" applyFont="1" applyBorder="1" applyAlignment="1">
      <alignment horizontal="center" vertical="center" shrinkToFit="1"/>
    </xf>
    <xf numFmtId="0" fontId="53" fillId="0" borderId="28" xfId="0" applyFont="1" applyBorder="1" applyAlignment="1">
      <alignment horizontal="center" vertical="center" shrinkToFit="1"/>
    </xf>
    <xf numFmtId="0" fontId="53" fillId="0" borderId="29" xfId="0" applyFont="1" applyBorder="1" applyAlignment="1">
      <alignment horizontal="center" vertical="center" shrinkToFit="1"/>
    </xf>
    <xf numFmtId="0" fontId="53" fillId="0" borderId="24" xfId="0" applyFont="1" applyBorder="1" applyAlignment="1">
      <alignment horizontal="center" vertical="center" shrinkToFit="1"/>
    </xf>
    <xf numFmtId="0" fontId="65" fillId="0" borderId="20" xfId="0" applyFont="1" applyBorder="1" applyAlignment="1">
      <alignment horizontal="distributed" vertical="center" justifyLastLine="1" shrinkToFit="1"/>
    </xf>
    <xf numFmtId="0" fontId="66" fillId="0" borderId="27" xfId="0" applyFont="1" applyBorder="1" applyAlignment="1">
      <alignment horizontal="center" vertical="center" shrinkToFit="1"/>
    </xf>
    <xf numFmtId="0" fontId="66" fillId="0" borderId="24" xfId="0" applyFont="1" applyBorder="1" applyAlignment="1">
      <alignment horizontal="center" vertical="center" shrinkToFit="1"/>
    </xf>
    <xf numFmtId="0" fontId="63" fillId="37" borderId="20" xfId="0" applyFont="1" applyFill="1" applyBorder="1" applyAlignment="1">
      <alignment horizontal="distributed" vertical="center" justifyLastLine="1" shrinkToFit="1"/>
    </xf>
    <xf numFmtId="0" fontId="67" fillId="0" borderId="20" xfId="0" applyFont="1" applyBorder="1" applyAlignment="1">
      <alignment horizontal="distributed" vertical="center" justifyLastLine="1" shrinkToFit="1"/>
    </xf>
    <xf numFmtId="0" fontId="53" fillId="37" borderId="24" xfId="0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center"/>
    </xf>
    <xf numFmtId="56" fontId="53" fillId="0" borderId="0" xfId="0" applyNumberFormat="1" applyFont="1" applyAlignment="1">
      <alignment horizontal="left" vertical="center"/>
    </xf>
    <xf numFmtId="0" fontId="57" fillId="38" borderId="0" xfId="0" applyFont="1" applyFill="1" applyAlignment="1">
      <alignment horizontal="left" vertical="center"/>
    </xf>
    <xf numFmtId="0" fontId="55" fillId="38" borderId="0" xfId="0" applyFont="1" applyFill="1">
      <alignment vertical="center"/>
    </xf>
    <xf numFmtId="0" fontId="55" fillId="38" borderId="0" xfId="0" applyFont="1" applyFill="1" applyAlignment="1">
      <alignment horizontal="left" vertical="center"/>
    </xf>
    <xf numFmtId="56" fontId="57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68" fillId="0" borderId="0" xfId="0" applyFont="1" applyAlignment="1">
      <alignment horizontal="left" vertical="center"/>
    </xf>
    <xf numFmtId="0" fontId="70" fillId="0" borderId="0" xfId="96" applyFont="1" applyAlignment="1">
      <alignment vertical="center"/>
    </xf>
    <xf numFmtId="0" fontId="72" fillId="0" borderId="0" xfId="96" applyFont="1" applyAlignment="1">
      <alignment horizontal="center" vertical="center"/>
    </xf>
    <xf numFmtId="0" fontId="60" fillId="0" borderId="0" xfId="96" applyFont="1" applyAlignment="1">
      <alignment vertical="center"/>
    </xf>
    <xf numFmtId="0" fontId="73" fillId="0" borderId="0" xfId="96" applyFont="1" applyAlignment="1">
      <alignment horizontal="center" vertical="center"/>
    </xf>
    <xf numFmtId="0" fontId="74" fillId="0" borderId="0" xfId="96" applyFont="1" applyAlignment="1">
      <alignment horizontal="left" vertical="top"/>
    </xf>
    <xf numFmtId="0" fontId="75" fillId="0" borderId="0" xfId="96" applyFont="1" applyAlignment="1">
      <alignment horizontal="center" vertical="center"/>
    </xf>
    <xf numFmtId="0" fontId="2" fillId="0" borderId="0" xfId="96" applyAlignment="1">
      <alignment horizontal="right" vertical="center"/>
    </xf>
    <xf numFmtId="0" fontId="2" fillId="0" borderId="0" xfId="96" applyAlignment="1">
      <alignment vertical="center"/>
    </xf>
    <xf numFmtId="0" fontId="77" fillId="0" borderId="0" xfId="96" applyFont="1" applyAlignment="1">
      <alignment vertical="center"/>
    </xf>
    <xf numFmtId="0" fontId="78" fillId="0" borderId="0" xfId="96" applyFont="1" applyAlignment="1">
      <alignment horizontal="center" vertical="center"/>
    </xf>
    <xf numFmtId="0" fontId="79" fillId="0" borderId="0" xfId="96" applyFont="1" applyAlignment="1">
      <alignment vertical="center"/>
    </xf>
    <xf numFmtId="0" fontId="80" fillId="0" borderId="0" xfId="96" applyFont="1" applyAlignment="1">
      <alignment vertical="center"/>
    </xf>
    <xf numFmtId="0" fontId="0" fillId="0" borderId="0" xfId="96" applyFont="1" applyAlignment="1">
      <alignment vertical="center"/>
    </xf>
    <xf numFmtId="0" fontId="82" fillId="0" borderId="0" xfId="96" applyFont="1" applyAlignment="1">
      <alignment vertical="center"/>
    </xf>
    <xf numFmtId="0" fontId="2" fillId="0" borderId="0" xfId="96" applyAlignment="1">
      <alignment horizontal="center" vertical="center"/>
    </xf>
    <xf numFmtId="56" fontId="2" fillId="0" borderId="0" xfId="96" quotePrefix="1" applyNumberFormat="1" applyAlignment="1">
      <alignment vertical="center"/>
    </xf>
    <xf numFmtId="0" fontId="2" fillId="0" borderId="55" xfId="96" applyBorder="1" applyAlignment="1">
      <alignment vertical="center"/>
    </xf>
    <xf numFmtId="0" fontId="2" fillId="0" borderId="37" xfId="96" applyBorder="1" applyAlignment="1">
      <alignment vertical="center"/>
    </xf>
    <xf numFmtId="0" fontId="2" fillId="0" borderId="37" xfId="96" applyBorder="1" applyAlignment="1">
      <alignment horizontal="center" vertical="center"/>
    </xf>
    <xf numFmtId="0" fontId="71" fillId="0" borderId="0" xfId="96" applyFont="1" applyAlignment="1">
      <alignment vertical="center"/>
    </xf>
    <xf numFmtId="0" fontId="5" fillId="0" borderId="0" xfId="96" applyFont="1" applyAlignment="1">
      <alignment vertical="center"/>
    </xf>
    <xf numFmtId="0" fontId="2" fillId="0" borderId="35" xfId="96" applyBorder="1" applyAlignment="1">
      <alignment horizontal="center" vertical="center"/>
    </xf>
    <xf numFmtId="0" fontId="2" fillId="0" borderId="57" xfId="96" applyBorder="1" applyAlignment="1">
      <alignment vertical="center"/>
    </xf>
    <xf numFmtId="0" fontId="2" fillId="0" borderId="35" xfId="96" applyBorder="1" applyAlignment="1">
      <alignment vertical="center"/>
    </xf>
    <xf numFmtId="0" fontId="2" fillId="0" borderId="0" xfId="96" applyAlignment="1">
      <alignment vertical="center" shrinkToFit="1"/>
    </xf>
    <xf numFmtId="0" fontId="2" fillId="0" borderId="0" xfId="24">
      <alignment vertical="center"/>
    </xf>
    <xf numFmtId="0" fontId="77" fillId="0" borderId="35" xfId="96" applyFont="1" applyBorder="1" applyAlignment="1">
      <alignment horizontal="center" vertical="center"/>
    </xf>
    <xf numFmtId="0" fontId="77" fillId="0" borderId="0" xfId="96" applyFont="1" applyAlignment="1">
      <alignment horizontal="center" vertical="center"/>
    </xf>
    <xf numFmtId="0" fontId="2" fillId="0" borderId="0" xfId="24" applyAlignment="1">
      <alignment horizontal="center" vertical="center"/>
    </xf>
    <xf numFmtId="0" fontId="2" fillId="0" borderId="59" xfId="96" applyBorder="1" applyAlignment="1">
      <alignment horizontal="center" vertical="center"/>
    </xf>
    <xf numFmtId="0" fontId="2" fillId="0" borderId="55" xfId="96" applyBorder="1" applyAlignment="1">
      <alignment horizontal="center" vertical="center"/>
    </xf>
    <xf numFmtId="0" fontId="2" fillId="0" borderId="0" xfId="96" quotePrefix="1" applyAlignment="1">
      <alignment horizontal="center" vertical="center"/>
    </xf>
    <xf numFmtId="0" fontId="83" fillId="0" borderId="0" xfId="96" applyFont="1" applyAlignment="1">
      <alignment horizontal="center" vertical="center"/>
    </xf>
    <xf numFmtId="0" fontId="83" fillId="0" borderId="55" xfId="96" applyFont="1" applyBorder="1" applyAlignment="1">
      <alignment horizontal="center" vertical="center"/>
    </xf>
    <xf numFmtId="0" fontId="83" fillId="0" borderId="59" xfId="96" applyFont="1" applyBorder="1" applyAlignment="1">
      <alignment horizontal="center" vertical="center"/>
    </xf>
    <xf numFmtId="0" fontId="83" fillId="0" borderId="61" xfId="96" applyFont="1" applyBorder="1" applyAlignment="1">
      <alignment horizontal="center" vertical="center"/>
    </xf>
    <xf numFmtId="0" fontId="83" fillId="0" borderId="62" xfId="96" applyFont="1" applyBorder="1" applyAlignment="1">
      <alignment horizontal="center" vertical="center"/>
    </xf>
    <xf numFmtId="0" fontId="83" fillId="0" borderId="63" xfId="96" applyFont="1" applyBorder="1" applyAlignment="1">
      <alignment horizontal="center" vertical="center"/>
    </xf>
    <xf numFmtId="0" fontId="86" fillId="0" borderId="55" xfId="96" applyFont="1" applyBorder="1" applyAlignment="1">
      <alignment horizontal="center" vertical="center"/>
    </xf>
    <xf numFmtId="0" fontId="86" fillId="0" borderId="0" xfId="96" applyFont="1" applyAlignment="1">
      <alignment horizontal="center" vertical="center"/>
    </xf>
    <xf numFmtId="0" fontId="83" fillId="0" borderId="64" xfId="96" applyFont="1" applyBorder="1" applyAlignment="1">
      <alignment horizontal="center" vertical="center"/>
    </xf>
    <xf numFmtId="0" fontId="86" fillId="0" borderId="66" xfId="96" applyFont="1" applyBorder="1" applyAlignment="1">
      <alignment horizontal="center" vertical="center"/>
    </xf>
    <xf numFmtId="0" fontId="86" fillId="0" borderId="57" xfId="96" applyFont="1" applyBorder="1" applyAlignment="1">
      <alignment horizontal="center" vertical="center"/>
    </xf>
    <xf numFmtId="0" fontId="91" fillId="0" borderId="55" xfId="96" applyFont="1" applyBorder="1" applyAlignment="1">
      <alignment horizontal="center" vertical="center"/>
    </xf>
    <xf numFmtId="0" fontId="91" fillId="0" borderId="59" xfId="96" applyFont="1" applyBorder="1" applyAlignment="1">
      <alignment horizontal="center" vertical="center"/>
    </xf>
    <xf numFmtId="0" fontId="92" fillId="0" borderId="0" xfId="96" applyFont="1" applyAlignment="1">
      <alignment horizontal="center" vertical="center"/>
    </xf>
    <xf numFmtId="0" fontId="91" fillId="0" borderId="0" xfId="96" applyFont="1" applyAlignment="1">
      <alignment horizontal="center" vertical="center"/>
    </xf>
    <xf numFmtId="0" fontId="91" fillId="0" borderId="61" xfId="96" applyFont="1" applyBorder="1" applyAlignment="1">
      <alignment horizontal="center" vertical="center"/>
    </xf>
    <xf numFmtId="0" fontId="91" fillId="0" borderId="62" xfId="96" applyFont="1" applyBorder="1" applyAlignment="1">
      <alignment horizontal="center" vertical="center"/>
    </xf>
    <xf numFmtId="0" fontId="91" fillId="0" borderId="64" xfId="96" applyFont="1" applyBorder="1" applyAlignment="1">
      <alignment horizontal="center" vertical="center"/>
    </xf>
    <xf numFmtId="0" fontId="92" fillId="0" borderId="59" xfId="96" applyFont="1" applyBorder="1" applyAlignment="1">
      <alignment horizontal="center" vertical="center"/>
    </xf>
    <xf numFmtId="0" fontId="92" fillId="0" borderId="55" xfId="96" applyFont="1" applyBorder="1" applyAlignment="1">
      <alignment horizontal="center" vertical="center"/>
    </xf>
    <xf numFmtId="0" fontId="93" fillId="0" borderId="0" xfId="96" applyFont="1" applyAlignment="1">
      <alignment horizontal="center" vertical="center"/>
    </xf>
    <xf numFmtId="0" fontId="92" fillId="0" borderId="61" xfId="96" applyFont="1" applyBorder="1" applyAlignment="1">
      <alignment horizontal="center" vertical="center"/>
    </xf>
    <xf numFmtId="0" fontId="86" fillId="0" borderId="61" xfId="96" applyFont="1" applyBorder="1" applyAlignment="1">
      <alignment horizontal="center" vertical="center"/>
    </xf>
    <xf numFmtId="0" fontId="86" fillId="0" borderId="59" xfId="96" applyFont="1" applyBorder="1" applyAlignment="1">
      <alignment horizontal="center" vertical="center"/>
    </xf>
    <xf numFmtId="0" fontId="92" fillId="0" borderId="64" xfId="96" applyFont="1" applyBorder="1" applyAlignment="1">
      <alignment horizontal="center" vertical="center"/>
    </xf>
    <xf numFmtId="0" fontId="86" fillId="0" borderId="64" xfId="96" applyFont="1" applyBorder="1" applyAlignment="1">
      <alignment horizontal="center" vertical="center"/>
    </xf>
    <xf numFmtId="0" fontId="93" fillId="0" borderId="59" xfId="96" applyFont="1" applyBorder="1" applyAlignment="1">
      <alignment horizontal="center" vertical="center"/>
    </xf>
    <xf numFmtId="0" fontId="84" fillId="0" borderId="0" xfId="96" applyFont="1" applyAlignment="1">
      <alignment horizontal="center" vertical="center"/>
    </xf>
    <xf numFmtId="0" fontId="86" fillId="0" borderId="57" xfId="96" applyFont="1" applyBorder="1" applyAlignment="1">
      <alignment vertical="center"/>
    </xf>
    <xf numFmtId="0" fontId="74" fillId="0" borderId="0" xfId="96" applyFont="1" applyAlignment="1">
      <alignment horizontal="center" vertical="center"/>
    </xf>
    <xf numFmtId="0" fontId="74" fillId="0" borderId="55" xfId="96" applyFont="1" applyBorder="1" applyAlignment="1">
      <alignment horizontal="center" vertical="center"/>
    </xf>
    <xf numFmtId="0" fontId="95" fillId="0" borderId="59" xfId="96" applyFont="1" applyBorder="1" applyAlignment="1">
      <alignment horizontal="center" vertical="center"/>
    </xf>
    <xf numFmtId="0" fontId="95" fillId="0" borderId="55" xfId="96" applyFont="1" applyBorder="1" applyAlignment="1">
      <alignment horizontal="center" vertical="center"/>
    </xf>
    <xf numFmtId="0" fontId="74" fillId="0" borderId="59" xfId="96" applyFont="1" applyBorder="1" applyAlignment="1">
      <alignment horizontal="center" vertical="center"/>
    </xf>
    <xf numFmtId="0" fontId="91" fillId="0" borderId="0" xfId="96" applyFont="1" applyAlignment="1">
      <alignment vertical="center"/>
    </xf>
    <xf numFmtId="0" fontId="99" fillId="0" borderId="0" xfId="97" applyFont="1" applyAlignment="1">
      <alignment vertical="center"/>
    </xf>
    <xf numFmtId="0" fontId="98" fillId="0" borderId="0" xfId="97"/>
    <xf numFmtId="0" fontId="101" fillId="0" borderId="0" xfId="97" applyFont="1" applyAlignment="1">
      <alignment vertical="center"/>
    </xf>
    <xf numFmtId="0" fontId="103" fillId="0" borderId="0" xfId="97" applyFont="1"/>
    <xf numFmtId="0" fontId="106" fillId="0" borderId="0" xfId="97" applyFont="1" applyAlignment="1">
      <alignment vertical="center"/>
    </xf>
    <xf numFmtId="0" fontId="107" fillId="0" borderId="69" xfId="97" applyFont="1" applyBorder="1" applyAlignment="1">
      <alignment horizontal="center" vertical="center"/>
    </xf>
    <xf numFmtId="0" fontId="98" fillId="0" borderId="70" xfId="97" applyBorder="1" applyAlignment="1">
      <alignment vertical="center"/>
    </xf>
    <xf numFmtId="0" fontId="98" fillId="0" borderId="71" xfId="97" applyBorder="1" applyAlignment="1">
      <alignment vertical="center"/>
    </xf>
    <xf numFmtId="0" fontId="109" fillId="0" borderId="0" xfId="97" applyFont="1" applyAlignment="1">
      <alignment vertical="center"/>
    </xf>
    <xf numFmtId="0" fontId="110" fillId="0" borderId="0" xfId="97" applyFont="1" applyAlignment="1">
      <alignment vertical="center"/>
    </xf>
    <xf numFmtId="0" fontId="112" fillId="0" borderId="0" xfId="97" applyFont="1"/>
    <xf numFmtId="0" fontId="109" fillId="0" borderId="0" xfId="97" applyFont="1" applyAlignment="1">
      <alignment horizontal="right"/>
    </xf>
    <xf numFmtId="0" fontId="113" fillId="0" borderId="59" xfId="96" applyFont="1" applyBorder="1" applyAlignment="1">
      <alignment horizontal="center" vertical="center"/>
    </xf>
    <xf numFmtId="0" fontId="113" fillId="0" borderId="55" xfId="96" applyFont="1" applyBorder="1" applyAlignment="1">
      <alignment horizontal="center" vertical="center"/>
    </xf>
    <xf numFmtId="0" fontId="83" fillId="0" borderId="0" xfId="96" applyFont="1" applyAlignment="1">
      <alignment vertical="center" wrapText="1"/>
    </xf>
    <xf numFmtId="0" fontId="67" fillId="0" borderId="0" xfId="96" applyFont="1" applyAlignment="1">
      <alignment horizontal="center" vertical="center" shrinkToFit="1"/>
    </xf>
    <xf numFmtId="0" fontId="83" fillId="0" borderId="72" xfId="96" applyFont="1" applyBorder="1" applyAlignment="1">
      <alignment vertical="center" wrapText="1"/>
    </xf>
    <xf numFmtId="0" fontId="83" fillId="0" borderId="72" xfId="96" applyFont="1" applyBorder="1" applyAlignment="1">
      <alignment horizontal="center" vertical="center"/>
    </xf>
    <xf numFmtId="0" fontId="86" fillId="0" borderId="74" xfId="96" applyFont="1" applyBorder="1" applyAlignment="1">
      <alignment horizontal="center" vertical="center"/>
    </xf>
    <xf numFmtId="0" fontId="86" fillId="0" borderId="75" xfId="96" applyFont="1" applyBorder="1" applyAlignment="1">
      <alignment horizontal="center" vertical="center"/>
    </xf>
    <xf numFmtId="0" fontId="88" fillId="0" borderId="72" xfId="96" applyFont="1" applyBorder="1" applyAlignment="1">
      <alignment horizontal="center" vertical="center"/>
    </xf>
    <xf numFmtId="0" fontId="88" fillId="0" borderId="72" xfId="96" quotePrefix="1" applyFont="1" applyBorder="1" applyAlignment="1">
      <alignment horizontal="center" vertical="center"/>
    </xf>
    <xf numFmtId="0" fontId="86" fillId="0" borderId="77" xfId="96" applyFont="1" applyBorder="1" applyAlignment="1">
      <alignment horizontal="center" vertical="center"/>
    </xf>
    <xf numFmtId="0" fontId="90" fillId="0" borderId="72" xfId="96" applyFont="1" applyBorder="1" applyAlignment="1">
      <alignment horizontal="center" vertical="center"/>
    </xf>
    <xf numFmtId="0" fontId="79" fillId="0" borderId="56" xfId="96" applyFont="1" applyBorder="1" applyAlignment="1">
      <alignment horizontal="center" vertical="center"/>
    </xf>
    <xf numFmtId="0" fontId="79" fillId="0" borderId="65" xfId="96" applyFont="1" applyBorder="1" applyAlignment="1">
      <alignment horizontal="center" vertical="center"/>
    </xf>
    <xf numFmtId="0" fontId="77" fillId="0" borderId="58" xfId="96" applyFont="1" applyBorder="1" applyAlignment="1">
      <alignment horizontal="center" vertical="center"/>
    </xf>
    <xf numFmtId="0" fontId="79" fillId="0" borderId="57" xfId="96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 shrinkToFit="1"/>
    </xf>
    <xf numFmtId="0" fontId="61" fillId="0" borderId="44" xfId="96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 shrinkToFit="1"/>
    </xf>
    <xf numFmtId="0" fontId="53" fillId="0" borderId="79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35" borderId="79" xfId="0" applyFont="1" applyFill="1" applyBorder="1" applyAlignment="1">
      <alignment horizontal="center" vertical="center" shrinkToFit="1"/>
    </xf>
    <xf numFmtId="0" fontId="53" fillId="36" borderId="2" xfId="0" applyFont="1" applyFill="1" applyBorder="1" applyAlignment="1">
      <alignment horizontal="center" vertical="center" shrinkToFit="1"/>
    </xf>
    <xf numFmtId="0" fontId="53" fillId="36" borderId="80" xfId="0" applyFont="1" applyFill="1" applyBorder="1" applyAlignment="1">
      <alignment horizontal="center" vertical="center" shrinkToFit="1"/>
    </xf>
    <xf numFmtId="0" fontId="65" fillId="0" borderId="22" xfId="0" applyFont="1" applyBorder="1" applyAlignment="1">
      <alignment horizontal="distributed" vertical="center" justifyLastLine="1" shrinkToFit="1"/>
    </xf>
    <xf numFmtId="0" fontId="66" fillId="0" borderId="81" xfId="0" applyFont="1" applyBorder="1" applyAlignment="1">
      <alignment horizontal="center" vertical="center" shrinkToFit="1"/>
    </xf>
    <xf numFmtId="0" fontId="53" fillId="0" borderId="28" xfId="0" applyFont="1" applyBorder="1" applyAlignment="1">
      <alignment horizontal="distributed" vertical="center" justifyLastLine="1" shrinkToFit="1"/>
    </xf>
    <xf numFmtId="0" fontId="63" fillId="37" borderId="19" xfId="0" applyFont="1" applyFill="1" applyBorder="1" applyAlignment="1">
      <alignment horizontal="distributed" vertical="center" justifyLastLine="1" shrinkToFit="1"/>
    </xf>
    <xf numFmtId="0" fontId="63" fillId="37" borderId="22" xfId="0" applyFont="1" applyFill="1" applyBorder="1" applyAlignment="1">
      <alignment horizontal="distributed" vertical="center" justifyLastLine="1" shrinkToFit="1"/>
    </xf>
    <xf numFmtId="0" fontId="53" fillId="37" borderId="82" xfId="0" applyFont="1" applyFill="1" applyBorder="1" applyAlignment="1">
      <alignment horizontal="center" vertical="center" shrinkToFit="1"/>
    </xf>
    <xf numFmtId="0" fontId="53" fillId="37" borderId="81" xfId="0" applyFont="1" applyFill="1" applyBorder="1" applyAlignment="1">
      <alignment horizontal="center" vertical="center" shrinkToFit="1"/>
    </xf>
    <xf numFmtId="0" fontId="65" fillId="0" borderId="83" xfId="0" applyFont="1" applyBorder="1" applyAlignment="1">
      <alignment horizontal="distributed" vertical="center" justifyLastLine="1" shrinkToFit="1"/>
    </xf>
    <xf numFmtId="0" fontId="53" fillId="0" borderId="82" xfId="0" applyFont="1" applyBorder="1" applyAlignment="1">
      <alignment horizontal="center" vertical="center" shrinkToFit="1"/>
    </xf>
    <xf numFmtId="0" fontId="53" fillId="0" borderId="26" xfId="0" applyFont="1" applyBorder="1" applyAlignment="1">
      <alignment horizontal="center" vertical="center" shrinkToFit="1"/>
    </xf>
    <xf numFmtId="0" fontId="64" fillId="0" borderId="84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wrapText="1"/>
    </xf>
    <xf numFmtId="0" fontId="62" fillId="0" borderId="85" xfId="0" applyFont="1" applyBorder="1" applyAlignment="1">
      <alignment horizontal="distributed" vertical="center" justifyLastLine="1" shrinkToFit="1"/>
    </xf>
    <xf numFmtId="0" fontId="64" fillId="0" borderId="78" xfId="0" applyFont="1" applyBorder="1" applyAlignment="1">
      <alignment horizontal="center" vertical="center" shrinkToFit="1"/>
    </xf>
    <xf numFmtId="0" fontId="63" fillId="0" borderId="85" xfId="0" applyFont="1" applyBorder="1" applyAlignment="1">
      <alignment horizontal="distributed" vertical="center" justifyLastLine="1" shrinkToFit="1"/>
    </xf>
    <xf numFmtId="0" fontId="53" fillId="0" borderId="80" xfId="0" applyFont="1" applyBorder="1" applyAlignment="1">
      <alignment horizontal="center" vertical="center" wrapText="1"/>
    </xf>
    <xf numFmtId="0" fontId="53" fillId="35" borderId="3" xfId="0" applyFont="1" applyFill="1" applyBorder="1" applyAlignment="1">
      <alignment horizontal="center" vertical="center" shrinkToFit="1"/>
    </xf>
    <xf numFmtId="0" fontId="63" fillId="0" borderId="86" xfId="0" applyFont="1" applyBorder="1" applyAlignment="1">
      <alignment horizontal="distributed" vertical="center" justifyLastLine="1" shrinkToFit="1"/>
    </xf>
    <xf numFmtId="0" fontId="53" fillId="0" borderId="81" xfId="0" applyFont="1" applyBorder="1" applyAlignment="1">
      <alignment horizontal="center" vertical="center" shrinkToFit="1"/>
    </xf>
    <xf numFmtId="0" fontId="63" fillId="0" borderId="19" xfId="0" applyFont="1" applyBorder="1" applyAlignment="1">
      <alignment horizontal="distributed" vertical="center" justifyLastLine="1" shrinkToFit="1"/>
    </xf>
    <xf numFmtId="0" fontId="53" fillId="35" borderId="80" xfId="0" applyFont="1" applyFill="1" applyBorder="1" applyAlignment="1">
      <alignment horizontal="center" vertical="center" shrinkToFit="1"/>
    </xf>
    <xf numFmtId="0" fontId="63" fillId="0" borderId="87" xfId="0" applyFont="1" applyBorder="1" applyAlignment="1">
      <alignment horizontal="distributed" vertical="center" justifyLastLine="1" shrinkToFit="1"/>
    </xf>
    <xf numFmtId="0" fontId="67" fillId="0" borderId="22" xfId="0" applyFont="1" applyBorder="1" applyAlignment="1">
      <alignment horizontal="distributed" vertical="center" justifyLastLine="1" shrinkToFit="1"/>
    </xf>
    <xf numFmtId="0" fontId="53" fillId="0" borderId="52" xfId="0" applyFont="1" applyBorder="1" applyAlignment="1">
      <alignment horizontal="center" vertical="center" shrinkToFit="1"/>
    </xf>
    <xf numFmtId="0" fontId="53" fillId="36" borderId="17" xfId="0" applyFont="1" applyFill="1" applyBorder="1" applyAlignment="1">
      <alignment horizontal="center" vertical="center" shrinkToFit="1"/>
    </xf>
    <xf numFmtId="0" fontId="53" fillId="0" borderId="78" xfId="0" applyFont="1" applyBorder="1" applyAlignment="1">
      <alignment horizontal="distributed" vertical="center" justifyLastLine="1" shrinkToFit="1"/>
    </xf>
    <xf numFmtId="0" fontId="53" fillId="0" borderId="78" xfId="0" applyFont="1" applyBorder="1" applyAlignment="1">
      <alignment horizontal="center" vertical="center" shrinkToFit="1"/>
    </xf>
    <xf numFmtId="0" fontId="62" fillId="0" borderId="87" xfId="0" applyFont="1" applyBorder="1" applyAlignment="1">
      <alignment horizontal="distributed" vertical="center" justifyLastLine="1" shrinkToFit="1"/>
    </xf>
    <xf numFmtId="0" fontId="64" fillId="0" borderId="88" xfId="0" applyFont="1" applyBorder="1" applyAlignment="1">
      <alignment horizontal="center" vertical="center" shrinkToFit="1"/>
    </xf>
    <xf numFmtId="0" fontId="63" fillId="0" borderId="89" xfId="0" applyFont="1" applyBorder="1" applyAlignment="1">
      <alignment horizontal="distributed" vertical="center" justifyLastLine="1" shrinkToFit="1"/>
    </xf>
    <xf numFmtId="0" fontId="53" fillId="0" borderId="88" xfId="0" applyFont="1" applyBorder="1" applyAlignment="1">
      <alignment horizontal="center" vertical="center" shrinkToFit="1"/>
    </xf>
    <xf numFmtId="0" fontId="57" fillId="0" borderId="0" xfId="0" applyFont="1" applyAlignment="1">
      <alignment horizontal="left"/>
    </xf>
    <xf numFmtId="56" fontId="64" fillId="0" borderId="0" xfId="0" applyNumberFormat="1" applyFont="1" applyAlignment="1">
      <alignment horizontal="left" vertical="center"/>
    </xf>
    <xf numFmtId="0" fontId="41" fillId="0" borderId="0" xfId="29" applyFont="1" applyAlignment="1">
      <alignment horizontal="right"/>
    </xf>
    <xf numFmtId="0" fontId="42" fillId="0" borderId="0" xfId="29" applyFont="1"/>
    <xf numFmtId="0" fontId="0" fillId="0" borderId="0" xfId="96" applyFont="1" applyAlignment="1">
      <alignment horizontal="right" vertical="center"/>
    </xf>
    <xf numFmtId="0" fontId="61" fillId="0" borderId="60" xfId="96" applyFont="1" applyBorder="1" applyAlignment="1">
      <alignment horizontal="center" vertical="center"/>
    </xf>
    <xf numFmtId="0" fontId="30" fillId="0" borderId="0" xfId="0" applyFont="1">
      <alignment vertical="center"/>
    </xf>
    <xf numFmtId="0" fontId="115" fillId="0" borderId="0" xfId="0" applyFont="1">
      <alignment vertical="center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>
      <alignment vertical="center"/>
    </xf>
    <xf numFmtId="0" fontId="118" fillId="0" borderId="0" xfId="0" applyFont="1" applyAlignment="1">
      <alignment horizontal="center" vertical="center"/>
    </xf>
    <xf numFmtId="0" fontId="109" fillId="0" borderId="0" xfId="0" applyFont="1">
      <alignment vertical="center"/>
    </xf>
    <xf numFmtId="176" fontId="109" fillId="0" borderId="0" xfId="0" applyNumberFormat="1" applyFont="1">
      <alignment vertical="center"/>
    </xf>
    <xf numFmtId="0" fontId="121" fillId="0" borderId="92" xfId="0" applyFont="1" applyBorder="1" applyAlignment="1">
      <alignment horizontal="center" vertical="center" shrinkToFit="1"/>
    </xf>
    <xf numFmtId="0" fontId="121" fillId="0" borderId="32" xfId="0" applyFont="1" applyBorder="1" applyAlignment="1">
      <alignment horizontal="center" vertical="center" shrinkToFit="1"/>
    </xf>
    <xf numFmtId="0" fontId="122" fillId="0" borderId="32" xfId="0" applyFont="1" applyBorder="1" applyAlignment="1">
      <alignment horizontal="center" vertical="center" shrinkToFit="1"/>
    </xf>
    <xf numFmtId="0" fontId="122" fillId="0" borderId="31" xfId="0" applyFont="1" applyBorder="1" applyAlignment="1">
      <alignment horizontal="center" vertical="center" shrinkToFit="1"/>
    </xf>
    <xf numFmtId="0" fontId="117" fillId="41" borderId="93" xfId="0" applyFont="1" applyFill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20" fillId="36" borderId="99" xfId="0" applyFont="1" applyFill="1" applyBorder="1" applyAlignment="1">
      <alignment horizontal="center" vertical="center"/>
    </xf>
    <xf numFmtId="0" fontId="120" fillId="36" borderId="100" xfId="0" applyFont="1" applyFill="1" applyBorder="1" applyAlignment="1">
      <alignment horizontal="center" vertical="center"/>
    </xf>
    <xf numFmtId="0" fontId="120" fillId="0" borderId="101" xfId="0" applyFont="1" applyBorder="1" applyAlignment="1">
      <alignment horizontal="center" vertical="center"/>
    </xf>
    <xf numFmtId="0" fontId="120" fillId="0" borderId="105" xfId="0" applyFont="1" applyBorder="1" applyAlignment="1">
      <alignment horizontal="center" vertical="center" shrinkToFit="1"/>
    </xf>
    <xf numFmtId="0" fontId="120" fillId="0" borderId="46" xfId="0" applyFont="1" applyBorder="1" applyAlignment="1">
      <alignment horizontal="center" vertical="center" shrinkToFit="1"/>
    </xf>
    <xf numFmtId="0" fontId="120" fillId="0" borderId="106" xfId="0" applyFont="1" applyBorder="1" applyAlignment="1">
      <alignment horizontal="center" vertical="center" shrinkToFit="1"/>
    </xf>
    <xf numFmtId="0" fontId="120" fillId="36" borderId="107" xfId="0" applyFont="1" applyFill="1" applyBorder="1" applyAlignment="1">
      <alignment horizontal="center" vertical="center"/>
    </xf>
    <xf numFmtId="20" fontId="120" fillId="36" borderId="108" xfId="0" applyNumberFormat="1" applyFont="1" applyFill="1" applyBorder="1" applyAlignment="1">
      <alignment horizontal="center" vertical="center"/>
    </xf>
    <xf numFmtId="0" fontId="120" fillId="0" borderId="43" xfId="0" applyFont="1" applyBorder="1" applyAlignment="1">
      <alignment horizontal="center" vertical="center" shrinkToFit="1"/>
    </xf>
    <xf numFmtId="0" fontId="120" fillId="0" borderId="44" xfId="0" applyFont="1" applyBorder="1" applyAlignment="1">
      <alignment horizontal="center" vertical="center" shrinkToFit="1"/>
    </xf>
    <xf numFmtId="0" fontId="120" fillId="0" borderId="45" xfId="0" applyFont="1" applyBorder="1" applyAlignment="1">
      <alignment horizontal="center" vertical="center" shrinkToFit="1"/>
    </xf>
    <xf numFmtId="0" fontId="120" fillId="36" borderId="119" xfId="0" applyFont="1" applyFill="1" applyBorder="1" applyAlignment="1">
      <alignment horizontal="center" vertical="center"/>
    </xf>
    <xf numFmtId="20" fontId="120" fillId="36" borderId="120" xfId="0" applyNumberFormat="1" applyFont="1" applyFill="1" applyBorder="1" applyAlignment="1">
      <alignment horizontal="right" vertical="top"/>
    </xf>
    <xf numFmtId="178" fontId="120" fillId="0" borderId="25" xfId="0" applyNumberFormat="1" applyFont="1" applyBorder="1" applyAlignment="1">
      <alignment horizontal="center" vertical="center" shrinkToFit="1"/>
    </xf>
    <xf numFmtId="0" fontId="120" fillId="0" borderId="0" xfId="0" applyFont="1" applyAlignment="1">
      <alignment horizontal="center" vertical="center"/>
    </xf>
    <xf numFmtId="179" fontId="120" fillId="0" borderId="68" xfId="0" applyNumberFormat="1" applyFont="1" applyBorder="1" applyAlignment="1">
      <alignment horizontal="center" vertical="center" shrinkToFit="1"/>
    </xf>
    <xf numFmtId="0" fontId="120" fillId="0" borderId="50" xfId="0" applyFont="1" applyBorder="1">
      <alignment vertical="center"/>
    </xf>
    <xf numFmtId="0" fontId="120" fillId="0" borderId="35" xfId="0" applyFont="1" applyBorder="1" applyAlignment="1">
      <alignment horizontal="center" vertical="center" shrinkToFit="1"/>
    </xf>
    <xf numFmtId="0" fontId="120" fillId="0" borderId="36" xfId="0" applyFont="1" applyBorder="1">
      <alignment vertical="center"/>
    </xf>
    <xf numFmtId="0" fontId="30" fillId="0" borderId="38" xfId="0" applyFont="1" applyBorder="1" applyAlignment="1">
      <alignment horizontal="center" vertical="center" shrinkToFit="1"/>
    </xf>
    <xf numFmtId="20" fontId="120" fillId="36" borderId="143" xfId="0" applyNumberFormat="1" applyFont="1" applyFill="1" applyBorder="1" applyAlignment="1">
      <alignment horizontal="center" vertical="top"/>
    </xf>
    <xf numFmtId="20" fontId="120" fillId="36" borderId="125" xfId="0" applyNumberFormat="1" applyFont="1" applyFill="1" applyBorder="1" applyAlignment="1">
      <alignment horizontal="right" vertical="top"/>
    </xf>
    <xf numFmtId="0" fontId="109" fillId="0" borderId="135" xfId="0" applyFont="1" applyBorder="1" applyAlignment="1">
      <alignment horizontal="center" vertical="center" shrinkToFit="1"/>
    </xf>
    <xf numFmtId="0" fontId="109" fillId="0" borderId="149" xfId="0" applyFont="1" applyBorder="1" applyAlignment="1">
      <alignment horizontal="center" vertical="center" textRotation="255" shrinkToFit="1"/>
    </xf>
    <xf numFmtId="0" fontId="109" fillId="0" borderId="137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shrinkToFit="1"/>
    </xf>
    <xf numFmtId="20" fontId="120" fillId="36" borderId="143" xfId="0" applyNumberFormat="1" applyFont="1" applyFill="1" applyBorder="1" applyAlignment="1">
      <alignment horizontal="center" vertical="center"/>
    </xf>
    <xf numFmtId="0" fontId="120" fillId="0" borderId="28" xfId="0" applyFont="1" applyBorder="1">
      <alignment vertical="center"/>
    </xf>
    <xf numFmtId="0" fontId="120" fillId="0" borderId="53" xfId="0" applyFont="1" applyBorder="1" applyAlignment="1">
      <alignment horizontal="center" vertical="center" shrinkToFit="1"/>
    </xf>
    <xf numFmtId="0" fontId="120" fillId="0" borderId="78" xfId="0" applyFont="1" applyBorder="1">
      <alignment vertical="center"/>
    </xf>
    <xf numFmtId="0" fontId="109" fillId="0" borderId="136" xfId="0" applyFont="1" applyBorder="1" applyAlignment="1">
      <alignment horizontal="center" vertical="center" textRotation="255" shrinkToFit="1"/>
    </xf>
    <xf numFmtId="0" fontId="120" fillId="36" borderId="167" xfId="0" applyFont="1" applyFill="1" applyBorder="1" applyAlignment="1">
      <alignment horizontal="center" vertical="center"/>
    </xf>
    <xf numFmtId="20" fontId="120" fillId="36" borderId="168" xfId="0" applyNumberFormat="1" applyFont="1" applyFill="1" applyBorder="1" applyAlignment="1">
      <alignment horizontal="right" vertical="top"/>
    </xf>
    <xf numFmtId="0" fontId="109" fillId="0" borderId="170" xfId="0" applyFont="1" applyBorder="1" applyAlignment="1">
      <alignment horizontal="center" vertical="center" shrinkToFit="1"/>
    </xf>
    <xf numFmtId="0" fontId="109" fillId="0" borderId="171" xfId="0" applyFont="1" applyBorder="1" applyAlignment="1">
      <alignment horizontal="center" vertical="center" textRotation="255" shrinkToFit="1"/>
    </xf>
    <xf numFmtId="0" fontId="109" fillId="0" borderId="172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120" fillId="0" borderId="0" xfId="0" applyFont="1" applyAlignment="1">
      <alignment horizontal="center" vertical="center" shrinkToFit="1"/>
    </xf>
    <xf numFmtId="0" fontId="122" fillId="0" borderId="0" xfId="0" applyFont="1" applyAlignment="1">
      <alignment horizontal="center" vertical="center" shrinkToFit="1"/>
    </xf>
    <xf numFmtId="177" fontId="120" fillId="0" borderId="0" xfId="0" applyNumberFormat="1" applyFont="1" applyAlignment="1">
      <alignment horizontal="center" vertical="center" shrinkToFit="1"/>
    </xf>
    <xf numFmtId="0" fontId="126" fillId="0" borderId="0" xfId="0" applyFont="1" applyAlignment="1">
      <alignment horizontal="center" vertical="center" shrinkToFit="1"/>
    </xf>
    <xf numFmtId="0" fontId="118" fillId="0" borderId="0" xfId="0" applyFont="1" applyAlignment="1">
      <alignment horizontal="center"/>
    </xf>
    <xf numFmtId="0" fontId="115" fillId="0" borderId="0" xfId="0" applyFont="1" applyAlignment="1">
      <alignment vertical="center" shrinkToFit="1"/>
    </xf>
    <xf numFmtId="0" fontId="115" fillId="0" borderId="0" xfId="0" applyFont="1" applyAlignment="1">
      <alignment horizontal="center" vertical="center" shrinkToFit="1"/>
    </xf>
    <xf numFmtId="0" fontId="127" fillId="0" borderId="0" xfId="0" applyFont="1" applyAlignment="1">
      <alignment horizontal="center" vertical="center" shrinkToFit="1"/>
    </xf>
    <xf numFmtId="0" fontId="127" fillId="0" borderId="0" xfId="0" applyFont="1" applyAlignment="1">
      <alignment vertical="center" shrinkToFit="1"/>
    </xf>
    <xf numFmtId="0" fontId="109" fillId="0" borderId="0" xfId="0" applyFont="1" applyAlignment="1">
      <alignment horizontal="center" vertical="center" shrinkToFit="1"/>
    </xf>
    <xf numFmtId="178" fontId="109" fillId="0" borderId="0" xfId="0" applyNumberFormat="1" applyFont="1" applyAlignment="1">
      <alignment horizontal="center" vertical="center" shrinkToFit="1"/>
    </xf>
    <xf numFmtId="0" fontId="109" fillId="0" borderId="0" xfId="0" applyFont="1" applyAlignment="1">
      <alignment horizontal="center" vertical="center"/>
    </xf>
    <xf numFmtId="179" fontId="109" fillId="0" borderId="0" xfId="0" applyNumberFormat="1" applyFont="1" applyAlignment="1">
      <alignment horizontal="center" vertical="center" shrinkToFit="1"/>
    </xf>
    <xf numFmtId="0" fontId="109" fillId="0" borderId="0" xfId="0" applyFont="1" applyAlignment="1">
      <alignment vertical="center" shrinkToFit="1"/>
    </xf>
    <xf numFmtId="0" fontId="128" fillId="0" borderId="0" xfId="0" applyFont="1" applyAlignment="1">
      <alignment vertical="center" shrinkToFit="1"/>
    </xf>
    <xf numFmtId="177" fontId="109" fillId="0" borderId="0" xfId="0" applyNumberFormat="1" applyFont="1" applyAlignment="1">
      <alignment vertical="center" shrinkToFit="1"/>
    </xf>
    <xf numFmtId="0" fontId="129" fillId="0" borderId="0" xfId="0" applyFont="1" applyAlignment="1">
      <alignment vertical="center" shrinkToFit="1"/>
    </xf>
    <xf numFmtId="0" fontId="126" fillId="0" borderId="0" xfId="0" applyFont="1" applyAlignment="1">
      <alignment vertical="center" shrinkToFit="1"/>
    </xf>
    <xf numFmtId="20" fontId="120" fillId="36" borderId="120" xfId="0" applyNumberFormat="1" applyFont="1" applyFill="1" applyBorder="1" applyAlignment="1">
      <alignment horizontal="center" vertical="center"/>
    </xf>
    <xf numFmtId="0" fontId="109" fillId="0" borderId="68" xfId="0" applyFont="1" applyBorder="1" applyAlignment="1">
      <alignment vertical="center" shrinkToFit="1"/>
    </xf>
    <xf numFmtId="20" fontId="120" fillId="36" borderId="125" xfId="0" applyNumberFormat="1" applyFont="1" applyFill="1" applyBorder="1" applyAlignment="1">
      <alignment horizontal="center" vertical="center"/>
    </xf>
    <xf numFmtId="0" fontId="109" fillId="0" borderId="43" xfId="0" applyFont="1" applyBorder="1">
      <alignment vertical="center"/>
    </xf>
    <xf numFmtId="0" fontId="109" fillId="0" borderId="44" xfId="0" applyFont="1" applyBorder="1">
      <alignment vertical="center"/>
    </xf>
    <xf numFmtId="0" fontId="109" fillId="0" borderId="44" xfId="0" applyFont="1" applyBorder="1" applyAlignment="1">
      <alignment horizontal="center" vertical="center" shrinkToFit="1"/>
    </xf>
    <xf numFmtId="0" fontId="109" fillId="0" borderId="44" xfId="0" applyFont="1" applyBorder="1" applyAlignment="1">
      <alignment vertical="center" shrinkToFit="1"/>
    </xf>
    <xf numFmtId="0" fontId="128" fillId="0" borderId="45" xfId="0" applyFont="1" applyBorder="1" applyAlignment="1">
      <alignment vertical="center" shrinkToFit="1"/>
    </xf>
    <xf numFmtId="0" fontId="109" fillId="0" borderId="25" xfId="0" applyFont="1" applyBorder="1" applyAlignment="1">
      <alignment horizontal="center" vertical="center" shrinkToFit="1"/>
    </xf>
    <xf numFmtId="0" fontId="128" fillId="0" borderId="68" xfId="0" applyFont="1" applyBorder="1" applyAlignment="1">
      <alignment vertical="center" shrinkToFit="1"/>
    </xf>
    <xf numFmtId="0" fontId="109" fillId="0" borderId="33" xfId="0" applyFont="1" applyBorder="1" applyAlignment="1">
      <alignment horizontal="left"/>
    </xf>
    <xf numFmtId="0" fontId="130" fillId="0" borderId="90" xfId="0" applyFont="1" applyBorder="1" applyAlignment="1">
      <alignment horizontal="left"/>
    </xf>
    <xf numFmtId="0" fontId="109" fillId="0" borderId="33" xfId="0" applyFont="1" applyBorder="1" applyAlignment="1">
      <alignment horizontal="right"/>
    </xf>
    <xf numFmtId="0" fontId="109" fillId="37" borderId="135" xfId="0" applyFont="1" applyFill="1" applyBorder="1" applyAlignment="1">
      <alignment horizontal="center" vertical="center" shrinkToFit="1"/>
    </xf>
    <xf numFmtId="0" fontId="109" fillId="37" borderId="149" xfId="0" applyFont="1" applyFill="1" applyBorder="1" applyAlignment="1">
      <alignment horizontal="center" vertical="center" textRotation="255" shrinkToFit="1"/>
    </xf>
    <xf numFmtId="0" fontId="109" fillId="37" borderId="137" xfId="0" applyFont="1" applyFill="1" applyBorder="1" applyAlignment="1">
      <alignment horizontal="center" vertical="center" shrinkToFit="1"/>
    </xf>
    <xf numFmtId="0" fontId="109" fillId="0" borderId="25" xfId="0" applyFont="1" applyBorder="1">
      <alignment vertical="center"/>
    </xf>
    <xf numFmtId="0" fontId="109" fillId="0" borderId="68" xfId="0" applyFont="1" applyBorder="1">
      <alignment vertical="center"/>
    </xf>
    <xf numFmtId="0" fontId="118" fillId="0" borderId="0" xfId="0" applyFont="1" applyAlignment="1"/>
    <xf numFmtId="0" fontId="118" fillId="0" borderId="25" xfId="0" applyFont="1" applyBorder="1" applyAlignment="1"/>
    <xf numFmtId="0" fontId="118" fillId="0" borderId="68" xfId="0" applyFont="1" applyBorder="1" applyAlignment="1"/>
    <xf numFmtId="0" fontId="131" fillId="0" borderId="0" xfId="0" applyFont="1">
      <alignment vertical="center"/>
    </xf>
    <xf numFmtId="0" fontId="127" fillId="0" borderId="0" xfId="0" applyFont="1" applyAlignment="1">
      <alignment horizontal="center" vertical="center"/>
    </xf>
    <xf numFmtId="0" fontId="109" fillId="0" borderId="50" xfId="0" applyFont="1" applyBorder="1">
      <alignment vertical="center"/>
    </xf>
    <xf numFmtId="0" fontId="109" fillId="0" borderId="35" xfId="0" applyFont="1" applyBorder="1">
      <alignment vertical="center"/>
    </xf>
    <xf numFmtId="0" fontId="109" fillId="0" borderId="36" xfId="0" applyFont="1" applyBorder="1" applyAlignment="1">
      <alignment vertical="center" shrinkToFit="1"/>
    </xf>
    <xf numFmtId="0" fontId="109" fillId="0" borderId="50" xfId="0" applyFont="1" applyBorder="1" applyAlignment="1">
      <alignment vertical="center" shrinkToFit="1"/>
    </xf>
    <xf numFmtId="0" fontId="109" fillId="0" borderId="35" xfId="0" applyFont="1" applyBorder="1" applyAlignment="1">
      <alignment vertical="center" shrinkToFit="1"/>
    </xf>
    <xf numFmtId="0" fontId="129" fillId="0" borderId="0" xfId="0" applyFont="1" applyAlignment="1">
      <alignment horizontal="center" vertical="center" shrinkToFit="1"/>
    </xf>
    <xf numFmtId="178" fontId="109" fillId="0" borderId="0" xfId="0" applyNumberFormat="1" applyFont="1" applyAlignment="1">
      <alignment vertical="center" shrinkToFit="1"/>
    </xf>
    <xf numFmtId="0" fontId="109" fillId="0" borderId="35" xfId="0" applyFont="1" applyBorder="1" applyAlignment="1">
      <alignment horizontal="center" vertical="center" shrinkToFit="1"/>
    </xf>
    <xf numFmtId="0" fontId="128" fillId="0" borderId="36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20" fillId="0" borderId="0" xfId="0" applyFont="1" applyAlignment="1">
      <alignment vertical="center" shrinkToFit="1"/>
    </xf>
    <xf numFmtId="177" fontId="120" fillId="0" borderId="0" xfId="0" applyNumberFormat="1" applyFont="1" applyAlignment="1">
      <alignment vertical="center" shrinkToFit="1"/>
    </xf>
    <xf numFmtId="178" fontId="30" fillId="0" borderId="0" xfId="0" applyNumberFormat="1" applyFont="1" applyAlignment="1">
      <alignment horizontal="center" vertical="center" shrinkToFit="1"/>
    </xf>
    <xf numFmtId="0" fontId="132" fillId="0" borderId="0" xfId="0" applyFont="1" applyAlignment="1">
      <alignment horizontal="center" vertical="center"/>
    </xf>
    <xf numFmtId="179" fontId="30" fillId="0" borderId="0" xfId="0" applyNumberFormat="1" applyFont="1" applyAlignment="1">
      <alignment horizontal="center" vertical="center" shrinkToFit="1"/>
    </xf>
    <xf numFmtId="0" fontId="122" fillId="0" borderId="0" xfId="0" applyFont="1" applyAlignment="1">
      <alignment vertical="center" shrinkToFit="1"/>
    </xf>
    <xf numFmtId="0" fontId="120" fillId="37" borderId="170" xfId="0" applyFont="1" applyFill="1" applyBorder="1" applyAlignment="1">
      <alignment horizontal="center" vertical="center" shrinkToFit="1"/>
    </xf>
    <xf numFmtId="0" fontId="120" fillId="37" borderId="171" xfId="0" applyFont="1" applyFill="1" applyBorder="1" applyAlignment="1">
      <alignment horizontal="center" vertical="center" textRotation="255" shrinkToFit="1"/>
    </xf>
    <xf numFmtId="0" fontId="120" fillId="37" borderId="172" xfId="0" applyFont="1" applyFill="1" applyBorder="1" applyAlignment="1">
      <alignment horizontal="center" vertical="center" shrinkToFit="1"/>
    </xf>
    <xf numFmtId="0" fontId="109" fillId="37" borderId="136" xfId="0" applyFont="1" applyFill="1" applyBorder="1" applyAlignment="1">
      <alignment horizontal="center" vertical="center" textRotation="255" shrinkToFit="1"/>
    </xf>
    <xf numFmtId="0" fontId="109" fillId="0" borderId="0" xfId="0" applyFont="1" applyAlignment="1"/>
    <xf numFmtId="0" fontId="109" fillId="0" borderId="0" xfId="0" applyFont="1" applyAlignment="1">
      <alignment horizontal="center"/>
    </xf>
    <xf numFmtId="20" fontId="120" fillId="0" borderId="0" xfId="0" applyNumberFormat="1" applyFont="1" applyAlignment="1">
      <alignment horizontal="right" vertical="top"/>
    </xf>
    <xf numFmtId="0" fontId="109" fillId="0" borderId="0" xfId="0" applyFont="1" applyAlignment="1">
      <alignment horizontal="center" vertical="center" textRotation="255" shrinkToFit="1"/>
    </xf>
    <xf numFmtId="0" fontId="120" fillId="0" borderId="0" xfId="0" applyFont="1" applyAlignment="1">
      <alignment horizontal="center" vertical="center" textRotation="255" shrinkToFit="1"/>
    </xf>
    <xf numFmtId="0" fontId="130" fillId="0" borderId="34" xfId="0" applyFont="1" applyBorder="1" applyAlignment="1"/>
    <xf numFmtId="0" fontId="120" fillId="37" borderId="0" xfId="0" applyFont="1" applyFill="1" applyAlignment="1">
      <alignment horizontal="center" vertical="center" shrinkToFit="1"/>
    </xf>
    <xf numFmtId="0" fontId="120" fillId="37" borderId="0" xfId="0" applyFont="1" applyFill="1" applyAlignment="1">
      <alignment horizontal="center" vertical="center" textRotation="255" shrinkToFit="1"/>
    </xf>
    <xf numFmtId="0" fontId="127" fillId="37" borderId="0" xfId="0" applyFont="1" applyFill="1" applyAlignment="1">
      <alignment horizontal="center" vertical="center" shrinkToFit="1"/>
    </xf>
    <xf numFmtId="0" fontId="120" fillId="0" borderId="0" xfId="0" applyFont="1">
      <alignment vertical="center"/>
    </xf>
    <xf numFmtId="0" fontId="125" fillId="0" borderId="0" xfId="0" applyFont="1" applyAlignment="1">
      <alignment horizontal="center" vertical="center" shrinkToFit="1"/>
    </xf>
    <xf numFmtId="177" fontId="125" fillId="0" borderId="0" xfId="0" applyNumberFormat="1" applyFont="1" applyAlignment="1">
      <alignment horizontal="center" vertical="center" shrinkToFit="1"/>
    </xf>
    <xf numFmtId="0" fontId="117" fillId="0" borderId="0" xfId="0" applyFont="1" applyAlignment="1">
      <alignment horizontal="left" vertical="center"/>
    </xf>
    <xf numFmtId="20" fontId="120" fillId="0" borderId="0" xfId="0" applyNumberFormat="1" applyFont="1" applyAlignment="1">
      <alignment horizontal="center" vertical="center"/>
    </xf>
    <xf numFmtId="0" fontId="133" fillId="0" borderId="0" xfId="0" applyFo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>
      <alignment vertical="center"/>
    </xf>
    <xf numFmtId="20" fontId="134" fillId="36" borderId="143" xfId="0" applyNumberFormat="1" applyFont="1" applyFill="1" applyBorder="1" applyAlignment="1">
      <alignment horizontal="center" vertical="top"/>
    </xf>
    <xf numFmtId="20" fontId="134" fillId="36" borderId="143" xfId="0" applyNumberFormat="1" applyFont="1" applyFill="1" applyBorder="1" applyAlignment="1">
      <alignment horizontal="center" vertical="center"/>
    </xf>
    <xf numFmtId="20" fontId="135" fillId="36" borderId="120" xfId="0" applyNumberFormat="1" applyFont="1" applyFill="1" applyBorder="1" applyAlignment="1">
      <alignment horizontal="right" vertical="center" shrinkToFit="1"/>
    </xf>
    <xf numFmtId="0" fontId="63" fillId="0" borderId="186" xfId="0" applyFont="1" applyBorder="1" applyAlignment="1">
      <alignment horizontal="distributed" vertical="center" justifyLastLine="1" shrinkToFit="1"/>
    </xf>
    <xf numFmtId="0" fontId="117" fillId="0" borderId="170" xfId="0" applyFont="1" applyBorder="1" applyAlignment="1">
      <alignment horizontal="center" vertical="center" shrinkToFit="1"/>
    </xf>
    <xf numFmtId="0" fontId="117" fillId="0" borderId="171" xfId="0" applyFont="1" applyBorder="1" applyAlignment="1">
      <alignment horizontal="center" vertical="center" textRotation="255" shrinkToFit="1"/>
    </xf>
    <xf numFmtId="0" fontId="117" fillId="0" borderId="172" xfId="0" applyFont="1" applyBorder="1" applyAlignment="1">
      <alignment horizontal="center" vertical="center" shrinkToFit="1"/>
    </xf>
    <xf numFmtId="0" fontId="120" fillId="0" borderId="99" xfId="0" applyFont="1" applyBorder="1" applyAlignment="1">
      <alignment horizontal="center" vertical="center"/>
    </xf>
    <xf numFmtId="0" fontId="120" fillId="0" borderId="100" xfId="0" applyFont="1" applyBorder="1" applyAlignment="1">
      <alignment horizontal="center" vertical="center"/>
    </xf>
    <xf numFmtId="0" fontId="120" fillId="0" borderId="107" xfId="0" applyFont="1" applyBorder="1" applyAlignment="1">
      <alignment horizontal="center" vertical="center"/>
    </xf>
    <xf numFmtId="20" fontId="120" fillId="0" borderId="108" xfId="0" applyNumberFormat="1" applyFont="1" applyBorder="1" applyAlignment="1">
      <alignment horizontal="center" vertical="center"/>
    </xf>
    <xf numFmtId="0" fontId="120" fillId="0" borderId="119" xfId="0" applyFont="1" applyBorder="1" applyAlignment="1">
      <alignment horizontal="center" vertical="center"/>
    </xf>
    <xf numFmtId="20" fontId="120" fillId="0" borderId="120" xfId="0" applyNumberFormat="1" applyFont="1" applyBorder="1" applyAlignment="1">
      <alignment horizontal="center" vertical="center"/>
    </xf>
    <xf numFmtId="20" fontId="120" fillId="0" borderId="120" xfId="0" applyNumberFormat="1" applyFont="1" applyBorder="1" applyAlignment="1">
      <alignment horizontal="right" vertical="top"/>
    </xf>
    <xf numFmtId="20" fontId="120" fillId="0" borderId="143" xfId="0" applyNumberFormat="1" applyFont="1" applyBorder="1" applyAlignment="1">
      <alignment horizontal="center" vertical="top"/>
    </xf>
    <xf numFmtId="20" fontId="120" fillId="0" borderId="125" xfId="0" applyNumberFormat="1" applyFont="1" applyBorder="1" applyAlignment="1">
      <alignment horizontal="center" vertical="center"/>
    </xf>
    <xf numFmtId="20" fontId="120" fillId="0" borderId="125" xfId="0" applyNumberFormat="1" applyFont="1" applyBorder="1" applyAlignment="1">
      <alignment horizontal="right" vertical="top"/>
    </xf>
    <xf numFmtId="20" fontId="120" fillId="0" borderId="143" xfId="0" applyNumberFormat="1" applyFont="1" applyBorder="1" applyAlignment="1">
      <alignment horizontal="center" vertical="center"/>
    </xf>
    <xf numFmtId="0" fontId="120" fillId="0" borderId="167" xfId="0" applyFont="1" applyBorder="1" applyAlignment="1">
      <alignment horizontal="center" vertical="center"/>
    </xf>
    <xf numFmtId="20" fontId="120" fillId="0" borderId="168" xfId="0" applyNumberFormat="1" applyFont="1" applyBorder="1" applyAlignment="1">
      <alignment horizontal="right" vertical="top"/>
    </xf>
    <xf numFmtId="0" fontId="136" fillId="0" borderId="33" xfId="0" applyFont="1" applyBorder="1" applyAlignment="1">
      <alignment horizontal="left"/>
    </xf>
    <xf numFmtId="0" fontId="136" fillId="0" borderId="33" xfId="0" applyFont="1" applyBorder="1" applyAlignment="1">
      <alignment horizontal="right"/>
    </xf>
    <xf numFmtId="0" fontId="136" fillId="0" borderId="0" xfId="0" applyFont="1">
      <alignment vertical="center"/>
    </xf>
    <xf numFmtId="0" fontId="136" fillId="0" borderId="0" xfId="0" applyFont="1" applyAlignment="1">
      <alignment horizontal="center" vertical="center" shrinkToFit="1"/>
    </xf>
    <xf numFmtId="0" fontId="136" fillId="0" borderId="50" xfId="0" applyFont="1" applyBorder="1">
      <alignment vertical="center"/>
    </xf>
    <xf numFmtId="0" fontId="136" fillId="0" borderId="35" xfId="0" applyFont="1" applyBorder="1">
      <alignment vertical="center"/>
    </xf>
    <xf numFmtId="0" fontId="136" fillId="0" borderId="0" xfId="0" applyFont="1" applyAlignment="1">
      <alignment vertical="center" shrinkToFit="1"/>
    </xf>
    <xf numFmtId="0" fontId="136" fillId="0" borderId="0" xfId="0" applyFont="1" applyAlignment="1">
      <alignment horizontal="center" vertical="center"/>
    </xf>
    <xf numFmtId="179" fontId="136" fillId="0" borderId="0" xfId="0" applyNumberFormat="1" applyFont="1" applyAlignment="1">
      <alignment horizontal="center" vertical="center" shrinkToFit="1"/>
    </xf>
    <xf numFmtId="0" fontId="136" fillId="0" borderId="35" xfId="0" applyFont="1" applyBorder="1" applyAlignment="1">
      <alignment horizontal="right" shrinkToFit="1"/>
    </xf>
    <xf numFmtId="0" fontId="109" fillId="0" borderId="60" xfId="0" applyFont="1" applyBorder="1" applyAlignment="1">
      <alignment vertical="center" shrinkToFit="1"/>
    </xf>
    <xf numFmtId="0" fontId="109" fillId="0" borderId="59" xfId="0" applyFont="1" applyBorder="1" applyAlignment="1">
      <alignment vertical="center" shrinkToFit="1"/>
    </xf>
    <xf numFmtId="0" fontId="136" fillId="0" borderId="195" xfId="0" applyFont="1" applyBorder="1" applyAlignment="1">
      <alignment horizontal="left" shrinkToFit="1"/>
    </xf>
    <xf numFmtId="0" fontId="136" fillId="0" borderId="196" xfId="0" applyFont="1" applyBorder="1" applyAlignment="1">
      <alignment vertical="center" shrinkToFit="1"/>
    </xf>
    <xf numFmtId="0" fontId="109" fillId="0" borderId="60" xfId="0" applyFont="1" applyBorder="1">
      <alignment vertical="center"/>
    </xf>
    <xf numFmtId="0" fontId="109" fillId="0" borderId="57" xfId="0" applyFont="1" applyBorder="1" applyAlignment="1">
      <alignment horizontal="center" vertical="center" shrinkToFit="1"/>
    </xf>
    <xf numFmtId="0" fontId="109" fillId="0" borderId="59" xfId="0" applyFont="1" applyBorder="1">
      <alignment vertical="center"/>
    </xf>
    <xf numFmtId="0" fontId="109" fillId="0" borderId="57" xfId="0" applyFont="1" applyBorder="1">
      <alignment vertical="center"/>
    </xf>
    <xf numFmtId="0" fontId="128" fillId="0" borderId="44" xfId="0" applyFont="1" applyBorder="1" applyAlignment="1">
      <alignment vertical="center" shrinkToFit="1"/>
    </xf>
    <xf numFmtId="0" fontId="109" fillId="0" borderId="67" xfId="0" applyFont="1" applyBorder="1" applyAlignment="1">
      <alignment vertical="center" shrinkToFit="1"/>
    </xf>
    <xf numFmtId="0" fontId="118" fillId="0" borderId="59" xfId="0" applyFont="1" applyBorder="1" applyAlignment="1"/>
    <xf numFmtId="0" fontId="118" fillId="0" borderId="55" xfId="0" applyFont="1" applyBorder="1" applyAlignment="1"/>
    <xf numFmtId="0" fontId="109" fillId="0" borderId="57" xfId="0" applyFont="1" applyBorder="1" applyAlignment="1">
      <alignment vertical="center" shrinkToFit="1"/>
    </xf>
    <xf numFmtId="0" fontId="109" fillId="0" borderId="56" xfId="0" applyFont="1" applyBorder="1" applyAlignment="1">
      <alignment vertical="center" shrinkToFit="1"/>
    </xf>
    <xf numFmtId="0" fontId="136" fillId="0" borderId="199" xfId="0" applyFont="1" applyBorder="1" applyAlignment="1">
      <alignment horizontal="left"/>
    </xf>
    <xf numFmtId="0" fontId="136" fillId="0" borderId="198" xfId="0" applyFont="1" applyBorder="1" applyAlignment="1">
      <alignment horizontal="right"/>
    </xf>
    <xf numFmtId="0" fontId="136" fillId="0" borderId="33" xfId="0" applyFont="1" applyBorder="1" applyAlignment="1"/>
    <xf numFmtId="0" fontId="136" fillId="0" borderId="198" xfId="0" applyFont="1" applyBorder="1" applyAlignment="1"/>
    <xf numFmtId="0" fontId="136" fillId="0" borderId="195" xfId="0" applyFont="1" applyBorder="1">
      <alignment vertical="center"/>
    </xf>
    <xf numFmtId="0" fontId="136" fillId="0" borderId="196" xfId="0" applyFont="1" applyBorder="1">
      <alignment vertical="center"/>
    </xf>
    <xf numFmtId="0" fontId="109" fillId="0" borderId="196" xfId="0" applyFont="1" applyBorder="1" applyAlignment="1">
      <alignment horizontal="center" vertical="center" shrinkToFit="1"/>
    </xf>
    <xf numFmtId="0" fontId="109" fillId="0" borderId="196" xfId="0" applyFont="1" applyBorder="1">
      <alignment vertical="center"/>
    </xf>
    <xf numFmtId="0" fontId="109" fillId="0" borderId="196" xfId="0" applyFont="1" applyBorder="1" applyAlignment="1">
      <alignment vertical="center" shrinkToFit="1"/>
    </xf>
    <xf numFmtId="0" fontId="136" fillId="0" borderId="60" xfId="0" applyFont="1" applyBorder="1" applyAlignment="1">
      <alignment vertical="center" shrinkToFit="1"/>
    </xf>
    <xf numFmtId="0" fontId="136" fillId="0" borderId="35" xfId="0" applyFont="1" applyBorder="1" applyAlignment="1">
      <alignment horizontal="center" vertical="center" shrinkToFit="1"/>
    </xf>
    <xf numFmtId="0" fontId="136" fillId="0" borderId="35" xfId="0" applyFont="1" applyBorder="1" applyAlignment="1">
      <alignment vertical="center" shrinkToFit="1"/>
    </xf>
    <xf numFmtId="0" fontId="109" fillId="0" borderId="67" xfId="0" applyFont="1" applyBorder="1">
      <alignment vertical="center"/>
    </xf>
    <xf numFmtId="0" fontId="109" fillId="0" borderId="55" xfId="0" applyFont="1" applyBorder="1">
      <alignment vertical="center"/>
    </xf>
    <xf numFmtId="0" fontId="136" fillId="0" borderId="200" xfId="0" applyFont="1" applyBorder="1" applyAlignment="1">
      <alignment vertical="center" shrinkToFit="1"/>
    </xf>
    <xf numFmtId="0" fontId="136" fillId="0" borderId="201" xfId="0" applyFont="1" applyBorder="1" applyAlignment="1">
      <alignment vertical="center" shrinkToFit="1"/>
    </xf>
    <xf numFmtId="0" fontId="128" fillId="0" borderId="67" xfId="0" applyFont="1" applyBorder="1" applyAlignment="1">
      <alignment vertical="center" shrinkToFit="1"/>
    </xf>
    <xf numFmtId="0" fontId="109" fillId="0" borderId="59" xfId="0" applyFont="1" applyBorder="1" applyAlignment="1">
      <alignment horizontal="center" vertical="center" shrinkToFit="1"/>
    </xf>
    <xf numFmtId="0" fontId="128" fillId="0" borderId="55" xfId="0" applyFont="1" applyBorder="1" applyAlignment="1">
      <alignment vertical="center" shrinkToFit="1"/>
    </xf>
    <xf numFmtId="0" fontId="109" fillId="0" borderId="55" xfId="0" applyFont="1" applyBorder="1" applyAlignment="1">
      <alignment vertical="center" shrinkToFit="1"/>
    </xf>
    <xf numFmtId="0" fontId="136" fillId="0" borderId="196" xfId="0" applyFont="1" applyBorder="1" applyAlignment="1">
      <alignment horizontal="center" vertical="center"/>
    </xf>
    <xf numFmtId="179" fontId="136" fillId="0" borderId="196" xfId="0" applyNumberFormat="1" applyFont="1" applyBorder="1" applyAlignment="1">
      <alignment horizontal="center" vertical="center" shrinkToFit="1"/>
    </xf>
    <xf numFmtId="0" fontId="128" fillId="0" borderId="200" xfId="0" applyFont="1" applyBorder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138" fillId="0" borderId="0" xfId="0" applyFont="1" applyAlignment="1">
      <alignment vertical="center" shrinkToFit="1"/>
    </xf>
    <xf numFmtId="0" fontId="109" fillId="0" borderId="195" xfId="0" applyFont="1" applyBorder="1">
      <alignment vertical="center"/>
    </xf>
    <xf numFmtId="177" fontId="136" fillId="0" borderId="0" xfId="0" applyNumberFormat="1" applyFont="1" applyAlignment="1">
      <alignment vertical="center" shrinkToFit="1"/>
    </xf>
    <xf numFmtId="0" fontId="136" fillId="0" borderId="195" xfId="0" applyFont="1" applyBorder="1" applyAlignment="1">
      <alignment vertical="center" shrinkToFit="1"/>
    </xf>
    <xf numFmtId="0" fontId="136" fillId="0" borderId="44" xfId="0" applyFont="1" applyBorder="1" applyAlignment="1">
      <alignment horizontal="right"/>
    </xf>
    <xf numFmtId="0" fontId="109" fillId="0" borderId="202" xfId="0" applyFont="1" applyBorder="1">
      <alignment vertical="center"/>
    </xf>
    <xf numFmtId="0" fontId="109" fillId="0" borderId="203" xfId="0" applyFont="1" applyBorder="1">
      <alignment vertical="center"/>
    </xf>
    <xf numFmtId="0" fontId="139" fillId="0" borderId="33" xfId="0" applyFont="1" applyBorder="1" applyAlignment="1"/>
    <xf numFmtId="0" fontId="139" fillId="0" borderId="194" xfId="0" applyFont="1" applyBorder="1" applyAlignment="1">
      <alignment horizontal="left"/>
    </xf>
    <xf numFmtId="0" fontId="139" fillId="0" borderId="60" xfId="0" applyFont="1" applyBorder="1" applyAlignment="1">
      <alignment horizontal="center" vertical="center" shrinkToFit="1"/>
    </xf>
    <xf numFmtId="0" fontId="139" fillId="0" borderId="55" xfId="0" applyFont="1" applyBorder="1" applyAlignment="1">
      <alignment horizontal="center" vertical="center" shrinkToFit="1"/>
    </xf>
    <xf numFmtId="0" fontId="139" fillId="0" borderId="35" xfId="0" applyFont="1" applyBorder="1" applyAlignment="1">
      <alignment horizontal="center" vertical="center"/>
    </xf>
    <xf numFmtId="0" fontId="139" fillId="0" borderId="196" xfId="0" applyFont="1" applyBorder="1" applyAlignment="1">
      <alignment horizontal="center" vertical="center" shrinkToFit="1"/>
    </xf>
    <xf numFmtId="0" fontId="109" fillId="0" borderId="202" xfId="0" applyFont="1" applyBorder="1" applyAlignment="1">
      <alignment vertical="center" shrinkToFit="1"/>
    </xf>
    <xf numFmtId="0" fontId="109" fillId="0" borderId="203" xfId="0" applyFont="1" applyBorder="1" applyAlignment="1">
      <alignment vertical="center" shrinkToFit="1"/>
    </xf>
    <xf numFmtId="0" fontId="136" fillId="0" borderId="194" xfId="0" applyFont="1" applyBorder="1" applyAlignment="1">
      <alignment horizontal="left"/>
    </xf>
    <xf numFmtId="0" fontId="109" fillId="0" borderId="195" xfId="0" applyFont="1" applyBorder="1" applyAlignment="1">
      <alignment vertical="center" shrinkToFit="1"/>
    </xf>
    <xf numFmtId="0" fontId="109" fillId="0" borderId="201" xfId="0" applyFont="1" applyBorder="1" applyAlignment="1">
      <alignment vertical="center" shrinkToFit="1"/>
    </xf>
    <xf numFmtId="0" fontId="109" fillId="0" borderId="33" xfId="0" applyFont="1" applyBorder="1" applyAlignment="1"/>
    <xf numFmtId="0" fontId="109" fillId="0" borderId="201" xfId="0" applyFont="1" applyBorder="1">
      <alignment vertical="center"/>
    </xf>
    <xf numFmtId="0" fontId="109" fillId="0" borderId="202" xfId="0" applyFont="1" applyBorder="1" applyAlignment="1">
      <alignment horizontal="center" vertical="center" shrinkToFit="1"/>
    </xf>
    <xf numFmtId="0" fontId="109" fillId="0" borderId="44" xfId="0" applyFont="1" applyBorder="1" applyAlignment="1"/>
    <xf numFmtId="0" fontId="136" fillId="0" borderId="0" xfId="0" applyFont="1" applyAlignment="1">
      <alignment vertical="top" shrinkToFit="1"/>
    </xf>
    <xf numFmtId="0" fontId="136" fillId="0" borderId="203" xfId="0" applyFont="1" applyBorder="1" applyAlignment="1">
      <alignment vertical="center" shrinkToFit="1"/>
    </xf>
    <xf numFmtId="0" fontId="136" fillId="0" borderId="67" xfId="0" applyFont="1" applyBorder="1" applyAlignment="1">
      <alignment vertical="center" shrinkToFit="1"/>
    </xf>
    <xf numFmtId="0" fontId="109" fillId="0" borderId="196" xfId="0" applyFont="1" applyBorder="1" applyAlignment="1">
      <alignment horizontal="center" vertical="center"/>
    </xf>
    <xf numFmtId="179" fontId="109" fillId="0" borderId="196" xfId="0" applyNumberFormat="1" applyFont="1" applyBorder="1" applyAlignment="1">
      <alignment horizontal="center" vertical="center" shrinkToFit="1"/>
    </xf>
    <xf numFmtId="0" fontId="109" fillId="0" borderId="200" xfId="0" applyFont="1" applyBorder="1" applyAlignment="1">
      <alignment vertical="center" shrinkToFit="1"/>
    </xf>
    <xf numFmtId="0" fontId="147" fillId="0" borderId="0" xfId="96" applyFont="1" applyAlignment="1">
      <alignment vertical="top" textRotation="255"/>
    </xf>
    <xf numFmtId="0" fontId="94" fillId="0" borderId="0" xfId="96" applyFont="1" applyAlignment="1">
      <alignment vertical="center"/>
    </xf>
    <xf numFmtId="0" fontId="114" fillId="0" borderId="0" xfId="96" applyFont="1" applyAlignment="1">
      <alignment vertical="center"/>
    </xf>
    <xf numFmtId="0" fontId="81" fillId="0" borderId="0" xfId="96" applyFont="1" applyAlignment="1">
      <alignment vertical="center"/>
    </xf>
    <xf numFmtId="0" fontId="86" fillId="0" borderId="200" xfId="96" applyFont="1" applyBorder="1" applyAlignment="1">
      <alignment horizontal="center" vertical="center"/>
    </xf>
    <xf numFmtId="0" fontId="86" fillId="0" borderId="55" xfId="96" applyFont="1" applyBorder="1" applyAlignment="1">
      <alignment horizontal="right" vertical="center"/>
    </xf>
    <xf numFmtId="0" fontId="86" fillId="0" borderId="59" xfId="96" applyFont="1" applyBorder="1" applyAlignment="1">
      <alignment horizontal="left" vertical="center"/>
    </xf>
    <xf numFmtId="0" fontId="86" fillId="0" borderId="73" xfId="96" applyFont="1" applyBorder="1" applyAlignment="1">
      <alignment horizontal="center" vertical="center"/>
    </xf>
    <xf numFmtId="0" fontId="86" fillId="0" borderId="76" xfId="96" applyFont="1" applyBorder="1" applyAlignment="1">
      <alignment horizontal="center" vertical="center"/>
    </xf>
    <xf numFmtId="0" fontId="86" fillId="0" borderId="204" xfId="96" applyFont="1" applyBorder="1" applyAlignment="1">
      <alignment horizontal="center" vertical="center"/>
    </xf>
    <xf numFmtId="0" fontId="86" fillId="0" borderId="205" xfId="96" applyFont="1" applyBorder="1" applyAlignment="1">
      <alignment horizontal="center" vertical="center"/>
    </xf>
    <xf numFmtId="0" fontId="94" fillId="0" borderId="200" xfId="96" applyFont="1" applyBorder="1" applyAlignment="1">
      <alignment horizontal="center" vertical="center" shrinkToFit="1"/>
    </xf>
    <xf numFmtId="0" fontId="94" fillId="0" borderId="59" xfId="96" applyFont="1" applyBorder="1" applyAlignment="1">
      <alignment vertical="center" shrinkToFit="1"/>
    </xf>
    <xf numFmtId="0" fontId="94" fillId="0" borderId="0" xfId="96" applyFont="1" applyAlignment="1">
      <alignment vertical="center" shrinkToFit="1"/>
    </xf>
    <xf numFmtId="0" fontId="94" fillId="0" borderId="55" xfId="96" applyFont="1" applyBorder="1" applyAlignment="1">
      <alignment vertical="center" shrinkToFit="1"/>
    </xf>
    <xf numFmtId="0" fontId="94" fillId="0" borderId="200" xfId="96" applyFont="1" applyBorder="1" applyAlignment="1">
      <alignment vertical="center" shrinkToFit="1"/>
    </xf>
    <xf numFmtId="0" fontId="86" fillId="0" borderId="206" xfId="96" applyFont="1" applyBorder="1" applyAlignment="1">
      <alignment horizontal="center" vertical="center"/>
    </xf>
    <xf numFmtId="0" fontId="94" fillId="0" borderId="195" xfId="96" applyFont="1" applyBorder="1" applyAlignment="1">
      <alignment vertical="center" shrinkToFit="1"/>
    </xf>
    <xf numFmtId="0" fontId="86" fillId="0" borderId="195" xfId="96" applyFont="1" applyBorder="1" applyAlignment="1">
      <alignment horizontal="center" vertical="center"/>
    </xf>
    <xf numFmtId="0" fontId="86" fillId="0" borderId="207" xfId="96" applyFont="1" applyBorder="1" applyAlignment="1">
      <alignment horizontal="center" vertical="center"/>
    </xf>
    <xf numFmtId="0" fontId="86" fillId="0" borderId="208" xfId="96" applyFont="1" applyBorder="1" applyAlignment="1">
      <alignment horizontal="center" vertical="center"/>
    </xf>
    <xf numFmtId="0" fontId="61" fillId="0" borderId="0" xfId="96" applyFont="1" applyAlignment="1">
      <alignment horizontal="center" vertical="center"/>
    </xf>
    <xf numFmtId="0" fontId="12" fillId="0" borderId="0" xfId="96" applyFont="1" applyAlignment="1">
      <alignment vertical="center"/>
    </xf>
    <xf numFmtId="0" fontId="147" fillId="42" borderId="55" xfId="96" applyFont="1" applyFill="1" applyBorder="1" applyAlignment="1">
      <alignment horizontal="center" vertical="center"/>
    </xf>
    <xf numFmtId="0" fontId="151" fillId="0" borderId="58" xfId="96" applyFont="1" applyBorder="1" applyAlignment="1">
      <alignment horizontal="center" vertical="center"/>
    </xf>
    <xf numFmtId="0" fontId="151" fillId="0" borderId="35" xfId="96" applyFont="1" applyBorder="1" applyAlignment="1">
      <alignment horizontal="center" vertical="center"/>
    </xf>
    <xf numFmtId="0" fontId="151" fillId="0" borderId="196" xfId="96" applyFont="1" applyBorder="1" applyAlignment="1">
      <alignment horizontal="center" vertical="center"/>
    </xf>
    <xf numFmtId="0" fontId="84" fillId="0" borderId="196" xfId="96" applyFont="1" applyBorder="1" applyAlignment="1">
      <alignment horizontal="center" vertical="center"/>
    </xf>
    <xf numFmtId="0" fontId="79" fillId="0" borderId="200" xfId="96" applyFont="1" applyBorder="1" applyAlignment="1">
      <alignment horizontal="center" vertical="center"/>
    </xf>
    <xf numFmtId="0" fontId="79" fillId="0" borderId="35" xfId="96" applyFont="1" applyBorder="1" applyAlignment="1">
      <alignment horizontal="center" vertical="center"/>
    </xf>
    <xf numFmtId="0" fontId="2" fillId="0" borderId="196" xfId="96" applyBorder="1" applyAlignment="1">
      <alignment horizontal="center" vertical="center"/>
    </xf>
    <xf numFmtId="0" fontId="79" fillId="0" borderId="195" xfId="96" applyFont="1" applyBorder="1" applyAlignment="1">
      <alignment horizontal="center" vertical="center"/>
    </xf>
    <xf numFmtId="0" fontId="79" fillId="0" borderId="196" xfId="96" applyFont="1" applyBorder="1" applyAlignment="1">
      <alignment horizontal="center" vertical="center"/>
    </xf>
    <xf numFmtId="0" fontId="83" fillId="0" borderId="203" xfId="96" applyFont="1" applyBorder="1" applyAlignment="1">
      <alignment horizontal="center" vertical="center"/>
    </xf>
    <xf numFmtId="0" fontId="147" fillId="42" borderId="0" xfId="96" applyFont="1" applyFill="1" applyAlignment="1">
      <alignment horizontal="center" vertical="center"/>
    </xf>
    <xf numFmtId="0" fontId="151" fillId="0" borderId="0" xfId="96" applyFont="1" applyAlignment="1">
      <alignment horizontal="center" vertical="center"/>
    </xf>
    <xf numFmtId="0" fontId="151" fillId="0" borderId="57" xfId="96" applyFont="1" applyBorder="1" applyAlignment="1">
      <alignment horizontal="center" vertical="center"/>
    </xf>
    <xf numFmtId="0" fontId="151" fillId="0" borderId="200" xfId="96" applyFont="1" applyBorder="1" applyAlignment="1">
      <alignment horizontal="center" vertical="center"/>
    </xf>
    <xf numFmtId="0" fontId="81" fillId="0" borderId="0" xfId="24" applyFont="1">
      <alignment vertical="center"/>
    </xf>
    <xf numFmtId="0" fontId="152" fillId="0" borderId="0" xfId="96" applyFont="1" applyAlignment="1">
      <alignment vertical="center"/>
    </xf>
    <xf numFmtId="0" fontId="33" fillId="0" borderId="0" xfId="29" applyFont="1" applyAlignment="1">
      <alignment horizontal="center"/>
    </xf>
    <xf numFmtId="0" fontId="34" fillId="0" borderId="0" xfId="29" applyFont="1" applyAlignment="1">
      <alignment horizontal="left"/>
    </xf>
    <xf numFmtId="0" fontId="38" fillId="0" borderId="1" xfId="29" applyFont="1" applyBorder="1" applyAlignment="1">
      <alignment horizontal="center" vertical="center" shrinkToFit="1"/>
    </xf>
    <xf numFmtId="0" fontId="38" fillId="0" borderId="2" xfId="29" applyFont="1" applyBorder="1" applyAlignment="1">
      <alignment horizontal="center" vertical="center" shrinkToFit="1"/>
    </xf>
    <xf numFmtId="0" fontId="38" fillId="0" borderId="3" xfId="29" applyFont="1" applyBorder="1" applyAlignment="1">
      <alignment horizontal="center" vertical="center" shrinkToFit="1"/>
    </xf>
    <xf numFmtId="0" fontId="33" fillId="0" borderId="1" xfId="29" applyFont="1" applyBorder="1" applyAlignment="1">
      <alignment horizontal="center" vertical="center"/>
    </xf>
    <xf numFmtId="0" fontId="33" fillId="0" borderId="2" xfId="29" applyFont="1" applyBorder="1" applyAlignment="1">
      <alignment horizontal="center" vertical="center"/>
    </xf>
    <xf numFmtId="0" fontId="33" fillId="0" borderId="3" xfId="29" applyFont="1" applyBorder="1" applyAlignment="1">
      <alignment horizontal="center" vertical="center"/>
    </xf>
    <xf numFmtId="0" fontId="120" fillId="36" borderId="30" xfId="0" applyFont="1" applyFill="1" applyBorder="1" applyAlignment="1">
      <alignment horizontal="center" vertical="center"/>
    </xf>
    <xf numFmtId="0" fontId="120" fillId="36" borderId="91" xfId="0" applyFont="1" applyFill="1" applyBorder="1" applyAlignment="1">
      <alignment horizontal="center" vertical="center"/>
    </xf>
    <xf numFmtId="176" fontId="119" fillId="0" borderId="0" xfId="0" applyNumberFormat="1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20" fillId="0" borderId="46" xfId="0" applyFont="1" applyBorder="1" applyAlignment="1">
      <alignment horizontal="center" vertical="center" shrinkToFit="1"/>
    </xf>
    <xf numFmtId="0" fontId="120" fillId="37" borderId="103" xfId="0" applyFont="1" applyFill="1" applyBorder="1" applyAlignment="1">
      <alignment horizontal="center" vertical="center"/>
    </xf>
    <xf numFmtId="0" fontId="120" fillId="37" borderId="104" xfId="0" applyFont="1" applyFill="1" applyBorder="1" applyAlignment="1">
      <alignment horizontal="center" vertical="center"/>
    </xf>
    <xf numFmtId="0" fontId="124" fillId="0" borderId="101" xfId="0" applyFont="1" applyBorder="1" applyAlignment="1">
      <alignment horizontal="left" vertical="center" wrapText="1" shrinkToFit="1"/>
    </xf>
    <xf numFmtId="0" fontId="124" fillId="0" borderId="102" xfId="0" applyFont="1" applyBorder="1" applyAlignment="1">
      <alignment horizontal="left" vertical="center" shrinkToFit="1"/>
    </xf>
    <xf numFmtId="0" fontId="115" fillId="41" borderId="94" xfId="0" applyFont="1" applyFill="1" applyBorder="1" applyAlignment="1">
      <alignment horizontal="center" vertical="center" shrinkToFit="1"/>
    </xf>
    <xf numFmtId="0" fontId="115" fillId="41" borderId="95" xfId="0" applyFont="1" applyFill="1" applyBorder="1" applyAlignment="1">
      <alignment horizontal="center" vertical="center" shrinkToFit="1"/>
    </xf>
    <xf numFmtId="0" fontId="115" fillId="41" borderId="98" xfId="0" applyFont="1" applyFill="1" applyBorder="1" applyAlignment="1">
      <alignment horizontal="center" vertical="center" shrinkToFit="1"/>
    </xf>
    <xf numFmtId="0" fontId="120" fillId="41" borderId="96" xfId="0" applyFont="1" applyFill="1" applyBorder="1" applyAlignment="1">
      <alignment horizontal="center" vertical="center" shrinkToFit="1"/>
    </xf>
    <xf numFmtId="0" fontId="120" fillId="41" borderId="97" xfId="0" applyFont="1" applyFill="1" applyBorder="1" applyAlignment="1">
      <alignment horizontal="center" vertical="center" shrinkToFit="1"/>
    </xf>
    <xf numFmtId="0" fontId="123" fillId="41" borderId="96" xfId="0" applyFont="1" applyFill="1" applyBorder="1" applyAlignment="1">
      <alignment horizontal="center" vertical="center"/>
    </xf>
    <xf numFmtId="0" fontId="123" fillId="41" borderId="95" xfId="0" applyFont="1" applyFill="1" applyBorder="1" applyAlignment="1">
      <alignment horizontal="center" vertical="center"/>
    </xf>
    <xf numFmtId="0" fontId="123" fillId="41" borderId="97" xfId="0" applyFont="1" applyFill="1" applyBorder="1" applyAlignment="1">
      <alignment horizontal="center" vertical="center"/>
    </xf>
    <xf numFmtId="0" fontId="115" fillId="41" borderId="94" xfId="0" applyFont="1" applyFill="1" applyBorder="1" applyAlignment="1">
      <alignment horizontal="center" vertical="center"/>
    </xf>
    <xf numFmtId="0" fontId="115" fillId="41" borderId="95" xfId="0" applyFont="1" applyFill="1" applyBorder="1" applyAlignment="1">
      <alignment horizontal="center" vertical="center"/>
    </xf>
    <xf numFmtId="0" fontId="121" fillId="0" borderId="32" xfId="0" applyFont="1" applyBorder="1" applyAlignment="1">
      <alignment horizontal="center" vertical="center" shrinkToFit="1"/>
    </xf>
    <xf numFmtId="0" fontId="120" fillId="0" borderId="39" xfId="0" applyFont="1" applyBorder="1" applyAlignment="1">
      <alignment horizontal="center" vertical="center" shrinkToFit="1"/>
    </xf>
    <xf numFmtId="0" fontId="120" fillId="0" borderId="132" xfId="0" applyFont="1" applyBorder="1" applyAlignment="1">
      <alignment horizontal="center" vertical="center" shrinkToFit="1"/>
    </xf>
    <xf numFmtId="0" fontId="125" fillId="0" borderId="39" xfId="0" applyFont="1" applyBorder="1" applyAlignment="1">
      <alignment horizontal="center" vertical="center" shrinkToFit="1"/>
    </xf>
    <xf numFmtId="0" fontId="125" fillId="0" borderId="132" xfId="0" applyFont="1" applyBorder="1" applyAlignment="1">
      <alignment horizontal="center" vertical="center" shrinkToFit="1"/>
    </xf>
    <xf numFmtId="0" fontId="125" fillId="0" borderId="46" xfId="0" applyFont="1" applyBorder="1" applyAlignment="1">
      <alignment horizontal="center" vertical="center" shrinkToFit="1"/>
    </xf>
    <xf numFmtId="0" fontId="120" fillId="0" borderId="40" xfId="0" applyFont="1" applyBorder="1" applyAlignment="1">
      <alignment horizontal="center" vertical="center" shrinkToFit="1"/>
    </xf>
    <xf numFmtId="0" fontId="120" fillId="0" borderId="41" xfId="0" applyFont="1" applyBorder="1" applyAlignment="1">
      <alignment horizontal="center" vertical="center" shrinkToFit="1"/>
    </xf>
    <xf numFmtId="0" fontId="120" fillId="0" borderId="42" xfId="0" applyFont="1" applyBorder="1" applyAlignment="1">
      <alignment horizontal="center" vertical="center" shrinkToFit="1"/>
    </xf>
    <xf numFmtId="0" fontId="120" fillId="0" borderId="129" xfId="0" applyFont="1" applyBorder="1" applyAlignment="1">
      <alignment horizontal="center" vertical="center" shrinkToFit="1"/>
    </xf>
    <xf numFmtId="0" fontId="120" fillId="0" borderId="130" xfId="0" applyFont="1" applyBorder="1" applyAlignment="1">
      <alignment horizontal="center" vertical="center" shrinkToFit="1"/>
    </xf>
    <xf numFmtId="0" fontId="120" fillId="0" borderId="131" xfId="0" applyFont="1" applyBorder="1" applyAlignment="1">
      <alignment horizontal="center" vertical="center" shrinkToFit="1"/>
    </xf>
    <xf numFmtId="0" fontId="120" fillId="0" borderId="47" xfId="0" applyFont="1" applyBorder="1" applyAlignment="1">
      <alignment horizontal="center" vertical="center" shrinkToFit="1"/>
    </xf>
    <xf numFmtId="0" fontId="120" fillId="0" borderId="48" xfId="0" applyFont="1" applyBorder="1" applyAlignment="1">
      <alignment horizontal="center" vertical="center" shrinkToFit="1"/>
    </xf>
    <xf numFmtId="0" fontId="120" fillId="0" borderId="49" xfId="0" applyFont="1" applyBorder="1" applyAlignment="1">
      <alignment horizontal="center" vertical="center" shrinkToFit="1"/>
    </xf>
    <xf numFmtId="0" fontId="142" fillId="39" borderId="117" xfId="0" applyFont="1" applyFill="1" applyBorder="1" applyAlignment="1">
      <alignment horizontal="center" vertical="center" shrinkToFit="1"/>
    </xf>
    <xf numFmtId="0" fontId="142" fillId="39" borderId="105" xfId="0" applyFont="1" applyFill="1" applyBorder="1" applyAlignment="1">
      <alignment horizontal="center" vertical="center" shrinkToFit="1"/>
    </xf>
    <xf numFmtId="0" fontId="142" fillId="39" borderId="142" xfId="0" applyFont="1" applyFill="1" applyBorder="1" applyAlignment="1">
      <alignment horizontal="center" vertical="center" shrinkToFit="1"/>
    </xf>
    <xf numFmtId="0" fontId="109" fillId="0" borderId="121" xfId="0" applyFont="1" applyBorder="1" applyAlignment="1">
      <alignment horizontal="center" vertical="center" shrinkToFit="1"/>
    </xf>
    <xf numFmtId="0" fontId="109" fillId="0" borderId="148" xfId="0" applyFont="1" applyBorder="1" applyAlignment="1">
      <alignment horizontal="center" vertical="center" shrinkToFit="1"/>
    </xf>
    <xf numFmtId="0" fontId="117" fillId="0" borderId="146" xfId="0" applyFont="1" applyBorder="1" applyAlignment="1">
      <alignment horizontal="center" vertical="center" shrinkToFit="1"/>
    </xf>
    <xf numFmtId="0" fontId="117" fillId="0" borderId="124" xfId="0" applyFont="1" applyBorder="1" applyAlignment="1">
      <alignment horizontal="center" vertical="center" shrinkToFit="1"/>
    </xf>
    <xf numFmtId="0" fontId="117" fillId="0" borderId="145" xfId="0" applyFont="1" applyBorder="1" applyAlignment="1">
      <alignment horizontal="center" vertical="center" shrinkToFit="1"/>
    </xf>
    <xf numFmtId="0" fontId="117" fillId="0" borderId="123" xfId="0" applyFont="1" applyBorder="1" applyAlignment="1">
      <alignment horizontal="center" vertical="center" shrinkToFit="1"/>
    </xf>
    <xf numFmtId="0" fontId="117" fillId="0" borderId="144" xfId="0" applyFont="1" applyBorder="1" applyAlignment="1">
      <alignment horizontal="center" vertical="center" shrinkToFit="1"/>
    </xf>
    <xf numFmtId="0" fontId="117" fillId="0" borderId="147" xfId="0" applyFont="1" applyBorder="1" applyAlignment="1">
      <alignment horizontal="center" vertical="center" shrinkToFit="1"/>
    </xf>
    <xf numFmtId="0" fontId="142" fillId="42" borderId="117" xfId="0" applyFont="1" applyFill="1" applyBorder="1" applyAlignment="1">
      <alignment horizontal="center" vertical="center" shrinkToFit="1"/>
    </xf>
    <xf numFmtId="0" fontId="142" fillId="42" borderId="105" xfId="0" applyFont="1" applyFill="1" applyBorder="1" applyAlignment="1">
      <alignment horizontal="center" vertical="center" shrinkToFit="1"/>
    </xf>
    <xf numFmtId="0" fontId="142" fillId="42" borderId="142" xfId="0" applyFont="1" applyFill="1" applyBorder="1" applyAlignment="1">
      <alignment horizontal="center" vertical="center" shrinkToFit="1"/>
    </xf>
    <xf numFmtId="0" fontId="109" fillId="37" borderId="128" xfId="0" applyFont="1" applyFill="1" applyBorder="1" applyAlignment="1">
      <alignment horizontal="center" vertical="center" shrinkToFit="1"/>
    </xf>
    <xf numFmtId="0" fontId="109" fillId="37" borderId="141" xfId="0" applyFont="1" applyFill="1" applyBorder="1" applyAlignment="1">
      <alignment horizontal="center" vertical="center" shrinkToFit="1"/>
    </xf>
    <xf numFmtId="0" fontId="109" fillId="37" borderId="127" xfId="0" applyFont="1" applyFill="1" applyBorder="1" applyAlignment="1">
      <alignment horizontal="center" vertical="center" shrinkToFit="1"/>
    </xf>
    <xf numFmtId="0" fontId="109" fillId="37" borderId="140" xfId="0" applyFont="1" applyFill="1" applyBorder="1" applyAlignment="1">
      <alignment horizontal="center" vertical="center" shrinkToFit="1"/>
    </xf>
    <xf numFmtId="0" fontId="109" fillId="37" borderId="162" xfId="0" applyFont="1" applyFill="1" applyBorder="1" applyAlignment="1">
      <alignment horizontal="center" vertical="center" shrinkToFit="1"/>
    </xf>
    <xf numFmtId="0" fontId="109" fillId="37" borderId="164" xfId="0" applyFont="1" applyFill="1" applyBorder="1" applyAlignment="1">
      <alignment horizontal="center" vertical="center" shrinkToFit="1"/>
    </xf>
    <xf numFmtId="0" fontId="109" fillId="37" borderId="166" xfId="0" applyFont="1" applyFill="1" applyBorder="1" applyAlignment="1">
      <alignment horizontal="center" vertical="center" shrinkToFit="1"/>
    </xf>
    <xf numFmtId="0" fontId="109" fillId="37" borderId="161" xfId="0" applyFont="1" applyFill="1" applyBorder="1" applyAlignment="1">
      <alignment horizontal="center" vertical="center" shrinkToFit="1"/>
    </xf>
    <xf numFmtId="0" fontId="109" fillId="37" borderId="163" xfId="0" applyFont="1" applyFill="1" applyBorder="1" applyAlignment="1">
      <alignment horizontal="center" vertical="center" shrinkToFit="1"/>
    </xf>
    <xf numFmtId="0" fontId="109" fillId="37" borderId="165" xfId="0" applyFont="1" applyFill="1" applyBorder="1" applyAlignment="1">
      <alignment horizontal="center" vertical="center" shrinkToFit="1"/>
    </xf>
    <xf numFmtId="0" fontId="109" fillId="0" borderId="155" xfId="0" applyFont="1" applyBorder="1" applyAlignment="1">
      <alignment horizontal="center" vertical="center" shrinkToFit="1"/>
    </xf>
    <xf numFmtId="0" fontId="109" fillId="0" borderId="157" xfId="0" applyFont="1" applyBorder="1" applyAlignment="1">
      <alignment horizontal="center" vertical="center" shrinkToFit="1"/>
    </xf>
    <xf numFmtId="0" fontId="109" fillId="0" borderId="174" xfId="0" applyFont="1" applyBorder="1" applyAlignment="1">
      <alignment horizontal="center" vertical="center" shrinkToFit="1"/>
    </xf>
    <xf numFmtId="0" fontId="109" fillId="0" borderId="154" xfId="0" applyFont="1" applyBorder="1" applyAlignment="1">
      <alignment horizontal="center" vertical="center" shrinkToFit="1"/>
    </xf>
    <xf numFmtId="0" fontId="109" fillId="0" borderId="143" xfId="0" applyFont="1" applyBorder="1" applyAlignment="1">
      <alignment horizontal="center" vertical="center" shrinkToFit="1"/>
    </xf>
    <xf numFmtId="0" fontId="109" fillId="0" borderId="173" xfId="0" applyFont="1" applyBorder="1" applyAlignment="1">
      <alignment horizontal="center" vertical="center" shrinkToFit="1"/>
    </xf>
    <xf numFmtId="0" fontId="109" fillId="0" borderId="152" xfId="0" applyFont="1" applyBorder="1" applyAlignment="1">
      <alignment horizontal="center" vertical="center" shrinkToFit="1"/>
    </xf>
    <xf numFmtId="0" fontId="109" fillId="0" borderId="156" xfId="0" applyFont="1" applyBorder="1" applyAlignment="1">
      <alignment horizontal="center" vertical="center" shrinkToFit="1"/>
    </xf>
    <xf numFmtId="0" fontId="109" fillId="0" borderId="169" xfId="0" applyFont="1" applyBorder="1" applyAlignment="1">
      <alignment horizontal="center" vertical="center" shrinkToFit="1"/>
    </xf>
    <xf numFmtId="0" fontId="120" fillId="0" borderId="27" xfId="0" applyFont="1" applyBorder="1" applyAlignment="1">
      <alignment horizontal="center" vertical="center" shrinkToFit="1"/>
    </xf>
    <xf numFmtId="0" fontId="125" fillId="0" borderId="27" xfId="0" applyFont="1" applyBorder="1" applyAlignment="1">
      <alignment horizontal="center" vertical="center" shrinkToFit="1"/>
    </xf>
    <xf numFmtId="177" fontId="125" fillId="0" borderId="39" xfId="0" applyNumberFormat="1" applyFont="1" applyBorder="1" applyAlignment="1">
      <alignment horizontal="center" vertical="center" shrinkToFit="1"/>
    </xf>
    <xf numFmtId="177" fontId="125" fillId="0" borderId="132" xfId="0" applyNumberFormat="1" applyFont="1" applyBorder="1" applyAlignment="1">
      <alignment horizontal="center" vertical="center" shrinkToFit="1"/>
    </xf>
    <xf numFmtId="177" fontId="125" fillId="0" borderId="27" xfId="0" applyNumberFormat="1" applyFont="1" applyBorder="1" applyAlignment="1">
      <alignment horizontal="center" vertical="center" shrinkToFit="1"/>
    </xf>
    <xf numFmtId="0" fontId="120" fillId="0" borderId="117" xfId="0" applyFont="1" applyBorder="1" applyAlignment="1">
      <alignment horizontal="center" vertical="center" shrinkToFit="1"/>
    </xf>
    <xf numFmtId="0" fontId="120" fillId="0" borderId="105" xfId="0" applyFont="1" applyBorder="1" applyAlignment="1">
      <alignment horizontal="center" vertical="center" shrinkToFit="1"/>
    </xf>
    <xf numFmtId="0" fontId="120" fillId="0" borderId="84" xfId="0" applyFont="1" applyBorder="1" applyAlignment="1">
      <alignment horizontal="center" vertical="center" shrinkToFit="1"/>
    </xf>
    <xf numFmtId="0" fontId="109" fillId="37" borderId="176" xfId="0" applyFont="1" applyFill="1" applyBorder="1" applyAlignment="1">
      <alignment horizontal="center" vertical="center" shrinkToFit="1"/>
    </xf>
    <xf numFmtId="0" fontId="109" fillId="37" borderId="175" xfId="0" applyFont="1" applyFill="1" applyBorder="1" applyAlignment="1">
      <alignment horizontal="center" vertical="center" shrinkToFit="1"/>
    </xf>
    <xf numFmtId="0" fontId="109" fillId="0" borderId="191" xfId="0" applyFont="1" applyBorder="1" applyAlignment="1">
      <alignment horizontal="center" vertical="center" shrinkToFit="1"/>
    </xf>
    <xf numFmtId="0" fontId="109" fillId="0" borderId="139" xfId="0" applyFont="1" applyBorder="1" applyAlignment="1">
      <alignment horizontal="center" vertical="center" shrinkToFit="1"/>
    </xf>
    <xf numFmtId="0" fontId="109" fillId="0" borderId="190" xfId="0" applyFont="1" applyBorder="1" applyAlignment="1">
      <alignment horizontal="center" vertical="center" shrinkToFit="1"/>
    </xf>
    <xf numFmtId="0" fontId="109" fillId="0" borderId="138" xfId="0" applyFont="1" applyBorder="1" applyAlignment="1">
      <alignment horizontal="center" vertical="center" shrinkToFit="1"/>
    </xf>
    <xf numFmtId="0" fontId="109" fillId="0" borderId="188" xfId="0" applyFont="1" applyBorder="1" applyAlignment="1">
      <alignment horizontal="center" vertical="center" shrinkToFit="1"/>
    </xf>
    <xf numFmtId="0" fontId="109" fillId="0" borderId="134" xfId="0" applyFont="1" applyBorder="1" applyAlignment="1">
      <alignment horizontal="center" vertical="center" shrinkToFit="1"/>
    </xf>
    <xf numFmtId="0" fontId="117" fillId="0" borderId="189" xfId="0" applyFont="1" applyBorder="1" applyAlignment="1">
      <alignment horizontal="center" vertical="center" shrinkToFit="1"/>
    </xf>
    <xf numFmtId="0" fontId="117" fillId="0" borderId="153" xfId="0" applyFont="1" applyBorder="1" applyAlignment="1">
      <alignment horizontal="center" vertical="center" shrinkToFit="1"/>
    </xf>
    <xf numFmtId="0" fontId="142" fillId="39" borderId="118" xfId="0" applyFont="1" applyFill="1" applyBorder="1" applyAlignment="1">
      <alignment horizontal="center" vertical="center" shrinkToFit="1"/>
    </xf>
    <xf numFmtId="0" fontId="142" fillId="39" borderId="133" xfId="0" applyFont="1" applyFill="1" applyBorder="1" applyAlignment="1">
      <alignment horizontal="center" vertical="center" shrinkToFit="1"/>
    </xf>
    <xf numFmtId="0" fontId="142" fillId="39" borderId="26" xfId="0" applyFont="1" applyFill="1" applyBorder="1" applyAlignment="1">
      <alignment horizontal="center" vertical="center" shrinkToFit="1"/>
    </xf>
    <xf numFmtId="0" fontId="142" fillId="0" borderId="118" xfId="0" applyFont="1" applyBorder="1" applyAlignment="1">
      <alignment horizontal="center" vertical="center" shrinkToFit="1"/>
    </xf>
    <xf numFmtId="0" fontId="142" fillId="0" borderId="133" xfId="0" applyFont="1" applyBorder="1" applyAlignment="1">
      <alignment horizontal="center" vertical="center" shrinkToFit="1"/>
    </xf>
    <xf numFmtId="0" fontId="142" fillId="0" borderId="26" xfId="0" applyFont="1" applyBorder="1" applyAlignment="1">
      <alignment horizontal="center" vertical="center" shrinkToFit="1"/>
    </xf>
    <xf numFmtId="0" fontId="142" fillId="39" borderId="106" xfId="0" applyFont="1" applyFill="1" applyBorder="1" applyAlignment="1">
      <alignment horizontal="center" vertical="center" shrinkToFit="1"/>
    </xf>
    <xf numFmtId="177" fontId="125" fillId="0" borderId="46" xfId="0" applyNumberFormat="1" applyFont="1" applyBorder="1" applyAlignment="1">
      <alignment horizontal="center" vertical="center" shrinkToFit="1"/>
    </xf>
    <xf numFmtId="0" fontId="142" fillId="42" borderId="118" xfId="0" applyFont="1" applyFill="1" applyBorder="1" applyAlignment="1">
      <alignment horizontal="center" vertical="center" shrinkToFit="1"/>
    </xf>
    <xf numFmtId="0" fontId="142" fillId="42" borderId="133" xfId="0" applyFont="1" applyFill="1" applyBorder="1" applyAlignment="1">
      <alignment horizontal="center" vertical="center" shrinkToFit="1"/>
    </xf>
    <xf numFmtId="0" fontId="142" fillId="42" borderId="106" xfId="0" applyFont="1" applyFill="1" applyBorder="1" applyAlignment="1">
      <alignment horizontal="center" vertical="center" shrinkToFit="1"/>
    </xf>
    <xf numFmtId="0" fontId="109" fillId="0" borderId="125" xfId="0" applyFont="1" applyBorder="1" applyAlignment="1">
      <alignment horizontal="center" vertical="center" shrinkToFit="1"/>
    </xf>
    <xf numFmtId="0" fontId="109" fillId="0" borderId="150" xfId="0" applyFont="1" applyBorder="1" applyAlignment="1">
      <alignment horizontal="center" vertical="center" shrinkToFit="1"/>
    </xf>
    <xf numFmtId="0" fontId="109" fillId="0" borderId="126" xfId="0" applyFont="1" applyBorder="1" applyAlignment="1">
      <alignment horizontal="center" vertical="center" shrinkToFit="1"/>
    </xf>
    <xf numFmtId="0" fontId="109" fillId="0" borderId="151" xfId="0" applyFont="1" applyBorder="1" applyAlignment="1">
      <alignment horizontal="center" vertical="center" shrinkToFit="1"/>
    </xf>
    <xf numFmtId="0" fontId="120" fillId="0" borderId="158" xfId="0" applyFont="1" applyBorder="1" applyAlignment="1">
      <alignment horizontal="center" vertical="center" shrinkToFit="1"/>
    </xf>
    <xf numFmtId="0" fontId="120" fillId="0" borderId="159" xfId="0" applyFont="1" applyBorder="1" applyAlignment="1">
      <alignment horizontal="center" vertical="center" shrinkToFit="1"/>
    </xf>
    <xf numFmtId="0" fontId="120" fillId="0" borderId="160" xfId="0" applyFont="1" applyBorder="1" applyAlignment="1">
      <alignment horizontal="center" vertical="center" shrinkToFit="1"/>
    </xf>
    <xf numFmtId="0" fontId="109" fillId="37" borderId="192" xfId="0" applyFont="1" applyFill="1" applyBorder="1" applyAlignment="1">
      <alignment horizontal="center" vertical="center" shrinkToFit="1"/>
    </xf>
    <xf numFmtId="0" fontId="109" fillId="37" borderId="193" xfId="0" applyFont="1" applyFill="1" applyBorder="1" applyAlignment="1">
      <alignment horizontal="center" vertical="center" shrinkToFit="1"/>
    </xf>
    <xf numFmtId="0" fontId="142" fillId="39" borderId="84" xfId="0" applyFont="1" applyFill="1" applyBorder="1" applyAlignment="1">
      <alignment horizontal="center" vertical="center" shrinkToFit="1"/>
    </xf>
    <xf numFmtId="0" fontId="117" fillId="0" borderId="187" xfId="0" applyFont="1" applyBorder="1" applyAlignment="1">
      <alignment horizontal="center" vertical="center" shrinkToFit="1"/>
    </xf>
    <xf numFmtId="0" fontId="120" fillId="0" borderId="142" xfId="0" applyFont="1" applyBorder="1" applyAlignment="1">
      <alignment horizontal="center" vertical="center" shrinkToFit="1"/>
    </xf>
    <xf numFmtId="0" fontId="142" fillId="0" borderId="106" xfId="0" applyFont="1" applyBorder="1" applyAlignment="1">
      <alignment horizontal="center" vertical="center" shrinkToFit="1"/>
    </xf>
    <xf numFmtId="0" fontId="138" fillId="0" borderId="39" xfId="0" applyFont="1" applyBorder="1" applyAlignment="1">
      <alignment horizontal="center" vertical="center" shrinkToFit="1"/>
    </xf>
    <xf numFmtId="0" fontId="138" fillId="0" borderId="132" xfId="0" applyFont="1" applyBorder="1" applyAlignment="1">
      <alignment horizontal="center" vertical="center" shrinkToFit="1"/>
    </xf>
    <xf numFmtId="0" fontId="138" fillId="0" borderId="27" xfId="0" applyFont="1" applyBorder="1" applyAlignment="1">
      <alignment horizontal="center" vertical="center" shrinkToFit="1"/>
    </xf>
    <xf numFmtId="0" fontId="138" fillId="0" borderId="46" xfId="0" applyFont="1" applyBorder="1" applyAlignment="1">
      <alignment horizontal="center" vertical="center" shrinkToFit="1"/>
    </xf>
    <xf numFmtId="0" fontId="140" fillId="39" borderId="118" xfId="0" applyFont="1" applyFill="1" applyBorder="1" applyAlignment="1">
      <alignment horizontal="center" vertical="center" shrinkToFit="1"/>
    </xf>
    <xf numFmtId="0" fontId="140" fillId="39" borderId="133" xfId="0" applyFont="1" applyFill="1" applyBorder="1" applyAlignment="1">
      <alignment horizontal="center" vertical="center" shrinkToFit="1"/>
    </xf>
    <xf numFmtId="0" fontId="140" fillId="39" borderId="26" xfId="0" applyFont="1" applyFill="1" applyBorder="1" applyAlignment="1">
      <alignment horizontal="center" vertical="center" shrinkToFit="1"/>
    </xf>
    <xf numFmtId="0" fontId="140" fillId="0" borderId="118" xfId="0" applyFont="1" applyBorder="1" applyAlignment="1">
      <alignment horizontal="center" vertical="center" shrinkToFit="1"/>
    </xf>
    <xf numFmtId="0" fontId="140" fillId="0" borderId="133" xfId="0" applyFont="1" applyBorder="1" applyAlignment="1">
      <alignment horizontal="center" vertical="center" shrinkToFit="1"/>
    </xf>
    <xf numFmtId="0" fontId="140" fillId="0" borderId="26" xfId="0" applyFont="1" applyBorder="1" applyAlignment="1">
      <alignment horizontal="center" vertical="center" shrinkToFit="1"/>
    </xf>
    <xf numFmtId="0" fontId="140" fillId="42" borderId="118" xfId="0" applyFont="1" applyFill="1" applyBorder="1" applyAlignment="1">
      <alignment horizontal="center" vertical="center" shrinkToFit="1"/>
    </xf>
    <xf numFmtId="0" fontId="140" fillId="42" borderId="133" xfId="0" applyFont="1" applyFill="1" applyBorder="1" applyAlignment="1">
      <alignment horizontal="center" vertical="center" shrinkToFit="1"/>
    </xf>
    <xf numFmtId="0" fontId="140" fillId="42" borderId="106" xfId="0" applyFont="1" applyFill="1" applyBorder="1" applyAlignment="1">
      <alignment horizontal="center" vertical="center" shrinkToFit="1"/>
    </xf>
    <xf numFmtId="0" fontId="140" fillId="39" borderId="106" xfId="0" applyFont="1" applyFill="1" applyBorder="1" applyAlignment="1">
      <alignment horizontal="center" vertical="center" shrinkToFit="1"/>
    </xf>
    <xf numFmtId="0" fontId="140" fillId="42" borderId="26" xfId="0" applyFont="1" applyFill="1" applyBorder="1" applyAlignment="1">
      <alignment horizontal="center" vertical="center" shrinkToFit="1"/>
    </xf>
    <xf numFmtId="0" fontId="140" fillId="0" borderId="106" xfId="0" applyFont="1" applyBorder="1" applyAlignment="1">
      <alignment horizontal="center" vertical="center" shrinkToFit="1"/>
    </xf>
    <xf numFmtId="0" fontId="142" fillId="42" borderId="84" xfId="0" applyFont="1" applyFill="1" applyBorder="1" applyAlignment="1">
      <alignment horizontal="center" vertical="center" shrinkToFit="1"/>
    </xf>
    <xf numFmtId="177" fontId="141" fillId="0" borderId="39" xfId="0" applyNumberFormat="1" applyFont="1" applyBorder="1" applyAlignment="1">
      <alignment horizontal="center" vertical="center" shrinkToFit="1"/>
    </xf>
    <xf numFmtId="177" fontId="141" fillId="0" borderId="132" xfId="0" applyNumberFormat="1" applyFont="1" applyBorder="1" applyAlignment="1">
      <alignment horizontal="center" vertical="center" shrinkToFit="1"/>
    </xf>
    <xf numFmtId="177" fontId="141" fillId="0" borderId="46" xfId="0" applyNumberFormat="1" applyFont="1" applyBorder="1" applyAlignment="1">
      <alignment horizontal="center" vertical="center" shrinkToFit="1"/>
    </xf>
    <xf numFmtId="177" fontId="141" fillId="0" borderId="27" xfId="0" applyNumberFormat="1" applyFont="1" applyBorder="1" applyAlignment="1">
      <alignment horizontal="center" vertical="center" shrinkToFit="1"/>
    </xf>
    <xf numFmtId="0" fontId="127" fillId="37" borderId="155" xfId="0" applyFont="1" applyFill="1" applyBorder="1" applyAlignment="1">
      <alignment horizontal="center" vertical="center" shrinkToFit="1"/>
    </xf>
    <xf numFmtId="0" fontId="127" fillId="37" borderId="157" xfId="0" applyFont="1" applyFill="1" applyBorder="1" applyAlignment="1">
      <alignment horizontal="center" vertical="center" shrinkToFit="1"/>
    </xf>
    <xf numFmtId="0" fontId="127" fillId="37" borderId="174" xfId="0" applyFont="1" applyFill="1" applyBorder="1" applyAlignment="1">
      <alignment horizontal="center" vertical="center" shrinkToFit="1"/>
    </xf>
    <xf numFmtId="0" fontId="127" fillId="37" borderId="161" xfId="0" applyFont="1" applyFill="1" applyBorder="1" applyAlignment="1">
      <alignment horizontal="center" vertical="center" shrinkToFit="1"/>
    </xf>
    <xf numFmtId="0" fontId="127" fillId="37" borderId="163" xfId="0" applyFont="1" applyFill="1" applyBorder="1" applyAlignment="1">
      <alignment horizontal="center" vertical="center" shrinkToFit="1"/>
    </xf>
    <xf numFmtId="0" fontId="127" fillId="37" borderId="175" xfId="0" applyFont="1" applyFill="1" applyBorder="1" applyAlignment="1">
      <alignment horizontal="center" vertical="center" shrinkToFit="1"/>
    </xf>
    <xf numFmtId="0" fontId="127" fillId="37" borderId="162" xfId="0" applyFont="1" applyFill="1" applyBorder="1" applyAlignment="1">
      <alignment horizontal="center" vertical="center" shrinkToFit="1"/>
    </xf>
    <xf numFmtId="0" fontId="127" fillId="37" borderId="164" xfId="0" applyFont="1" applyFill="1" applyBorder="1" applyAlignment="1">
      <alignment horizontal="center" vertical="center" shrinkToFit="1"/>
    </xf>
    <xf numFmtId="0" fontId="127" fillId="37" borderId="176" xfId="0" applyFont="1" applyFill="1" applyBorder="1" applyAlignment="1">
      <alignment horizontal="center" vertical="center" shrinkToFit="1"/>
    </xf>
    <xf numFmtId="0" fontId="109" fillId="0" borderId="44" xfId="0" applyFont="1" applyBorder="1" applyAlignment="1">
      <alignment horizontal="left" vertical="top" shrinkToFit="1"/>
    </xf>
    <xf numFmtId="0" fontId="109" fillId="0" borderId="44" xfId="0" applyFont="1" applyBorder="1" applyAlignment="1">
      <alignment horizontal="right" vertical="top" shrinkToFit="1"/>
    </xf>
    <xf numFmtId="0" fontId="109" fillId="0" borderId="181" xfId="0" applyFont="1" applyBorder="1" applyAlignment="1">
      <alignment horizontal="center" vertical="center" shrinkToFit="1"/>
    </xf>
    <xf numFmtId="0" fontId="109" fillId="0" borderId="127" xfId="0" applyFont="1" applyBorder="1" applyAlignment="1">
      <alignment horizontal="center" vertical="center" shrinkToFit="1"/>
    </xf>
    <xf numFmtId="0" fontId="109" fillId="0" borderId="140" xfId="0" applyFont="1" applyBorder="1" applyAlignment="1">
      <alignment horizontal="center" vertical="center" shrinkToFit="1"/>
    </xf>
    <xf numFmtId="0" fontId="109" fillId="0" borderId="128" xfId="0" applyFont="1" applyBorder="1" applyAlignment="1">
      <alignment horizontal="center" vertical="center" shrinkToFit="1"/>
    </xf>
    <xf numFmtId="0" fontId="109" fillId="0" borderId="141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109" fillId="0" borderId="38" xfId="0" applyFont="1" applyBorder="1" applyAlignment="1">
      <alignment horizontal="center" vertical="center" shrinkToFit="1"/>
    </xf>
    <xf numFmtId="0" fontId="109" fillId="0" borderId="180" xfId="0" applyFont="1" applyBorder="1" applyAlignment="1">
      <alignment horizontal="center" vertical="center" shrinkToFit="1"/>
    </xf>
    <xf numFmtId="0" fontId="120" fillId="37" borderId="152" xfId="0" applyFont="1" applyFill="1" applyBorder="1" applyAlignment="1">
      <alignment horizontal="center" vertical="center" shrinkToFit="1"/>
    </xf>
    <xf numFmtId="0" fontId="120" fillId="37" borderId="156" xfId="0" applyFont="1" applyFill="1" applyBorder="1" applyAlignment="1">
      <alignment horizontal="center" vertical="center" shrinkToFit="1"/>
    </xf>
    <xf numFmtId="0" fontId="120" fillId="37" borderId="169" xfId="0" applyFont="1" applyFill="1" applyBorder="1" applyAlignment="1">
      <alignment horizontal="center" vertical="center" shrinkToFit="1"/>
    </xf>
    <xf numFmtId="0" fontId="120" fillId="37" borderId="144" xfId="0" applyFont="1" applyFill="1" applyBorder="1" applyAlignment="1">
      <alignment horizontal="center" vertical="center" shrinkToFit="1"/>
    </xf>
    <xf numFmtId="0" fontId="120" fillId="37" borderId="147" xfId="0" applyFont="1" applyFill="1" applyBorder="1" applyAlignment="1">
      <alignment horizontal="center" vertical="center" shrinkToFit="1"/>
    </xf>
    <xf numFmtId="0" fontId="120" fillId="37" borderId="145" xfId="0" applyFont="1" applyFill="1" applyBorder="1" applyAlignment="1">
      <alignment horizontal="center" vertical="center" shrinkToFit="1"/>
    </xf>
    <xf numFmtId="0" fontId="120" fillId="37" borderId="123" xfId="0" applyFont="1" applyFill="1" applyBorder="1" applyAlignment="1">
      <alignment horizontal="center" vertical="center" shrinkToFit="1"/>
    </xf>
    <xf numFmtId="0" fontId="120" fillId="37" borderId="146" xfId="0" applyFont="1" applyFill="1" applyBorder="1" applyAlignment="1">
      <alignment horizontal="center" vertical="center" shrinkToFit="1"/>
    </xf>
    <xf numFmtId="0" fontId="120" fillId="37" borderId="124" xfId="0" applyFont="1" applyFill="1" applyBorder="1" applyAlignment="1">
      <alignment horizontal="center" vertical="center" shrinkToFit="1"/>
    </xf>
    <xf numFmtId="0" fontId="120" fillId="37" borderId="154" xfId="0" applyFont="1" applyFill="1" applyBorder="1" applyAlignment="1">
      <alignment horizontal="center" vertical="center" shrinkToFit="1"/>
    </xf>
    <xf numFmtId="0" fontId="120" fillId="37" borderId="143" xfId="0" applyFont="1" applyFill="1" applyBorder="1" applyAlignment="1">
      <alignment horizontal="center" vertical="center" shrinkToFit="1"/>
    </xf>
    <xf numFmtId="0" fontId="120" fillId="37" borderId="173" xfId="0" applyFont="1" applyFill="1" applyBorder="1" applyAlignment="1">
      <alignment horizontal="center" vertical="center" shrinkToFit="1"/>
    </xf>
    <xf numFmtId="0" fontId="109" fillId="0" borderId="177" xfId="0" applyFont="1" applyBorder="1" applyAlignment="1">
      <alignment horizontal="center" vertical="center" shrinkToFit="1"/>
    </xf>
    <xf numFmtId="0" fontId="109" fillId="0" borderId="144" xfId="0" applyFont="1" applyBorder="1" applyAlignment="1">
      <alignment horizontal="center" vertical="center" shrinkToFit="1"/>
    </xf>
    <xf numFmtId="0" fontId="109" fillId="0" borderId="147" xfId="0" applyFont="1" applyBorder="1" applyAlignment="1">
      <alignment horizontal="center" vertical="center" shrinkToFit="1"/>
    </xf>
    <xf numFmtId="0" fontId="109" fillId="0" borderId="44" xfId="0" applyFont="1" applyBorder="1" applyAlignment="1">
      <alignment horizontal="center" vertical="center" shrinkToFit="1"/>
    </xf>
    <xf numFmtId="0" fontId="109" fillId="0" borderId="145" xfId="0" applyFont="1" applyBorder="1" applyAlignment="1">
      <alignment horizontal="center" vertical="center" shrinkToFit="1"/>
    </xf>
    <xf numFmtId="0" fontId="109" fillId="0" borderId="178" xfId="0" applyFont="1" applyBorder="1" applyAlignment="1">
      <alignment horizontal="center" vertical="center" shrinkToFit="1"/>
    </xf>
    <xf numFmtId="0" fontId="109" fillId="0" borderId="146" xfId="0" applyFont="1" applyBorder="1" applyAlignment="1">
      <alignment horizontal="center" vertical="center" shrinkToFit="1"/>
    </xf>
    <xf numFmtId="0" fontId="109" fillId="0" borderId="179" xfId="0" applyFont="1" applyBorder="1" applyAlignment="1">
      <alignment horizontal="center" vertical="center" shrinkToFit="1"/>
    </xf>
    <xf numFmtId="179" fontId="109" fillId="0" borderId="38" xfId="0" applyNumberFormat="1" applyFont="1" applyBorder="1" applyAlignment="1">
      <alignment horizontal="center" vertical="center" shrinkToFit="1"/>
    </xf>
    <xf numFmtId="0" fontId="109" fillId="0" borderId="153" xfId="0" applyFont="1" applyBorder="1" applyAlignment="1">
      <alignment horizontal="center" vertical="center" shrinkToFit="1"/>
    </xf>
    <xf numFmtId="0" fontId="109" fillId="0" borderId="123" xfId="0" applyFont="1" applyBorder="1" applyAlignment="1">
      <alignment horizontal="center" vertical="center" shrinkToFit="1"/>
    </xf>
    <xf numFmtId="0" fontId="109" fillId="0" borderId="124" xfId="0" applyFont="1" applyBorder="1" applyAlignment="1">
      <alignment horizontal="center" vertical="center" shrinkToFit="1"/>
    </xf>
    <xf numFmtId="0" fontId="109" fillId="0" borderId="35" xfId="0" applyFont="1" applyBorder="1" applyAlignment="1">
      <alignment horizontal="left" shrinkToFit="1"/>
    </xf>
    <xf numFmtId="0" fontId="109" fillId="37" borderId="121" xfId="0" applyFont="1" applyFill="1" applyBorder="1" applyAlignment="1">
      <alignment horizontal="center" vertical="center" shrinkToFit="1"/>
    </xf>
    <xf numFmtId="0" fontId="109" fillId="37" borderId="148" xfId="0" applyFont="1" applyFill="1" applyBorder="1" applyAlignment="1">
      <alignment horizontal="center" vertical="center" shrinkToFit="1"/>
    </xf>
    <xf numFmtId="0" fontId="109" fillId="37" borderId="144" xfId="0" applyFont="1" applyFill="1" applyBorder="1" applyAlignment="1">
      <alignment horizontal="center" vertical="center" shrinkToFit="1"/>
    </xf>
    <xf numFmtId="0" fontId="109" fillId="37" borderId="147" xfId="0" applyFont="1" applyFill="1" applyBorder="1" applyAlignment="1">
      <alignment horizontal="center" vertical="center" shrinkToFit="1"/>
    </xf>
    <xf numFmtId="0" fontId="109" fillId="37" borderId="145" xfId="0" applyFont="1" applyFill="1" applyBorder="1" applyAlignment="1">
      <alignment horizontal="center" vertical="center" shrinkToFit="1"/>
    </xf>
    <xf numFmtId="0" fontId="109" fillId="37" borderId="123" xfId="0" applyFont="1" applyFill="1" applyBorder="1" applyAlignment="1">
      <alignment horizontal="center" vertical="center" shrinkToFit="1"/>
    </xf>
    <xf numFmtId="0" fontId="109" fillId="37" borderId="146" xfId="0" applyFont="1" applyFill="1" applyBorder="1" applyAlignment="1">
      <alignment horizontal="center" vertical="center" shrinkToFit="1"/>
    </xf>
    <xf numFmtId="0" fontId="109" fillId="37" borderId="124" xfId="0" applyFont="1" applyFill="1" applyBorder="1" applyAlignment="1">
      <alignment horizontal="center" vertical="center" shrinkToFit="1"/>
    </xf>
    <xf numFmtId="0" fontId="109" fillId="37" borderId="125" xfId="0" applyFont="1" applyFill="1" applyBorder="1" applyAlignment="1">
      <alignment horizontal="center" vertical="center" shrinkToFit="1"/>
    </xf>
    <xf numFmtId="0" fontId="109" fillId="37" borderId="150" xfId="0" applyFont="1" applyFill="1" applyBorder="1" applyAlignment="1">
      <alignment horizontal="center" vertical="center" shrinkToFit="1"/>
    </xf>
    <xf numFmtId="0" fontId="109" fillId="37" borderId="126" xfId="0" applyFont="1" applyFill="1" applyBorder="1" applyAlignment="1">
      <alignment horizontal="center" vertical="center" shrinkToFit="1"/>
    </xf>
    <xf numFmtId="0" fontId="109" fillId="37" borderId="151" xfId="0" applyFont="1" applyFill="1" applyBorder="1" applyAlignment="1">
      <alignment horizontal="center" vertical="center" shrinkToFit="1"/>
    </xf>
    <xf numFmtId="0" fontId="109" fillId="0" borderId="115" xfId="0" applyFont="1" applyBorder="1" applyAlignment="1">
      <alignment horizontal="center" vertical="center" shrinkToFit="1"/>
    </xf>
    <xf numFmtId="0" fontId="109" fillId="0" borderId="116" xfId="0" applyFont="1" applyBorder="1" applyAlignment="1">
      <alignment horizontal="center" vertical="center" shrinkToFit="1"/>
    </xf>
    <xf numFmtId="0" fontId="109" fillId="42" borderId="38" xfId="0" applyFont="1" applyFill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109" fillId="0" borderId="109" xfId="0" applyFont="1" applyBorder="1" applyAlignment="1">
      <alignment horizontal="center" vertical="center" shrinkToFit="1"/>
    </xf>
    <xf numFmtId="0" fontId="109" fillId="0" borderId="110" xfId="0" applyFont="1" applyBorder="1" applyAlignment="1">
      <alignment horizontal="center" vertical="center" shrinkToFit="1"/>
    </xf>
    <xf numFmtId="0" fontId="109" fillId="0" borderId="122" xfId="0" applyFont="1" applyBorder="1" applyAlignment="1">
      <alignment horizontal="center" vertical="center" shrinkToFit="1"/>
    </xf>
    <xf numFmtId="0" fontId="109" fillId="0" borderId="111" xfId="0" applyFont="1" applyBorder="1" applyAlignment="1">
      <alignment horizontal="center" vertical="center" shrinkToFit="1"/>
    </xf>
    <xf numFmtId="0" fontId="109" fillId="0" borderId="112" xfId="0" applyFont="1" applyBorder="1" applyAlignment="1">
      <alignment horizontal="center" vertical="center" shrinkToFit="1"/>
    </xf>
    <xf numFmtId="0" fontId="109" fillId="0" borderId="113" xfId="0" applyFont="1" applyBorder="1" applyAlignment="1">
      <alignment horizontal="center" vertical="center" shrinkToFit="1"/>
    </xf>
    <xf numFmtId="0" fontId="109" fillId="0" borderId="114" xfId="0" applyFont="1" applyBorder="1" applyAlignment="1">
      <alignment horizontal="center" vertical="center" shrinkToFit="1"/>
    </xf>
    <xf numFmtId="0" fontId="109" fillId="0" borderId="35" xfId="0" applyFont="1" applyBorder="1" applyAlignment="1">
      <alignment horizontal="right" shrinkToFit="1"/>
    </xf>
    <xf numFmtId="0" fontId="127" fillId="41" borderId="38" xfId="0" applyFont="1" applyFill="1" applyBorder="1" applyAlignment="1">
      <alignment horizontal="center" vertical="center"/>
    </xf>
    <xf numFmtId="0" fontId="115" fillId="41" borderId="38" xfId="0" applyFont="1" applyFill="1" applyBorder="1" applyAlignment="1">
      <alignment horizontal="center" vertical="center" shrinkToFit="1"/>
    </xf>
    <xf numFmtId="0" fontId="120" fillId="0" borderId="103" xfId="0" applyFont="1" applyBorder="1" applyAlignment="1">
      <alignment horizontal="center" vertical="center"/>
    </xf>
    <xf numFmtId="0" fontId="120" fillId="0" borderId="104" xfId="0" applyFont="1" applyBorder="1" applyAlignment="1">
      <alignment horizontal="center" vertical="center"/>
    </xf>
    <xf numFmtId="0" fontId="120" fillId="0" borderId="30" xfId="0" applyFont="1" applyBorder="1" applyAlignment="1">
      <alignment horizontal="center" vertical="center"/>
    </xf>
    <xf numFmtId="0" fontId="120" fillId="0" borderId="91" xfId="0" applyFont="1" applyBorder="1" applyAlignment="1">
      <alignment horizontal="center" vertical="center"/>
    </xf>
    <xf numFmtId="0" fontId="117" fillId="41" borderId="38" xfId="0" applyFont="1" applyFill="1" applyBorder="1" applyAlignment="1">
      <alignment horizontal="center" vertical="center"/>
    </xf>
    <xf numFmtId="0" fontId="115" fillId="41" borderId="38" xfId="0" applyFont="1" applyFill="1" applyBorder="1" applyAlignment="1">
      <alignment horizontal="center" vertical="center"/>
    </xf>
    <xf numFmtId="0" fontId="123" fillId="41" borderId="38" xfId="0" applyFont="1" applyFill="1" applyBorder="1" applyAlignment="1">
      <alignment horizontal="center" vertical="center"/>
    </xf>
    <xf numFmtId="176" fontId="119" fillId="0" borderId="35" xfId="0" applyNumberFormat="1" applyFont="1" applyBorder="1" applyAlignment="1">
      <alignment horizontal="center" vertical="center"/>
    </xf>
    <xf numFmtId="0" fontId="109" fillId="0" borderId="0" xfId="0" applyFont="1" applyAlignment="1">
      <alignment horizontal="center" vertical="center" shrinkToFit="1"/>
    </xf>
    <xf numFmtId="0" fontId="136" fillId="0" borderId="44" xfId="0" applyFont="1" applyBorder="1" applyAlignment="1">
      <alignment horizontal="right" vertical="top" shrinkToFit="1"/>
    </xf>
    <xf numFmtId="0" fontId="109" fillId="37" borderId="181" xfId="0" applyFont="1" applyFill="1" applyBorder="1" applyAlignment="1">
      <alignment horizontal="center" vertical="center" shrinkToFit="1"/>
    </xf>
    <xf numFmtId="0" fontId="109" fillId="37" borderId="184" xfId="0" applyFont="1" applyFill="1" applyBorder="1" applyAlignment="1">
      <alignment horizontal="center" vertical="center" shrinkToFit="1"/>
    </xf>
    <xf numFmtId="0" fontId="109" fillId="37" borderId="185" xfId="0" applyFont="1" applyFill="1" applyBorder="1" applyAlignment="1">
      <alignment horizontal="center" vertical="center" shrinkToFit="1"/>
    </xf>
    <xf numFmtId="0" fontId="109" fillId="0" borderId="183" xfId="0" applyFont="1" applyBorder="1" applyAlignment="1">
      <alignment horizontal="center" vertical="center" shrinkToFit="1"/>
    </xf>
    <xf numFmtId="0" fontId="109" fillId="0" borderId="182" xfId="0" applyFont="1" applyBorder="1" applyAlignment="1">
      <alignment horizontal="center" vertical="center" shrinkToFit="1"/>
    </xf>
    <xf numFmtId="0" fontId="109" fillId="0" borderId="168" xfId="0" applyFont="1" applyBorder="1" applyAlignment="1">
      <alignment horizontal="center" vertical="center" shrinkToFit="1"/>
    </xf>
    <xf numFmtId="179" fontId="144" fillId="39" borderId="38" xfId="0" applyNumberFormat="1" applyFont="1" applyFill="1" applyBorder="1" applyAlignment="1">
      <alignment horizontal="center" vertical="center" shrinkToFit="1"/>
    </xf>
    <xf numFmtId="0" fontId="109" fillId="0" borderId="44" xfId="0" applyFont="1" applyBorder="1" applyAlignment="1">
      <alignment horizontal="left"/>
    </xf>
    <xf numFmtId="0" fontId="109" fillId="0" borderId="197" xfId="0" applyFont="1" applyBorder="1" applyAlignment="1">
      <alignment horizontal="right"/>
    </xf>
    <xf numFmtId="0" fontId="109" fillId="0" borderId="33" xfId="0" applyFont="1" applyBorder="1" applyAlignment="1">
      <alignment horizontal="right"/>
    </xf>
    <xf numFmtId="0" fontId="109" fillId="0" borderId="196" xfId="0" applyFont="1" applyBorder="1" applyAlignment="1">
      <alignment horizontal="left" shrinkToFit="1"/>
    </xf>
    <xf numFmtId="0" fontId="109" fillId="37" borderId="115" xfId="0" applyFont="1" applyFill="1" applyBorder="1" applyAlignment="1">
      <alignment horizontal="center" vertical="center" shrinkToFit="1"/>
    </xf>
    <xf numFmtId="0" fontId="109" fillId="37" borderId="116" xfId="0" applyFont="1" applyFill="1" applyBorder="1" applyAlignment="1">
      <alignment horizontal="center" vertical="center" shrinkToFit="1"/>
    </xf>
    <xf numFmtId="0" fontId="144" fillId="42" borderId="38" xfId="0" applyFont="1" applyFill="1" applyBorder="1" applyAlignment="1">
      <alignment horizontal="center" vertical="center"/>
    </xf>
    <xf numFmtId="0" fontId="117" fillId="36" borderId="91" xfId="0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 shrinkToFit="1"/>
    </xf>
    <xf numFmtId="0" fontId="109" fillId="0" borderId="0" xfId="0" applyFont="1" applyAlignment="1">
      <alignment horizontal="right" vertical="top" shrinkToFit="1"/>
    </xf>
    <xf numFmtId="0" fontId="120" fillId="0" borderId="0" xfId="0" applyFont="1" applyAlignment="1">
      <alignment horizontal="center" vertical="center" shrinkToFit="1"/>
    </xf>
    <xf numFmtId="0" fontId="109" fillId="0" borderId="196" xfId="0" applyFont="1" applyBorder="1" applyAlignment="1">
      <alignment horizontal="right" shrinkToFit="1"/>
    </xf>
    <xf numFmtId="0" fontId="136" fillId="0" borderId="44" xfId="0" applyFont="1" applyBorder="1" applyAlignment="1">
      <alignment horizontal="left" vertical="top" shrinkToFit="1"/>
    </xf>
    <xf numFmtId="0" fontId="136" fillId="0" borderId="0" xfId="0" applyFont="1" applyAlignment="1">
      <alignment horizontal="right" vertical="top" shrinkToFit="1"/>
    </xf>
    <xf numFmtId="0" fontId="136" fillId="0" borderId="199" xfId="0" applyFont="1" applyBorder="1" applyAlignment="1">
      <alignment horizontal="left"/>
    </xf>
    <xf numFmtId="0" fontId="136" fillId="0" borderId="198" xfId="0" applyFont="1" applyBorder="1" applyAlignment="1">
      <alignment horizontal="left"/>
    </xf>
    <xf numFmtId="0" fontId="136" fillId="0" borderId="33" xfId="0" applyFont="1" applyBorder="1" applyAlignment="1">
      <alignment horizontal="right"/>
    </xf>
    <xf numFmtId="0" fontId="136" fillId="0" borderId="33" xfId="0" applyFont="1" applyBorder="1" applyAlignment="1">
      <alignment horizontal="left"/>
    </xf>
    <xf numFmtId="0" fontId="136" fillId="0" borderId="194" xfId="0" applyFont="1" applyBorder="1" applyAlignment="1">
      <alignment horizontal="right"/>
    </xf>
    <xf numFmtId="0" fontId="136" fillId="0" borderId="199" xfId="0" applyFont="1" applyBorder="1" applyAlignment="1">
      <alignment horizontal="right"/>
    </xf>
    <xf numFmtId="0" fontId="136" fillId="0" borderId="35" xfId="0" applyFont="1" applyBorder="1" applyAlignment="1">
      <alignment horizontal="left" shrinkToFit="1"/>
    </xf>
    <xf numFmtId="0" fontId="136" fillId="0" borderId="196" xfId="0" applyFont="1" applyBorder="1" applyAlignment="1">
      <alignment horizontal="right" shrinkToFit="1"/>
    </xf>
    <xf numFmtId="0" fontId="136" fillId="0" borderId="0" xfId="0" applyFont="1" applyAlignment="1">
      <alignment horizontal="left" vertical="top" shrinkToFit="1"/>
    </xf>
    <xf numFmtId="0" fontId="137" fillId="0" borderId="153" xfId="0" quotePrefix="1" applyFont="1" applyBorder="1" applyAlignment="1">
      <alignment horizontal="center" vertical="center" shrinkToFit="1"/>
    </xf>
    <xf numFmtId="0" fontId="137" fillId="0" borderId="123" xfId="0" applyFont="1" applyBorder="1" applyAlignment="1">
      <alignment horizontal="center" vertical="center" shrinkToFit="1"/>
    </xf>
    <xf numFmtId="0" fontId="136" fillId="0" borderId="153" xfId="0" quotePrefix="1" applyFont="1" applyBorder="1" applyAlignment="1">
      <alignment horizontal="center" vertical="center" shrinkToFit="1"/>
    </xf>
    <xf numFmtId="0" fontId="136" fillId="0" borderId="123" xfId="0" applyFont="1" applyBorder="1" applyAlignment="1">
      <alignment horizontal="center" vertical="center" shrinkToFit="1"/>
    </xf>
    <xf numFmtId="0" fontId="136" fillId="0" borderId="196" xfId="0" applyFont="1" applyBorder="1" applyAlignment="1">
      <alignment horizontal="left" shrinkToFit="1"/>
    </xf>
    <xf numFmtId="0" fontId="136" fillId="0" borderId="35" xfId="0" applyFont="1" applyBorder="1" applyAlignment="1">
      <alignment horizontal="right" shrinkToFit="1"/>
    </xf>
    <xf numFmtId="0" fontId="137" fillId="0" borderId="111" xfId="0" quotePrefix="1" applyFont="1" applyBorder="1" applyAlignment="1">
      <alignment horizontal="center" vertical="center" shrinkToFit="1"/>
    </xf>
    <xf numFmtId="0" fontId="136" fillId="0" borderId="0" xfId="0" applyFont="1" applyAlignment="1">
      <alignment horizontal="left" shrinkToFit="1"/>
    </xf>
    <xf numFmtId="0" fontId="143" fillId="0" borderId="0" xfId="0" applyFont="1" applyAlignment="1">
      <alignment horizontal="center" vertical="center" shrinkToFit="1"/>
    </xf>
    <xf numFmtId="0" fontId="145" fillId="0" borderId="0" xfId="96" applyFont="1" applyAlignment="1">
      <alignment horizontal="center" vertical="top" textRotation="255"/>
    </xf>
    <xf numFmtId="0" fontId="145" fillId="0" borderId="0" xfId="24" applyFont="1" applyAlignment="1">
      <alignment horizontal="center" vertical="top" textRotation="255"/>
    </xf>
    <xf numFmtId="0" fontId="145" fillId="39" borderId="0" xfId="96" applyFont="1" applyFill="1" applyAlignment="1">
      <alignment horizontal="center" vertical="top" textRotation="255"/>
    </xf>
    <xf numFmtId="0" fontId="145" fillId="39" borderId="0" xfId="24" applyFont="1" applyFill="1" applyAlignment="1">
      <alignment horizontal="center" vertical="top" textRotation="255"/>
    </xf>
    <xf numFmtId="0" fontId="94" fillId="0" borderId="59" xfId="96" applyFont="1" applyBorder="1" applyAlignment="1">
      <alignment horizontal="center" vertical="center" shrinkToFit="1"/>
    </xf>
    <xf numFmtId="0" fontId="94" fillId="0" borderId="0" xfId="96" applyFont="1" applyAlignment="1">
      <alignment horizontal="center" vertical="center" shrinkToFit="1"/>
    </xf>
    <xf numFmtId="0" fontId="94" fillId="0" borderId="55" xfId="96" applyFont="1" applyBorder="1" applyAlignment="1">
      <alignment horizontal="center" vertical="center" shrinkToFit="1"/>
    </xf>
    <xf numFmtId="0" fontId="91" fillId="0" borderId="0" xfId="96" applyFont="1" applyAlignment="1">
      <alignment horizontal="center" vertical="center"/>
    </xf>
    <xf numFmtId="0" fontId="2" fillId="0" borderId="0" xfId="24" applyAlignment="1">
      <alignment horizontal="center" vertical="center"/>
    </xf>
    <xf numFmtId="0" fontId="96" fillId="0" borderId="1" xfId="96" applyFont="1" applyBorder="1" applyAlignment="1">
      <alignment horizontal="center" vertical="top"/>
    </xf>
    <xf numFmtId="0" fontId="96" fillId="0" borderId="2" xfId="96" applyFont="1" applyBorder="1" applyAlignment="1">
      <alignment horizontal="center" vertical="top"/>
    </xf>
    <xf numFmtId="0" fontId="96" fillId="0" borderId="3" xfId="96" applyFont="1" applyBorder="1" applyAlignment="1">
      <alignment horizontal="center" vertical="top"/>
    </xf>
    <xf numFmtId="0" fontId="97" fillId="39" borderId="0" xfId="96" applyFont="1" applyFill="1" applyAlignment="1">
      <alignment horizontal="center" vertical="top" textRotation="255"/>
    </xf>
    <xf numFmtId="0" fontId="97" fillId="39" borderId="0" xfId="24" applyFont="1" applyFill="1" applyAlignment="1">
      <alignment horizontal="center" vertical="top" textRotation="255"/>
    </xf>
    <xf numFmtId="0" fontId="97" fillId="0" borderId="0" xfId="96" applyFont="1" applyAlignment="1">
      <alignment horizontal="center" vertical="top" textRotation="255"/>
    </xf>
    <xf numFmtId="0" fontId="97" fillId="0" borderId="0" xfId="24" applyFont="1" applyAlignment="1">
      <alignment horizontal="center" vertical="top" textRotation="255"/>
    </xf>
    <xf numFmtId="0" fontId="146" fillId="0" borderId="0" xfId="96" applyFont="1" applyAlignment="1">
      <alignment horizontal="center" vertical="top" textRotation="255"/>
    </xf>
    <xf numFmtId="0" fontId="146" fillId="0" borderId="0" xfId="24" applyFont="1" applyAlignment="1">
      <alignment horizontal="center" vertical="top" textRotation="255"/>
    </xf>
    <xf numFmtId="0" fontId="146" fillId="39" borderId="0" xfId="96" applyFont="1" applyFill="1" applyAlignment="1">
      <alignment horizontal="center" vertical="top" textRotation="255"/>
    </xf>
    <xf numFmtId="0" fontId="146" fillId="39" borderId="0" xfId="24" applyFont="1" applyFill="1" applyAlignment="1">
      <alignment horizontal="center" vertical="top" textRotation="255"/>
    </xf>
    <xf numFmtId="0" fontId="83" fillId="0" borderId="0" xfId="96" applyFont="1" applyAlignment="1">
      <alignment horizontal="center" vertical="center" wrapText="1"/>
    </xf>
    <xf numFmtId="0" fontId="94" fillId="0" borderId="59" xfId="96" applyFont="1" applyBorder="1" applyAlignment="1">
      <alignment horizontal="center" vertical="center"/>
    </xf>
    <xf numFmtId="0" fontId="94" fillId="0" borderId="55" xfId="96" applyFont="1" applyBorder="1" applyAlignment="1">
      <alignment horizontal="center" vertical="center"/>
    </xf>
    <xf numFmtId="0" fontId="95" fillId="0" borderId="0" xfId="96" applyFont="1" applyAlignment="1">
      <alignment horizontal="center" vertical="center"/>
    </xf>
    <xf numFmtId="0" fontId="80" fillId="0" borderId="0" xfId="96" applyFont="1" applyAlignment="1">
      <alignment horizontal="center" vertical="center"/>
    </xf>
    <xf numFmtId="0" fontId="80" fillId="0" borderId="68" xfId="96" applyFont="1" applyBorder="1" applyAlignment="1">
      <alignment horizontal="center" vertical="center"/>
    </xf>
    <xf numFmtId="0" fontId="95" fillId="0" borderId="25" xfId="96" applyFont="1" applyBorder="1" applyAlignment="1">
      <alignment horizontal="center" vertical="center"/>
    </xf>
    <xf numFmtId="20" fontId="74" fillId="0" borderId="59" xfId="96" applyNumberFormat="1" applyFont="1" applyBorder="1" applyAlignment="1">
      <alignment horizontal="center" vertical="center" shrinkToFit="1"/>
    </xf>
    <xf numFmtId="0" fontId="2" fillId="0" borderId="67" xfId="96" applyBorder="1" applyAlignment="1">
      <alignment horizontal="center" vertical="center"/>
    </xf>
    <xf numFmtId="20" fontId="74" fillId="0" borderId="67" xfId="96" applyNumberFormat="1" applyFont="1" applyBorder="1" applyAlignment="1">
      <alignment horizontal="center" vertical="center" shrinkToFit="1"/>
    </xf>
    <xf numFmtId="20" fontId="74" fillId="0" borderId="55" xfId="96" applyNumberFormat="1" applyFont="1" applyBorder="1" applyAlignment="1">
      <alignment horizontal="center" vertical="center" shrinkToFit="1"/>
    </xf>
    <xf numFmtId="20" fontId="74" fillId="0" borderId="60" xfId="96" applyNumberFormat="1" applyFont="1" applyBorder="1" applyAlignment="1">
      <alignment horizontal="center" vertical="center" shrinkToFit="1"/>
    </xf>
    <xf numFmtId="0" fontId="2" fillId="0" borderId="55" xfId="96" applyBorder="1" applyAlignment="1">
      <alignment horizontal="center" vertical="center"/>
    </xf>
    <xf numFmtId="0" fontId="92" fillId="0" borderId="0" xfId="96" applyFont="1" applyAlignment="1">
      <alignment horizontal="center" vertical="center"/>
    </xf>
    <xf numFmtId="0" fontId="89" fillId="0" borderId="72" xfId="96" applyFont="1" applyBorder="1" applyAlignment="1">
      <alignment horizontal="center" vertical="center"/>
    </xf>
    <xf numFmtId="0" fontId="92" fillId="40" borderId="59" xfId="96" applyFont="1" applyFill="1" applyBorder="1" applyAlignment="1">
      <alignment horizontal="center" vertical="center"/>
    </xf>
    <xf numFmtId="0" fontId="92" fillId="40" borderId="0" xfId="96" applyFont="1" applyFill="1" applyAlignment="1">
      <alignment horizontal="center" vertical="center"/>
    </xf>
    <xf numFmtId="0" fontId="92" fillId="40" borderId="55" xfId="96" applyFont="1" applyFill="1" applyBorder="1" applyAlignment="1">
      <alignment horizontal="center" vertical="center"/>
    </xf>
    <xf numFmtId="0" fontId="67" fillId="38" borderId="64" xfId="96" applyFont="1" applyFill="1" applyBorder="1" applyAlignment="1">
      <alignment horizontal="center" vertical="center" shrinkToFit="1"/>
    </xf>
    <xf numFmtId="0" fontId="67" fillId="38" borderId="0" xfId="96" applyFont="1" applyFill="1" applyAlignment="1">
      <alignment horizontal="center" vertical="center" shrinkToFit="1"/>
    </xf>
    <xf numFmtId="0" fontId="67" fillId="38" borderId="61" xfId="96" applyFont="1" applyFill="1" applyBorder="1" applyAlignment="1">
      <alignment horizontal="center" vertical="center" shrinkToFit="1"/>
    </xf>
    <xf numFmtId="20" fontId="91" fillId="0" borderId="0" xfId="96" applyNumberFormat="1" applyFont="1" applyAlignment="1">
      <alignment horizontal="center" vertical="center"/>
    </xf>
    <xf numFmtId="0" fontId="87" fillId="0" borderId="38" xfId="96" applyFont="1" applyBorder="1" applyAlignment="1">
      <alignment horizontal="center" vertical="center" shrinkToFit="1"/>
    </xf>
    <xf numFmtId="0" fontId="67" fillId="0" borderId="38" xfId="96" applyFont="1" applyBorder="1" applyAlignment="1">
      <alignment horizontal="center" vertical="center" shrinkToFit="1"/>
    </xf>
    <xf numFmtId="0" fontId="148" fillId="39" borderId="38" xfId="96" applyFont="1" applyFill="1" applyBorder="1" applyAlignment="1">
      <alignment horizontal="center" vertical="center"/>
    </xf>
    <xf numFmtId="0" fontId="148" fillId="0" borderId="38" xfId="96" applyFont="1" applyBorder="1" applyAlignment="1">
      <alignment horizontal="center" vertical="center"/>
    </xf>
    <xf numFmtId="0" fontId="149" fillId="0" borderId="38" xfId="96" applyFont="1" applyBorder="1" applyAlignment="1">
      <alignment horizontal="center" vertical="center" shrinkToFit="1"/>
    </xf>
    <xf numFmtId="0" fontId="149" fillId="39" borderId="38" xfId="96" applyFont="1" applyFill="1" applyBorder="1" applyAlignment="1">
      <alignment horizontal="center" vertical="center" shrinkToFit="1"/>
    </xf>
    <xf numFmtId="0" fontId="85" fillId="0" borderId="0" xfId="96" quotePrefix="1" applyFont="1" applyAlignment="1">
      <alignment horizontal="center" vertical="center"/>
    </xf>
    <xf numFmtId="0" fontId="85" fillId="0" borderId="0" xfId="96" applyFont="1" applyAlignment="1">
      <alignment horizontal="center" vertical="center"/>
    </xf>
    <xf numFmtId="0" fontId="86" fillId="0" borderId="0" xfId="96" applyFont="1" applyAlignment="1">
      <alignment horizontal="center" wrapText="1"/>
    </xf>
    <xf numFmtId="20" fontId="83" fillId="0" borderId="0" xfId="96" applyNumberFormat="1" applyFont="1" applyAlignment="1">
      <alignment horizontal="center" vertical="center"/>
    </xf>
    <xf numFmtId="0" fontId="83" fillId="0" borderId="0" xfId="96" applyFont="1" applyAlignment="1">
      <alignment horizontal="center" vertical="center"/>
    </xf>
    <xf numFmtId="20" fontId="80" fillId="0" borderId="0" xfId="96" applyNumberFormat="1" applyFont="1" applyAlignment="1">
      <alignment horizontal="center" vertical="center"/>
    </xf>
    <xf numFmtId="0" fontId="65" fillId="38" borderId="0" xfId="96" applyFont="1" applyFill="1" applyAlignment="1">
      <alignment horizontal="center" vertical="center" shrinkToFit="1"/>
    </xf>
    <xf numFmtId="0" fontId="76" fillId="0" borderId="0" xfId="96" applyFont="1" applyAlignment="1">
      <alignment horizontal="left" vertical="top" wrapText="1"/>
    </xf>
    <xf numFmtId="0" fontId="76" fillId="0" borderId="0" xfId="96" applyFont="1" applyAlignment="1">
      <alignment horizontal="left" vertical="top"/>
    </xf>
    <xf numFmtId="0" fontId="72" fillId="0" borderId="0" xfId="96" applyFont="1" applyAlignment="1">
      <alignment horizontal="left" vertical="center"/>
    </xf>
    <xf numFmtId="0" fontId="61" fillId="39" borderId="51" xfId="96" applyFont="1" applyFill="1" applyBorder="1" applyAlignment="1">
      <alignment horizontal="center" vertical="center"/>
    </xf>
    <xf numFmtId="0" fontId="61" fillId="39" borderId="37" xfId="96" applyFont="1" applyFill="1" applyBorder="1" applyAlignment="1">
      <alignment horizontal="center" vertical="center"/>
    </xf>
    <xf numFmtId="0" fontId="61" fillId="39" borderId="15" xfId="96" applyFont="1" applyFill="1" applyBorder="1" applyAlignment="1">
      <alignment horizontal="center" vertical="center"/>
    </xf>
    <xf numFmtId="0" fontId="61" fillId="39" borderId="52" xfId="96" applyFont="1" applyFill="1" applyBorder="1" applyAlignment="1">
      <alignment horizontal="center" vertical="center"/>
    </xf>
    <xf numFmtId="0" fontId="61" fillId="39" borderId="53" xfId="96" applyFont="1" applyFill="1" applyBorder="1" applyAlignment="1">
      <alignment horizontal="center" vertical="center"/>
    </xf>
    <xf numFmtId="0" fontId="61" fillId="39" borderId="54" xfId="96" applyFont="1" applyFill="1" applyBorder="1" applyAlignment="1">
      <alignment horizontal="center" vertical="center"/>
    </xf>
    <xf numFmtId="0" fontId="61" fillId="0" borderId="196" xfId="96" applyFont="1" applyBorder="1" applyAlignment="1">
      <alignment horizontal="center" vertical="center"/>
    </xf>
    <xf numFmtId="0" fontId="61" fillId="0" borderId="200" xfId="96" applyFont="1" applyBorder="1" applyAlignment="1">
      <alignment horizontal="center" vertical="center"/>
    </xf>
    <xf numFmtId="0" fontId="61" fillId="0" borderId="35" xfId="96" applyFont="1" applyBorder="1" applyAlignment="1">
      <alignment horizontal="center" vertical="center"/>
    </xf>
    <xf numFmtId="0" fontId="61" fillId="0" borderId="43" xfId="96" applyFont="1" applyBorder="1" applyAlignment="1">
      <alignment horizontal="center" vertical="center"/>
    </xf>
    <xf numFmtId="0" fontId="61" fillId="0" borderId="44" xfId="96" applyFont="1" applyBorder="1" applyAlignment="1">
      <alignment horizontal="center" vertical="center"/>
    </xf>
    <xf numFmtId="0" fontId="61" fillId="0" borderId="45" xfId="96" applyFont="1" applyBorder="1" applyAlignment="1">
      <alignment horizontal="center" vertical="center"/>
    </xf>
    <xf numFmtId="0" fontId="61" fillId="0" borderId="50" xfId="96" applyFont="1" applyBorder="1" applyAlignment="1">
      <alignment horizontal="center" vertical="center"/>
    </xf>
    <xf numFmtId="0" fontId="61" fillId="0" borderId="36" xfId="96" applyFont="1" applyBorder="1" applyAlignment="1">
      <alignment horizontal="center" vertical="center"/>
    </xf>
    <xf numFmtId="0" fontId="61" fillId="0" borderId="57" xfId="96" applyFont="1" applyBorder="1" applyAlignment="1">
      <alignment horizontal="center" vertical="center"/>
    </xf>
    <xf numFmtId="0" fontId="151" fillId="0" borderId="196" xfId="96" applyFont="1" applyBorder="1" applyAlignment="1">
      <alignment horizontal="center" vertical="center"/>
    </xf>
    <xf numFmtId="0" fontId="151" fillId="0" borderId="200" xfId="96" applyFont="1" applyBorder="1" applyAlignment="1">
      <alignment horizontal="center" vertical="center"/>
    </xf>
    <xf numFmtId="0" fontId="151" fillId="0" borderId="57" xfId="96" applyFont="1" applyBorder="1" applyAlignment="1">
      <alignment horizontal="center" vertical="center"/>
    </xf>
    <xf numFmtId="0" fontId="151" fillId="0" borderId="35" xfId="96" applyFont="1" applyBorder="1" applyAlignment="1">
      <alignment horizontal="center" vertical="center"/>
    </xf>
    <xf numFmtId="0" fontId="85" fillId="0" borderId="63" xfId="96" quotePrefix="1" applyFont="1" applyBorder="1" applyAlignment="1">
      <alignment horizontal="center" vertical="center"/>
    </xf>
  </cellXfs>
  <cellStyles count="98">
    <cellStyle name="20% - アクセント 1 2" xfId="30" xr:uid="{00000000-0005-0000-0000-000000000000}"/>
    <cellStyle name="20% - アクセント 2 2" xfId="31" xr:uid="{00000000-0005-0000-0000-000001000000}"/>
    <cellStyle name="20% - アクセント 3 2" xfId="32" xr:uid="{00000000-0005-0000-0000-000002000000}"/>
    <cellStyle name="20% - アクセント 4 2" xfId="33" xr:uid="{00000000-0005-0000-0000-000003000000}"/>
    <cellStyle name="20% - アクセント 5 2" xfId="34" xr:uid="{00000000-0005-0000-0000-000004000000}"/>
    <cellStyle name="20% - アクセント 6 2" xfId="35" xr:uid="{00000000-0005-0000-0000-000005000000}"/>
    <cellStyle name="20% - アクセント1" xfId="3" xr:uid="{00000000-0005-0000-0000-000006000000}"/>
    <cellStyle name="20% - アクセント1 2" xfId="36" xr:uid="{00000000-0005-0000-0000-000007000000}"/>
    <cellStyle name="20% - アクセント2" xfId="4" xr:uid="{00000000-0005-0000-0000-000008000000}"/>
    <cellStyle name="20% - アクセント2 2" xfId="37" xr:uid="{00000000-0005-0000-0000-000009000000}"/>
    <cellStyle name="20% - アクセント3" xfId="5" xr:uid="{00000000-0005-0000-0000-00000A000000}"/>
    <cellStyle name="20% - アクセント3 2" xfId="38" xr:uid="{00000000-0005-0000-0000-00000B000000}"/>
    <cellStyle name="20% - アクセント4" xfId="6" xr:uid="{00000000-0005-0000-0000-00000C000000}"/>
    <cellStyle name="20% - アクセント4 2" xfId="39" xr:uid="{00000000-0005-0000-0000-00000D000000}"/>
    <cellStyle name="20% - アクセント5" xfId="7" xr:uid="{00000000-0005-0000-0000-00000E000000}"/>
    <cellStyle name="20% - アクセント5 2" xfId="40" xr:uid="{00000000-0005-0000-0000-00000F000000}"/>
    <cellStyle name="20% - アクセント6" xfId="8" xr:uid="{00000000-0005-0000-0000-000010000000}"/>
    <cellStyle name="20% - アクセント6 2" xfId="41" xr:uid="{00000000-0005-0000-0000-000011000000}"/>
    <cellStyle name="40% - アクセント 1 2" xfId="42" xr:uid="{00000000-0005-0000-0000-000012000000}"/>
    <cellStyle name="40% - アクセント 2 2" xfId="43" xr:uid="{00000000-0005-0000-0000-000013000000}"/>
    <cellStyle name="40% - アクセント 3 2" xfId="44" xr:uid="{00000000-0005-0000-0000-000014000000}"/>
    <cellStyle name="40% - アクセント 4 2" xfId="45" xr:uid="{00000000-0005-0000-0000-000015000000}"/>
    <cellStyle name="40% - アクセント 5 2" xfId="46" xr:uid="{00000000-0005-0000-0000-000016000000}"/>
    <cellStyle name="40% - アクセント 6 2" xfId="47" xr:uid="{00000000-0005-0000-0000-000017000000}"/>
    <cellStyle name="40% - アクセント1" xfId="9" xr:uid="{00000000-0005-0000-0000-000018000000}"/>
    <cellStyle name="40% - アクセント1 2" xfId="48" xr:uid="{00000000-0005-0000-0000-000019000000}"/>
    <cellStyle name="40% - アクセント2" xfId="10" xr:uid="{00000000-0005-0000-0000-00001A000000}"/>
    <cellStyle name="40% - アクセント2 2" xfId="49" xr:uid="{00000000-0005-0000-0000-00001B000000}"/>
    <cellStyle name="40% - アクセント3" xfId="11" xr:uid="{00000000-0005-0000-0000-00001C000000}"/>
    <cellStyle name="40% - アクセント3 2" xfId="50" xr:uid="{00000000-0005-0000-0000-00001D000000}"/>
    <cellStyle name="40% - アクセント4" xfId="12" xr:uid="{00000000-0005-0000-0000-00001E000000}"/>
    <cellStyle name="40% - アクセント4 2" xfId="51" xr:uid="{00000000-0005-0000-0000-00001F000000}"/>
    <cellStyle name="40% - アクセント5" xfId="13" xr:uid="{00000000-0005-0000-0000-000020000000}"/>
    <cellStyle name="40% - アクセント5 2" xfId="52" xr:uid="{00000000-0005-0000-0000-000021000000}"/>
    <cellStyle name="40% - アクセント6" xfId="14" xr:uid="{00000000-0005-0000-0000-000022000000}"/>
    <cellStyle name="40% - アクセント6 2" xfId="53" xr:uid="{00000000-0005-0000-0000-000023000000}"/>
    <cellStyle name="60% - アクセント 1 2" xfId="54" xr:uid="{00000000-0005-0000-0000-000024000000}"/>
    <cellStyle name="60% - アクセント 2 2" xfId="55" xr:uid="{00000000-0005-0000-0000-000025000000}"/>
    <cellStyle name="60% - アクセント 3 2" xfId="56" xr:uid="{00000000-0005-0000-0000-000026000000}"/>
    <cellStyle name="60% - アクセント 4 2" xfId="57" xr:uid="{00000000-0005-0000-0000-000027000000}"/>
    <cellStyle name="60% - アクセント 5 2" xfId="58" xr:uid="{00000000-0005-0000-0000-000028000000}"/>
    <cellStyle name="60% - アクセント 6 2" xfId="59" xr:uid="{00000000-0005-0000-0000-000029000000}"/>
    <cellStyle name="60% - アクセント1" xfId="15" xr:uid="{00000000-0005-0000-0000-00002A000000}"/>
    <cellStyle name="60% - アクセント1 2" xfId="60" xr:uid="{00000000-0005-0000-0000-00002B000000}"/>
    <cellStyle name="60% - アクセント2" xfId="16" xr:uid="{00000000-0005-0000-0000-00002C000000}"/>
    <cellStyle name="60% - アクセント2 2" xfId="61" xr:uid="{00000000-0005-0000-0000-00002D000000}"/>
    <cellStyle name="60% - アクセント3" xfId="17" xr:uid="{00000000-0005-0000-0000-00002E000000}"/>
    <cellStyle name="60% - アクセント3 2" xfId="62" xr:uid="{00000000-0005-0000-0000-00002F000000}"/>
    <cellStyle name="60% - アクセント4" xfId="18" xr:uid="{00000000-0005-0000-0000-000030000000}"/>
    <cellStyle name="60% - アクセント4 2" xfId="63" xr:uid="{00000000-0005-0000-0000-000031000000}"/>
    <cellStyle name="60% - アクセント5" xfId="19" xr:uid="{00000000-0005-0000-0000-000032000000}"/>
    <cellStyle name="60% - アクセント5 2" xfId="64" xr:uid="{00000000-0005-0000-0000-000033000000}"/>
    <cellStyle name="60% - アクセント6" xfId="20" xr:uid="{00000000-0005-0000-0000-000034000000}"/>
    <cellStyle name="60% - アクセント6 2" xfId="65" xr:uid="{00000000-0005-0000-0000-000035000000}"/>
    <cellStyle name="アクセント 1 2" xfId="66" xr:uid="{00000000-0005-0000-0000-000036000000}"/>
    <cellStyle name="アクセント 2 2" xfId="67" xr:uid="{00000000-0005-0000-0000-000037000000}"/>
    <cellStyle name="アクセント 3 2" xfId="68" xr:uid="{00000000-0005-0000-0000-000038000000}"/>
    <cellStyle name="アクセント 4 2" xfId="69" xr:uid="{00000000-0005-0000-0000-000039000000}"/>
    <cellStyle name="アクセント 5 2" xfId="70" xr:uid="{00000000-0005-0000-0000-00003A000000}"/>
    <cellStyle name="アクセント 6 2" xfId="71" xr:uid="{00000000-0005-0000-0000-00003B000000}"/>
    <cellStyle name="タイトル 2" xfId="72" xr:uid="{00000000-0005-0000-0000-00003C000000}"/>
    <cellStyle name="チェック セル 2" xfId="73" xr:uid="{00000000-0005-0000-0000-00003D000000}"/>
    <cellStyle name="どちらでもない 2" xfId="74" xr:uid="{00000000-0005-0000-0000-00003E000000}"/>
    <cellStyle name="ハイパーリンク 2" xfId="2" xr:uid="{00000000-0005-0000-0000-00003F000000}"/>
    <cellStyle name="ハイパーリンク 3" xfId="75" xr:uid="{00000000-0005-0000-0000-000040000000}"/>
    <cellStyle name="ハイパーリンク 4" xfId="76" xr:uid="{00000000-0005-0000-0000-000041000000}"/>
    <cellStyle name="メモ 2" xfId="77" xr:uid="{00000000-0005-0000-0000-000042000000}"/>
    <cellStyle name="リンク セル 2" xfId="78" xr:uid="{00000000-0005-0000-0000-000043000000}"/>
    <cellStyle name="悪い 2" xfId="79" xr:uid="{00000000-0005-0000-0000-000044000000}"/>
    <cellStyle name="計算 2" xfId="80" xr:uid="{00000000-0005-0000-0000-000045000000}"/>
    <cellStyle name="警告文 2" xfId="81" xr:uid="{00000000-0005-0000-0000-000046000000}"/>
    <cellStyle name="桁区切り 2" xfId="21" xr:uid="{00000000-0005-0000-0000-000047000000}"/>
    <cellStyle name="見出し 1 2" xfId="82" xr:uid="{00000000-0005-0000-0000-000048000000}"/>
    <cellStyle name="見出し 2 2" xfId="83" xr:uid="{00000000-0005-0000-0000-000049000000}"/>
    <cellStyle name="見出し 3 2" xfId="84" xr:uid="{00000000-0005-0000-0000-00004A000000}"/>
    <cellStyle name="見出し 4 2" xfId="85" xr:uid="{00000000-0005-0000-0000-00004B000000}"/>
    <cellStyle name="合計" xfId="22" xr:uid="{00000000-0005-0000-0000-00004C000000}"/>
    <cellStyle name="集計 2" xfId="86" xr:uid="{00000000-0005-0000-0000-00004D000000}"/>
    <cellStyle name="出力 2" xfId="87" xr:uid="{00000000-0005-0000-0000-00004E000000}"/>
    <cellStyle name="説明文 2" xfId="88" xr:uid="{00000000-0005-0000-0000-00004F000000}"/>
    <cellStyle name="通貨 2" xfId="23" xr:uid="{00000000-0005-0000-0000-000050000000}"/>
    <cellStyle name="入力 2" xfId="89" xr:uid="{00000000-0005-0000-0000-000051000000}"/>
    <cellStyle name="標準" xfId="0" builtinId="0"/>
    <cellStyle name="標準 2" xfId="1" xr:uid="{00000000-0005-0000-0000-000053000000}"/>
    <cellStyle name="標準 3" xfId="24" xr:uid="{00000000-0005-0000-0000-000054000000}"/>
    <cellStyle name="標準 3 2" xfId="93" xr:uid="{00000000-0005-0000-0000-000055000000}"/>
    <cellStyle name="標準 4" xfId="25" xr:uid="{00000000-0005-0000-0000-000056000000}"/>
    <cellStyle name="標準 4 2" xfId="94" xr:uid="{00000000-0005-0000-0000-000057000000}"/>
    <cellStyle name="標準 5" xfId="26" xr:uid="{00000000-0005-0000-0000-000058000000}"/>
    <cellStyle name="標準 6" xfId="28" xr:uid="{00000000-0005-0000-0000-000059000000}"/>
    <cellStyle name="標準 7" xfId="29" xr:uid="{00000000-0005-0000-0000-00005A000000}"/>
    <cellStyle name="標準 8" xfId="92" xr:uid="{00000000-0005-0000-0000-00005B000000}"/>
    <cellStyle name="標準 9" xfId="95" xr:uid="{00000000-0005-0000-0000-00005C000000}"/>
    <cellStyle name="標準_2008-kenchiji-tournament" xfId="96" xr:uid="{797B8CED-32DF-4466-A5C3-3D531BB35D97}"/>
    <cellStyle name="標準_九州駐車証" xfId="97" xr:uid="{E93E15E1-760E-4F1D-BA23-CF802949C591}"/>
    <cellStyle name="普通" xfId="27" xr:uid="{00000000-0005-0000-0000-00005F000000}"/>
    <cellStyle name="普通 2" xfId="90" xr:uid="{00000000-0005-0000-0000-000060000000}"/>
    <cellStyle name="良い 2" xfId="91" xr:uid="{00000000-0005-0000-0000-000061000000}"/>
  </cellStyles>
  <dxfs count="0"/>
  <tableStyles count="0" defaultTableStyle="TableStyleMedium2" defaultPivotStyle="PivotStyleLight16"/>
  <colors>
    <mruColors>
      <color rgb="FFFF0000"/>
      <color rgb="FFFFFF00"/>
      <color rgb="FF0000FF"/>
      <color rgb="FFFFFF99"/>
      <color rgb="FFFFFF66"/>
      <color rgb="FFFFCCFF"/>
      <color rgb="FFFFFFCC"/>
      <color rgb="FFFF00FF"/>
      <color rgb="FF0099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25977</xdr:colOff>
      <xdr:row>152</xdr:row>
      <xdr:rowOff>34636</xdr:rowOff>
    </xdr:from>
    <xdr:to>
      <xdr:col>4</xdr:col>
      <xdr:colOff>112569</xdr:colOff>
      <xdr:row>154</xdr:row>
      <xdr:rowOff>43295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AB68411F-6065-631D-D564-BDE7EA0C5C2C}"/>
            </a:ext>
          </a:extLst>
        </xdr:cNvPr>
        <xdr:cNvSpPr/>
      </xdr:nvSpPr>
      <xdr:spPr>
        <a:xfrm>
          <a:off x="1740477" y="26903795"/>
          <a:ext cx="86592" cy="441614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542057</xdr:colOff>
      <xdr:row>152</xdr:row>
      <xdr:rowOff>5194</xdr:rowOff>
    </xdr:from>
    <xdr:to>
      <xdr:col>15</xdr:col>
      <xdr:colOff>614794</xdr:colOff>
      <xdr:row>154</xdr:row>
      <xdr:rowOff>25976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2181AD2-E98B-4DD0-A69A-B6878644A31A}"/>
            </a:ext>
          </a:extLst>
        </xdr:cNvPr>
        <xdr:cNvSpPr/>
      </xdr:nvSpPr>
      <xdr:spPr>
        <a:xfrm flipH="1">
          <a:off x="7555921" y="26874353"/>
          <a:ext cx="72737" cy="453737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1</xdr:row>
      <xdr:rowOff>31751</xdr:rowOff>
    </xdr:from>
    <xdr:to>
      <xdr:col>30</xdr:col>
      <xdr:colOff>301625</xdr:colOff>
      <xdr:row>2</xdr:row>
      <xdr:rowOff>323851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E739810-11A1-4091-A15F-85AC1F23BD54}"/>
            </a:ext>
          </a:extLst>
        </xdr:cNvPr>
        <xdr:cNvSpPr txBox="1"/>
      </xdr:nvSpPr>
      <xdr:spPr>
        <a:xfrm>
          <a:off x="6997700" y="660401"/>
          <a:ext cx="79248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 試合時間 = 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15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分-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分-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15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分</a:t>
          </a:r>
          <a:endParaRPr lang="en-US" altLang="ja-JP" sz="1400" b="1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 勝点 = 勝ち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点、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引分け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1点、負け0点</a:t>
          </a:r>
          <a:endParaRPr lang="en-US" altLang="ja-JP" sz="1400" b="1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 順位決定方法 = ①勝ち点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②当該チームの戦績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人制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PK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800"/>
            </a:lnSpc>
          </a:pP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31751</xdr:colOff>
      <xdr:row>9</xdr:row>
      <xdr:rowOff>333376</xdr:rowOff>
    </xdr:from>
    <xdr:to>
      <xdr:col>30</xdr:col>
      <xdr:colOff>0</xdr:colOff>
      <xdr:row>11</xdr:row>
      <xdr:rowOff>206376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E3C674C-661F-4A7A-8F6A-EA6FF57A4D6D}"/>
            </a:ext>
          </a:extLst>
        </xdr:cNvPr>
        <xdr:cNvSpPr/>
      </xdr:nvSpPr>
      <xdr:spPr>
        <a:xfrm>
          <a:off x="13160376" y="4191001"/>
          <a:ext cx="1365249" cy="698500"/>
        </a:xfrm>
        <a:prstGeom prst="wedgeRoundRectCallout">
          <a:avLst>
            <a:gd name="adj1" fmla="val 45964"/>
            <a:gd name="adj2" fmla="val -13906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同勝ち点、</a:t>
          </a:r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にて順位決定</a:t>
          </a:r>
        </a:p>
      </xdr:txBody>
    </xdr:sp>
    <xdr:clientData/>
  </xdr:twoCellAnchor>
  <xdr:twoCellAnchor>
    <xdr:from>
      <xdr:col>26</xdr:col>
      <xdr:colOff>63500</xdr:colOff>
      <xdr:row>47</xdr:row>
      <xdr:rowOff>63500</xdr:rowOff>
    </xdr:from>
    <xdr:to>
      <xdr:col>30</xdr:col>
      <xdr:colOff>31749</xdr:colOff>
      <xdr:row>48</xdr:row>
      <xdr:rowOff>349250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D0B455F-E070-4B4C-A0E0-9747C482927E}"/>
            </a:ext>
          </a:extLst>
        </xdr:cNvPr>
        <xdr:cNvSpPr/>
      </xdr:nvSpPr>
      <xdr:spPr>
        <a:xfrm>
          <a:off x="13192125" y="20621625"/>
          <a:ext cx="1365249" cy="698500"/>
        </a:xfrm>
        <a:prstGeom prst="wedgeRoundRectCallout">
          <a:avLst>
            <a:gd name="adj1" fmla="val 45964"/>
            <a:gd name="adj2" fmla="val -13906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同勝ち点、</a:t>
          </a:r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にて順位決定</a:t>
          </a:r>
        </a:p>
      </xdr:txBody>
    </xdr:sp>
    <xdr:clientData/>
  </xdr:twoCellAnchor>
  <xdr:twoCellAnchor>
    <xdr:from>
      <xdr:col>26</xdr:col>
      <xdr:colOff>47625</xdr:colOff>
      <xdr:row>73</xdr:row>
      <xdr:rowOff>111125</xdr:rowOff>
    </xdr:from>
    <xdr:to>
      <xdr:col>30</xdr:col>
      <xdr:colOff>15874</xdr:colOff>
      <xdr:row>74</xdr:row>
      <xdr:rowOff>396875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9418B64-FB2B-4BAC-BE85-CA05501220CC}"/>
            </a:ext>
          </a:extLst>
        </xdr:cNvPr>
        <xdr:cNvSpPr/>
      </xdr:nvSpPr>
      <xdr:spPr>
        <a:xfrm>
          <a:off x="13176250" y="31400750"/>
          <a:ext cx="1365249" cy="698500"/>
        </a:xfrm>
        <a:prstGeom prst="wedgeRoundRectCallout">
          <a:avLst>
            <a:gd name="adj1" fmla="val 45964"/>
            <a:gd name="adj2" fmla="val -13906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同勝ち点、</a:t>
          </a:r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にて順位決定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0</xdr:rowOff>
    </xdr:from>
    <xdr:to>
      <xdr:col>30</xdr:col>
      <xdr:colOff>190500</xdr:colOff>
      <xdr:row>3</xdr:row>
      <xdr:rowOff>317500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B9BAFA-029D-4ED1-9627-88EA850F9E4D}"/>
            </a:ext>
          </a:extLst>
        </xdr:cNvPr>
        <xdr:cNvSpPr txBox="1"/>
      </xdr:nvSpPr>
      <xdr:spPr>
        <a:xfrm>
          <a:off x="8197850" y="704850"/>
          <a:ext cx="7185025" cy="159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 試合時間 = 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15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分-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分-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15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分</a:t>
          </a:r>
          <a:endParaRPr lang="en-US" altLang="ja-JP" sz="1400" b="1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 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引き分けは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人制</a:t>
          </a:r>
          <a:r>
            <a: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PK</a:t>
          </a:r>
        </a:p>
      </xdr:txBody>
    </xdr:sp>
    <xdr:clientData/>
  </xdr:twoCellAnchor>
  <xdr:twoCellAnchor>
    <xdr:from>
      <xdr:col>15</xdr:col>
      <xdr:colOff>285749</xdr:colOff>
      <xdr:row>129</xdr:row>
      <xdr:rowOff>285751</xdr:rowOff>
    </xdr:from>
    <xdr:to>
      <xdr:col>18</xdr:col>
      <xdr:colOff>122463</xdr:colOff>
      <xdr:row>131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2C96E5-9718-5865-8708-42233088FB98}"/>
            </a:ext>
          </a:extLst>
        </xdr:cNvPr>
        <xdr:cNvSpPr txBox="1"/>
      </xdr:nvSpPr>
      <xdr:spPr>
        <a:xfrm>
          <a:off x="9905999" y="59544858"/>
          <a:ext cx="938893" cy="63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0000FF"/>
              </a:solidFill>
            </a:rPr>
            <a:t>P K</a:t>
          </a:r>
          <a:endParaRPr kumimoji="1" lang="ja-JP" altLang="en-US" sz="1600">
            <a:solidFill>
              <a:srgbClr val="0000FF"/>
            </a:solidFill>
          </a:endParaRPr>
        </a:p>
      </xdr:txBody>
    </xdr:sp>
    <xdr:clientData/>
  </xdr:twoCellAnchor>
  <xdr:twoCellAnchor>
    <xdr:from>
      <xdr:col>25</xdr:col>
      <xdr:colOff>272143</xdr:colOff>
      <xdr:row>153</xdr:row>
      <xdr:rowOff>299356</xdr:rowOff>
    </xdr:from>
    <xdr:to>
      <xdr:col>28</xdr:col>
      <xdr:colOff>108858</xdr:colOff>
      <xdr:row>155</xdr:row>
      <xdr:rowOff>13606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2D13EE-48F7-4BB8-BAAA-462462D6D998}"/>
            </a:ext>
          </a:extLst>
        </xdr:cNvPr>
        <xdr:cNvSpPr txBox="1"/>
      </xdr:nvSpPr>
      <xdr:spPr>
        <a:xfrm>
          <a:off x="13566322" y="71029285"/>
          <a:ext cx="938893" cy="63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solidFill>
                <a:srgbClr val="0000FF"/>
              </a:solidFill>
            </a:rPr>
            <a:t>P K</a:t>
          </a:r>
          <a:endParaRPr kumimoji="1" lang="ja-JP" altLang="en-US" sz="1600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272142</xdr:colOff>
      <xdr:row>92</xdr:row>
      <xdr:rowOff>258535</xdr:rowOff>
    </xdr:from>
    <xdr:to>
      <xdr:col>8</xdr:col>
      <xdr:colOff>503464</xdr:colOff>
      <xdr:row>94</xdr:row>
      <xdr:rowOff>231321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251E15C-E698-EC1F-D506-3353B1C3EAE6}"/>
            </a:ext>
          </a:extLst>
        </xdr:cNvPr>
        <xdr:cNvSpPr/>
      </xdr:nvSpPr>
      <xdr:spPr>
        <a:xfrm>
          <a:off x="2925535" y="43270714"/>
          <a:ext cx="3292929" cy="898071"/>
        </a:xfrm>
        <a:prstGeom prst="wedgeRoundRectCallout">
          <a:avLst>
            <a:gd name="adj1" fmla="val -71050"/>
            <a:gd name="adj2" fmla="val -12315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１番：反スポ⇒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7/20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決勝トーナメント</a:t>
          </a:r>
          <a:endParaRPr kumimoji="1" lang="en-US" altLang="ja-JP" sz="14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へ持ち越し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137583</xdr:rowOff>
    </xdr:from>
    <xdr:to>
      <xdr:col>3</xdr:col>
      <xdr:colOff>0</xdr:colOff>
      <xdr:row>37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9AAB11D-43D3-47D5-AE3F-50875B7B491D}"/>
            </a:ext>
          </a:extLst>
        </xdr:cNvPr>
        <xdr:cNvSpPr>
          <a:spLocks noChangeShapeType="1"/>
        </xdr:cNvSpPr>
      </xdr:nvSpPr>
      <xdr:spPr bwMode="auto">
        <a:xfrm>
          <a:off x="476250" y="5947833"/>
          <a:ext cx="0" cy="7090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10583</xdr:colOff>
      <xdr:row>27</xdr:row>
      <xdr:rowOff>158750</xdr:rowOff>
    </xdr:from>
    <xdr:to>
      <xdr:col>3</xdr:col>
      <xdr:colOff>10583</xdr:colOff>
      <xdr:row>30</xdr:row>
      <xdr:rowOff>42333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DD7A9EE-EF7D-4210-BC07-DA4F37635B31}"/>
            </a:ext>
          </a:extLst>
        </xdr:cNvPr>
        <xdr:cNvSpPr>
          <a:spLocks noChangeShapeType="1"/>
        </xdr:cNvSpPr>
      </xdr:nvSpPr>
      <xdr:spPr bwMode="auto">
        <a:xfrm flipV="1">
          <a:off x="486833" y="5122333"/>
          <a:ext cx="0" cy="391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21166</xdr:colOff>
      <xdr:row>24</xdr:row>
      <xdr:rowOff>10582</xdr:rowOff>
    </xdr:from>
    <xdr:to>
      <xdr:col>3</xdr:col>
      <xdr:colOff>21166</xdr:colOff>
      <xdr:row>27</xdr:row>
      <xdr:rowOff>127000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3D67C3F-C995-4A42-BBEE-11074AFA6FB0}"/>
            </a:ext>
          </a:extLst>
        </xdr:cNvPr>
        <xdr:cNvSpPr>
          <a:spLocks noChangeShapeType="1"/>
        </xdr:cNvSpPr>
      </xdr:nvSpPr>
      <xdr:spPr bwMode="auto">
        <a:xfrm>
          <a:off x="497416" y="4508499"/>
          <a:ext cx="0" cy="6773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21167</xdr:colOff>
      <xdr:row>7</xdr:row>
      <xdr:rowOff>42333</xdr:rowOff>
    </xdr:from>
    <xdr:to>
      <xdr:col>3</xdr:col>
      <xdr:colOff>21167</xdr:colOff>
      <xdr:row>20</xdr:row>
      <xdr:rowOff>105832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CED6D2C-3C92-4E28-8BEE-E527AF8596B5}"/>
            </a:ext>
          </a:extLst>
        </xdr:cNvPr>
        <xdr:cNvSpPr>
          <a:spLocks noChangeShapeType="1"/>
        </xdr:cNvSpPr>
      </xdr:nvSpPr>
      <xdr:spPr bwMode="auto">
        <a:xfrm flipV="1">
          <a:off x="497417" y="1587500"/>
          <a:ext cx="0" cy="2264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127000</xdr:colOff>
      <xdr:row>37</xdr:row>
      <xdr:rowOff>0</xdr:rowOff>
    </xdr:from>
    <xdr:to>
      <xdr:col>3</xdr:col>
      <xdr:colOff>52918</xdr:colOff>
      <xdr:row>39</xdr:row>
      <xdr:rowOff>10583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200521F-5735-775C-1820-5CD8AF6E95B6}"/>
            </a:ext>
          </a:extLst>
        </xdr:cNvPr>
        <xdr:cNvSpPr/>
      </xdr:nvSpPr>
      <xdr:spPr>
        <a:xfrm>
          <a:off x="127000" y="6582833"/>
          <a:ext cx="402168" cy="1280583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158750</xdr:colOff>
      <xdr:row>40</xdr:row>
      <xdr:rowOff>31749</xdr:rowOff>
    </xdr:from>
    <xdr:to>
      <xdr:col>64</xdr:col>
      <xdr:colOff>169333</xdr:colOff>
      <xdr:row>40</xdr:row>
      <xdr:rowOff>254000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9770CBA-034D-4146-84B6-1E9A591619E1}"/>
            </a:ext>
          </a:extLst>
        </xdr:cNvPr>
        <xdr:cNvSpPr/>
      </xdr:nvSpPr>
      <xdr:spPr>
        <a:xfrm>
          <a:off x="9641417" y="8085666"/>
          <a:ext cx="3227916" cy="222251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95249</xdr:colOff>
      <xdr:row>32</xdr:row>
      <xdr:rowOff>31749</xdr:rowOff>
    </xdr:from>
    <xdr:to>
      <xdr:col>35</xdr:col>
      <xdr:colOff>123975</xdr:colOff>
      <xdr:row>34</xdr:row>
      <xdr:rowOff>95249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E65F2CC-D73A-4A8D-A468-4AF054A2F821}"/>
            </a:ext>
          </a:extLst>
        </xdr:cNvPr>
        <xdr:cNvSpPr txBox="1"/>
      </xdr:nvSpPr>
      <xdr:spPr>
        <a:xfrm>
          <a:off x="6445249" y="5937249"/>
          <a:ext cx="631976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0000FF"/>
              </a:solidFill>
            </a:rPr>
            <a:t>0P K2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40</xdr:col>
      <xdr:colOff>88899</xdr:colOff>
      <xdr:row>32</xdr:row>
      <xdr:rowOff>57148</xdr:rowOff>
    </xdr:from>
    <xdr:to>
      <xdr:col>43</xdr:col>
      <xdr:colOff>117625</xdr:colOff>
      <xdr:row>34</xdr:row>
      <xdr:rowOff>120648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AC8D9FB-A5FA-4FBE-A09F-3BF590A0F3F7}"/>
            </a:ext>
          </a:extLst>
        </xdr:cNvPr>
        <xdr:cNvSpPr txBox="1"/>
      </xdr:nvSpPr>
      <xdr:spPr>
        <a:xfrm>
          <a:off x="8036982" y="5962648"/>
          <a:ext cx="631976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0000FF"/>
              </a:solidFill>
            </a:rPr>
            <a:t>3P K1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38</xdr:col>
      <xdr:colOff>95250</xdr:colOff>
      <xdr:row>27</xdr:row>
      <xdr:rowOff>52917</xdr:rowOff>
    </xdr:from>
    <xdr:to>
      <xdr:col>41</xdr:col>
      <xdr:colOff>123976</xdr:colOff>
      <xdr:row>29</xdr:row>
      <xdr:rowOff>116417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FAC85C8-3F63-4243-AFF7-7040ED4214B4}"/>
            </a:ext>
          </a:extLst>
        </xdr:cNvPr>
        <xdr:cNvSpPr txBox="1"/>
      </xdr:nvSpPr>
      <xdr:spPr>
        <a:xfrm>
          <a:off x="7641167" y="5111750"/>
          <a:ext cx="631976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0000FF"/>
              </a:solidFill>
            </a:rPr>
            <a:t>2P K3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46</xdr:col>
      <xdr:colOff>95249</xdr:colOff>
      <xdr:row>27</xdr:row>
      <xdr:rowOff>42334</xdr:rowOff>
    </xdr:from>
    <xdr:to>
      <xdr:col>49</xdr:col>
      <xdr:colOff>123975</xdr:colOff>
      <xdr:row>29</xdr:row>
      <xdr:rowOff>105834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DD443C6-6CF0-4FBC-B0D6-55C415F31B71}"/>
            </a:ext>
          </a:extLst>
        </xdr:cNvPr>
        <xdr:cNvSpPr txBox="1"/>
      </xdr:nvSpPr>
      <xdr:spPr>
        <a:xfrm>
          <a:off x="9292166" y="5101167"/>
          <a:ext cx="631976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0000FF"/>
              </a:solidFill>
            </a:rPr>
            <a:t>0P K2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54</xdr:col>
      <xdr:colOff>127000</xdr:colOff>
      <xdr:row>27</xdr:row>
      <xdr:rowOff>42334</xdr:rowOff>
    </xdr:from>
    <xdr:to>
      <xdr:col>57</xdr:col>
      <xdr:colOff>155726</xdr:colOff>
      <xdr:row>29</xdr:row>
      <xdr:rowOff>105834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0E8A310-44E2-440F-A1A5-869F29E59C55}"/>
            </a:ext>
          </a:extLst>
        </xdr:cNvPr>
        <xdr:cNvSpPr txBox="1"/>
      </xdr:nvSpPr>
      <xdr:spPr>
        <a:xfrm>
          <a:off x="10932583" y="5101167"/>
          <a:ext cx="631976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0000FF"/>
              </a:solidFill>
            </a:rPr>
            <a:t>2P K1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52</xdr:col>
      <xdr:colOff>95250</xdr:colOff>
      <xdr:row>32</xdr:row>
      <xdr:rowOff>42334</xdr:rowOff>
    </xdr:from>
    <xdr:to>
      <xdr:col>55</xdr:col>
      <xdr:colOff>123976</xdr:colOff>
      <xdr:row>34</xdr:row>
      <xdr:rowOff>105834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DAEE2C9-EC3E-47C1-819C-5FB3FF305FB3}"/>
            </a:ext>
          </a:extLst>
        </xdr:cNvPr>
        <xdr:cNvSpPr txBox="1"/>
      </xdr:nvSpPr>
      <xdr:spPr>
        <a:xfrm>
          <a:off x="10498667" y="5947834"/>
          <a:ext cx="631976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0000FF"/>
              </a:solidFill>
            </a:rPr>
            <a:t>4P K3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7102928</xdr:colOff>
      <xdr:row>6</xdr:row>
      <xdr:rowOff>130444</xdr:rowOff>
    </xdr:from>
    <xdr:to>
      <xdr:col>3</xdr:col>
      <xdr:colOff>832756</xdr:colOff>
      <xdr:row>11</xdr:row>
      <xdr:rowOff>359455</xdr:rowOff>
    </xdr:to>
    <xdr:pic>
      <xdr:nvPicPr>
        <xdr:cNvPr id="2" name="図 1" descr="F:\Temporary Internet Files\Content.IE5\30N7Z8M9\MC900416428[1].wmf">
          <a:extLst>
            <a:ext uri="{FF2B5EF4-FFF2-40B4-BE49-F238E27FC236}">
              <a16:creationId xmlns:a16="http://schemas.microsoft.com/office/drawing/2014/main" id="{B85721DC-D61D-4340-959F-08A6B6DD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003" y="3883294"/>
          <a:ext cx="2483303" cy="206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95"/>
  <sheetViews>
    <sheetView view="pageBreakPreview" zoomScale="110" zoomScaleNormal="110" zoomScaleSheetLayoutView="110" workbookViewId="0">
      <selection activeCell="A2" sqref="A2"/>
    </sheetView>
  </sheetViews>
  <sheetFormatPr defaultColWidth="9" defaultRowHeight="13.5"/>
  <cols>
    <col min="1" max="1" width="3.375" style="1" customWidth="1"/>
    <col min="2" max="2" width="6.375" style="1" customWidth="1"/>
    <col min="3" max="3" width="8.5" style="1" customWidth="1"/>
    <col min="4" max="4" width="4.25" style="1" customWidth="1"/>
    <col min="5" max="9" width="9" style="1"/>
    <col min="10" max="10" width="10.125" style="1" customWidth="1"/>
    <col min="11" max="11" width="4" style="1" customWidth="1"/>
    <col min="12" max="12" width="3.25" style="1" customWidth="1"/>
    <col min="13" max="13" width="3.125" style="1" customWidth="1"/>
    <col min="14" max="14" width="3.875" style="1" customWidth="1"/>
    <col min="15" max="15" width="0.25" style="1" customWidth="1"/>
    <col min="16" max="16" width="10.875" style="1" customWidth="1"/>
    <col min="17" max="16384" width="9" style="1"/>
  </cols>
  <sheetData>
    <row r="1" spans="1:16" ht="19.5" customHeight="1">
      <c r="A1" s="507" t="s">
        <v>508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</row>
    <row r="2" spans="1:16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7.25" customHeight="1">
      <c r="A3" s="4"/>
      <c r="B3" s="4" t="s">
        <v>0</v>
      </c>
      <c r="C3" s="4"/>
      <c r="D3" s="4" t="s">
        <v>78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7.25" customHeight="1">
      <c r="A4" s="4"/>
      <c r="B4" s="4"/>
      <c r="C4" s="4"/>
      <c r="D4" s="4" t="s">
        <v>79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7.25" customHeight="1">
      <c r="A5" s="4"/>
      <c r="B5" s="4"/>
      <c r="C5" s="4"/>
      <c r="D5" s="4" t="s">
        <v>85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ht="17.25" customHeight="1">
      <c r="A6" s="4"/>
      <c r="B6" s="4"/>
      <c r="C6" s="4"/>
      <c r="D6" s="4" t="s">
        <v>87</v>
      </c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ht="17.25" customHeight="1">
      <c r="A7" s="4"/>
      <c r="B7" s="4"/>
      <c r="C7" s="4"/>
      <c r="D7" s="4" t="s">
        <v>86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ht="5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6" ht="17.25" customHeight="1">
      <c r="A9" s="5">
        <v>1</v>
      </c>
      <c r="B9" s="4" t="s">
        <v>1</v>
      </c>
      <c r="C9" s="4"/>
      <c r="D9" s="8" t="s">
        <v>116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1:16" ht="17.25" customHeight="1">
      <c r="A10" s="5">
        <v>2</v>
      </c>
      <c r="B10" s="4" t="s">
        <v>2</v>
      </c>
      <c r="C10" s="4"/>
      <c r="D10" s="4" t="s">
        <v>74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6" ht="17.25" customHeight="1">
      <c r="A11" s="4"/>
      <c r="B11" s="4"/>
      <c r="C11" s="4"/>
      <c r="D11" s="4" t="s">
        <v>75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6" ht="17.25" customHeight="1">
      <c r="A12" s="5">
        <v>3</v>
      </c>
      <c r="B12" s="4" t="s">
        <v>3</v>
      </c>
      <c r="C12" s="4"/>
      <c r="D12" s="4" t="s">
        <v>4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6" ht="17.25" customHeight="1">
      <c r="A13" s="5">
        <v>4</v>
      </c>
      <c r="B13" s="4" t="s">
        <v>5</v>
      </c>
      <c r="C13" s="4"/>
      <c r="D13" s="4" t="s">
        <v>91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6" ht="17.25" customHeight="1">
      <c r="A14" s="5">
        <v>5</v>
      </c>
      <c r="B14" s="4" t="s">
        <v>6</v>
      </c>
      <c r="C14" s="4"/>
      <c r="D14" s="4" t="s">
        <v>511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ht="17.25" customHeight="1">
      <c r="A15" s="5">
        <v>6</v>
      </c>
      <c r="B15" s="4" t="s">
        <v>7</v>
      </c>
      <c r="C15" s="4"/>
      <c r="D15" s="4" t="s">
        <v>497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6" ht="17.25" customHeight="1">
      <c r="A16" s="5">
        <v>7</v>
      </c>
      <c r="B16" s="4" t="s">
        <v>8</v>
      </c>
      <c r="C16" s="4"/>
      <c r="D16" s="28" t="s">
        <v>117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5.25" customHeight="1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6.5" customHeight="1">
      <c r="A18" s="5">
        <v>8</v>
      </c>
      <c r="B18" s="4" t="s">
        <v>9</v>
      </c>
      <c r="C18" s="4"/>
      <c r="D18" s="6" t="s">
        <v>10</v>
      </c>
      <c r="E18" s="24" t="s">
        <v>144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ht="16.5" customHeight="1">
      <c r="A19" s="4"/>
      <c r="B19" s="4"/>
      <c r="C19" s="4"/>
      <c r="D19" s="6" t="s">
        <v>11</v>
      </c>
      <c r="E19" s="4" t="s">
        <v>12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16.5" customHeight="1">
      <c r="A20" s="4"/>
      <c r="B20" s="4"/>
      <c r="C20" s="4"/>
      <c r="D20" s="6" t="s">
        <v>13</v>
      </c>
      <c r="E20" s="4" t="s">
        <v>14</v>
      </c>
      <c r="F20" s="4"/>
      <c r="G20" s="4"/>
      <c r="H20" s="4"/>
      <c r="I20" s="4"/>
      <c r="J20" s="4"/>
      <c r="K20" s="4"/>
      <c r="L20" s="4"/>
      <c r="M20" s="4"/>
      <c r="N20" s="4"/>
    </row>
    <row r="21" spans="1:14" ht="16.5" customHeight="1">
      <c r="A21" s="4"/>
      <c r="B21" s="4"/>
      <c r="C21" s="4"/>
      <c r="D21" s="4"/>
      <c r="E21" s="4" t="s">
        <v>15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16.5" customHeight="1">
      <c r="A22" s="4"/>
      <c r="B22" s="4"/>
      <c r="C22" s="4"/>
      <c r="D22" s="6" t="s">
        <v>16</v>
      </c>
      <c r="E22" s="4" t="s">
        <v>88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ht="16.5" customHeight="1">
      <c r="A23" s="4"/>
      <c r="B23" s="4"/>
      <c r="C23" s="4"/>
      <c r="D23" s="4"/>
      <c r="E23" s="4" t="s">
        <v>128</v>
      </c>
      <c r="F23" s="4"/>
      <c r="G23" s="4"/>
      <c r="H23" s="4"/>
      <c r="I23" s="4"/>
      <c r="J23" s="4"/>
      <c r="K23" s="4"/>
      <c r="L23" s="4"/>
      <c r="M23" s="4"/>
      <c r="N23" s="4"/>
    </row>
    <row r="24" spans="1:14" ht="16.5" customHeight="1">
      <c r="A24" s="4"/>
      <c r="B24" s="4"/>
      <c r="C24" s="4"/>
      <c r="D24" s="4"/>
      <c r="E24" s="4" t="s">
        <v>89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16.5" customHeight="1">
      <c r="A25" s="4"/>
      <c r="B25" s="4"/>
      <c r="C25" s="4"/>
      <c r="D25" s="4"/>
      <c r="E25" s="4" t="s">
        <v>90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17.25" customHeight="1">
      <c r="A26" s="5">
        <v>9</v>
      </c>
      <c r="B26" s="4" t="s">
        <v>17</v>
      </c>
      <c r="C26" s="4"/>
      <c r="D26" s="7" t="s">
        <v>324</v>
      </c>
      <c r="E26" s="8"/>
      <c r="F26" s="8"/>
      <c r="G26" s="4"/>
      <c r="H26" s="4"/>
      <c r="I26" s="4"/>
      <c r="J26" s="4"/>
      <c r="K26" s="4"/>
      <c r="L26" s="4"/>
      <c r="M26" s="4"/>
      <c r="N26" s="4"/>
    </row>
    <row r="27" spans="1:14" ht="17.25" customHeight="1">
      <c r="A27" s="5">
        <v>10</v>
      </c>
      <c r="B27" s="4" t="s">
        <v>18</v>
      </c>
      <c r="C27" s="4"/>
      <c r="D27" s="4" t="s">
        <v>19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25" customHeight="1">
      <c r="A28" s="5">
        <v>11</v>
      </c>
      <c r="B28" s="4" t="s">
        <v>20</v>
      </c>
      <c r="C28" s="4"/>
      <c r="D28" s="4" t="s">
        <v>110</v>
      </c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7.25" customHeight="1">
      <c r="A29" s="5"/>
      <c r="B29" s="4"/>
      <c r="C29" s="4"/>
      <c r="D29" s="4" t="s">
        <v>119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7.25" customHeight="1">
      <c r="A30" s="5">
        <v>12</v>
      </c>
      <c r="B30" s="4" t="s">
        <v>21</v>
      </c>
      <c r="C30" s="4"/>
      <c r="D30" s="4" t="s">
        <v>22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.75" customHeight="1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5" customHeight="1">
      <c r="A32" s="5"/>
      <c r="B32" s="4"/>
      <c r="C32" s="236" t="s">
        <v>332</v>
      </c>
      <c r="D32" s="32" t="s">
        <v>498</v>
      </c>
      <c r="E32" s="32"/>
      <c r="F32" s="237"/>
      <c r="G32" s="4"/>
      <c r="H32" s="4"/>
      <c r="I32" s="4"/>
      <c r="J32" s="4"/>
      <c r="K32" s="4"/>
      <c r="L32" s="4"/>
      <c r="M32" s="4"/>
      <c r="N32" s="4"/>
    </row>
    <row r="33" spans="1:16" ht="15" customHeight="1">
      <c r="A33" s="5"/>
      <c r="B33" s="4"/>
      <c r="C33" s="237"/>
      <c r="D33" s="237" t="s">
        <v>333</v>
      </c>
      <c r="E33" s="237"/>
      <c r="F33" s="237"/>
      <c r="G33" s="4"/>
      <c r="H33" s="4"/>
      <c r="I33" s="4"/>
      <c r="J33" s="4"/>
      <c r="K33" s="4"/>
      <c r="L33" s="4"/>
      <c r="M33" s="4"/>
      <c r="N33" s="4"/>
    </row>
    <row r="34" spans="1:16" ht="15" customHeight="1">
      <c r="A34" s="5"/>
      <c r="B34" s="4"/>
      <c r="C34" s="237"/>
      <c r="D34" s="237" t="s">
        <v>336</v>
      </c>
      <c r="E34" s="237"/>
      <c r="F34" s="237"/>
      <c r="G34" s="4"/>
      <c r="H34" s="4"/>
      <c r="I34" s="4"/>
      <c r="J34" s="4"/>
      <c r="K34" s="4"/>
      <c r="L34" s="4"/>
      <c r="M34" s="4"/>
      <c r="N34" s="4"/>
    </row>
    <row r="35" spans="1:16" ht="15" customHeight="1">
      <c r="A35" s="5"/>
      <c r="B35" s="4"/>
      <c r="C35" s="237"/>
      <c r="D35" s="237" t="s">
        <v>334</v>
      </c>
      <c r="E35" s="237"/>
      <c r="F35" s="237"/>
      <c r="G35" s="4"/>
      <c r="H35" s="4"/>
      <c r="I35" s="4"/>
      <c r="J35" s="4"/>
      <c r="K35" s="4"/>
      <c r="L35" s="4"/>
      <c r="M35" s="4"/>
      <c r="N35" s="4"/>
    </row>
    <row r="36" spans="1:16" ht="15" customHeight="1">
      <c r="A36" s="5"/>
      <c r="B36" s="4"/>
      <c r="C36" s="237"/>
      <c r="D36" s="237" t="s">
        <v>499</v>
      </c>
      <c r="E36" s="237"/>
      <c r="F36" s="237"/>
      <c r="G36" s="4"/>
      <c r="H36" s="4"/>
      <c r="I36" s="4"/>
      <c r="J36" s="4"/>
      <c r="K36" s="4"/>
      <c r="L36" s="4"/>
      <c r="M36" s="4"/>
      <c r="N36" s="4"/>
    </row>
    <row r="37" spans="1:16" ht="15" customHeight="1">
      <c r="A37" s="5"/>
      <c r="B37" s="4"/>
      <c r="C37" s="237"/>
      <c r="D37" s="237" t="s">
        <v>500</v>
      </c>
      <c r="E37" s="237"/>
      <c r="F37" s="237"/>
      <c r="G37" s="4"/>
      <c r="H37" s="4"/>
      <c r="I37" s="4"/>
      <c r="J37" s="4"/>
      <c r="K37" s="4"/>
      <c r="L37" s="4"/>
      <c r="M37" s="4"/>
      <c r="N37" s="4"/>
    </row>
    <row r="38" spans="1:16" ht="15" customHeight="1">
      <c r="A38" s="5"/>
      <c r="B38" s="4"/>
      <c r="C38" s="237"/>
      <c r="D38" s="237" t="s">
        <v>335</v>
      </c>
      <c r="E38" s="237"/>
      <c r="F38" s="237"/>
      <c r="G38" s="4"/>
      <c r="H38" s="4"/>
      <c r="I38" s="4"/>
      <c r="J38" s="4"/>
      <c r="K38" s="4"/>
      <c r="L38" s="4"/>
      <c r="M38" s="4"/>
      <c r="N38" s="4"/>
    </row>
    <row r="39" spans="1:16" ht="15" customHeight="1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6" ht="16.5" customHeight="1">
      <c r="A40" s="5">
        <v>13</v>
      </c>
      <c r="B40" s="4" t="s">
        <v>23</v>
      </c>
      <c r="C40" s="4"/>
      <c r="D40" s="6" t="s">
        <v>24</v>
      </c>
      <c r="E40" s="4" t="s">
        <v>120</v>
      </c>
      <c r="F40" s="4"/>
      <c r="G40" s="4"/>
      <c r="H40" s="4"/>
      <c r="I40" s="4"/>
      <c r="J40" s="4"/>
      <c r="K40" s="4"/>
      <c r="L40" s="4"/>
      <c r="M40" s="4"/>
      <c r="N40" s="4"/>
      <c r="P40" s="2"/>
    </row>
    <row r="41" spans="1:16" ht="16.5" customHeight="1">
      <c r="A41" s="5"/>
      <c r="B41" s="4"/>
      <c r="C41" s="4"/>
      <c r="D41" s="6"/>
      <c r="E41" s="4" t="s">
        <v>92</v>
      </c>
      <c r="F41" s="4"/>
      <c r="G41" s="4"/>
      <c r="H41" s="4"/>
      <c r="I41" s="4"/>
      <c r="J41" s="4"/>
      <c r="K41" s="4"/>
      <c r="L41" s="4"/>
      <c r="M41" s="4"/>
      <c r="N41" s="4"/>
      <c r="P41" s="2" t="s">
        <v>25</v>
      </c>
    </row>
    <row r="42" spans="1:16" ht="16.5" customHeight="1">
      <c r="A42" s="5"/>
      <c r="B42" s="4"/>
      <c r="C42" s="4"/>
      <c r="D42" s="6"/>
      <c r="E42" s="9" t="s">
        <v>134</v>
      </c>
      <c r="F42" s="4"/>
      <c r="G42" s="4"/>
      <c r="H42" s="4"/>
      <c r="I42" s="4"/>
      <c r="J42" s="4"/>
      <c r="K42" s="4"/>
      <c r="L42" s="4"/>
      <c r="M42" s="4"/>
      <c r="N42" s="4"/>
      <c r="P42" s="2"/>
    </row>
    <row r="43" spans="1:16" ht="16.5" customHeight="1">
      <c r="A43" s="5"/>
      <c r="B43" s="4"/>
      <c r="C43" s="4"/>
      <c r="D43" s="10" t="s">
        <v>11</v>
      </c>
      <c r="E43" s="4" t="s">
        <v>94</v>
      </c>
      <c r="F43" s="4"/>
      <c r="G43" s="4"/>
      <c r="H43" s="4"/>
      <c r="I43" s="4"/>
      <c r="J43" s="4"/>
      <c r="K43" s="4"/>
      <c r="L43" s="4"/>
      <c r="M43" s="4"/>
      <c r="N43" s="4"/>
      <c r="P43" s="2"/>
    </row>
    <row r="44" spans="1:16" ht="16.5" customHeight="1">
      <c r="A44" s="5"/>
      <c r="B44" s="4"/>
      <c r="C44" s="4"/>
      <c r="D44" s="6"/>
      <c r="E44" s="4" t="s">
        <v>93</v>
      </c>
      <c r="F44" s="4"/>
      <c r="G44" s="4"/>
      <c r="H44" s="4"/>
      <c r="I44" s="4"/>
      <c r="J44" s="4"/>
      <c r="K44" s="4"/>
      <c r="L44" s="4"/>
      <c r="M44" s="4"/>
      <c r="N44" s="4"/>
      <c r="P44" s="2"/>
    </row>
    <row r="45" spans="1:16" ht="16.5" customHeight="1">
      <c r="A45" s="5"/>
      <c r="B45" s="4"/>
      <c r="C45" s="4"/>
      <c r="D45" s="6"/>
      <c r="E45" s="4" t="s">
        <v>65</v>
      </c>
      <c r="F45" s="4"/>
      <c r="G45" s="4"/>
      <c r="H45" s="4"/>
      <c r="I45" s="4"/>
      <c r="J45" s="4"/>
      <c r="K45" s="4"/>
      <c r="L45" s="4"/>
      <c r="M45" s="4"/>
      <c r="N45" s="4"/>
      <c r="P45" s="2"/>
    </row>
    <row r="46" spans="1:16" ht="16.5" customHeight="1">
      <c r="A46" s="5"/>
      <c r="B46" s="4"/>
      <c r="C46" s="4"/>
      <c r="D46" s="6"/>
      <c r="E46" s="4" t="s">
        <v>80</v>
      </c>
      <c r="F46" s="4"/>
      <c r="G46" s="4"/>
      <c r="H46" s="4"/>
      <c r="I46" s="4"/>
      <c r="J46" s="4"/>
      <c r="K46" s="4"/>
      <c r="L46" s="4"/>
      <c r="M46" s="4"/>
      <c r="N46" s="4"/>
      <c r="P46" s="2" t="s">
        <v>26</v>
      </c>
    </row>
    <row r="47" spans="1:16" ht="16.5" customHeight="1">
      <c r="A47" s="5"/>
      <c r="B47" s="4"/>
      <c r="C47" s="4"/>
      <c r="D47" s="6" t="s">
        <v>13</v>
      </c>
      <c r="E47" s="4" t="s">
        <v>113</v>
      </c>
      <c r="F47" s="4"/>
      <c r="G47" s="4"/>
      <c r="H47" s="4"/>
      <c r="I47" s="4"/>
      <c r="J47" s="4"/>
      <c r="K47" s="4"/>
      <c r="L47" s="4"/>
      <c r="M47" s="4"/>
      <c r="N47" s="4"/>
      <c r="P47" s="2"/>
    </row>
    <row r="48" spans="1:16" ht="16.5" customHeight="1">
      <c r="A48" s="5"/>
      <c r="B48" s="4"/>
      <c r="C48" s="4"/>
      <c r="D48" s="6" t="s">
        <v>27</v>
      </c>
      <c r="E48" s="4" t="s">
        <v>515</v>
      </c>
      <c r="F48" s="4"/>
      <c r="G48" s="4"/>
      <c r="H48" s="4"/>
      <c r="I48" s="4"/>
      <c r="J48" s="4"/>
      <c r="K48" s="4"/>
      <c r="L48" s="4"/>
      <c r="M48" s="4"/>
      <c r="N48" s="4"/>
      <c r="P48" s="2"/>
    </row>
    <row r="49" spans="1:17" ht="16.5" customHeight="1">
      <c r="A49" s="5"/>
      <c r="B49" s="4"/>
      <c r="C49" s="4"/>
      <c r="D49" s="10"/>
      <c r="E49" s="4" t="s">
        <v>28</v>
      </c>
      <c r="F49" s="4"/>
      <c r="G49" s="4"/>
      <c r="H49" s="4"/>
      <c r="I49" s="4"/>
      <c r="J49" s="4"/>
      <c r="K49" s="4"/>
      <c r="L49" s="4"/>
      <c r="M49" s="4"/>
      <c r="N49" s="4"/>
    </row>
    <row r="50" spans="1:17" ht="4.5" customHeight="1">
      <c r="A50" s="5"/>
      <c r="B50" s="4"/>
      <c r="C50" s="4"/>
      <c r="D50" s="10"/>
      <c r="E50" s="11"/>
      <c r="F50" s="4"/>
      <c r="G50" s="4"/>
      <c r="H50" s="4"/>
      <c r="I50" s="4"/>
      <c r="J50" s="4"/>
      <c r="K50" s="4"/>
      <c r="L50" s="4"/>
      <c r="M50" s="4"/>
      <c r="N50" s="4"/>
    </row>
    <row r="51" spans="1:17" ht="16.5" customHeight="1">
      <c r="A51" s="5"/>
      <c r="B51" s="4"/>
      <c r="C51" s="4"/>
      <c r="D51" s="12" t="s">
        <v>77</v>
      </c>
      <c r="E51" s="32" t="s">
        <v>137</v>
      </c>
      <c r="F51" s="4"/>
      <c r="G51" s="4"/>
      <c r="H51" s="4"/>
      <c r="I51" s="4"/>
      <c r="J51" s="4"/>
      <c r="K51" s="4"/>
      <c r="L51" s="4"/>
      <c r="M51" s="4"/>
      <c r="N51" s="4"/>
    </row>
    <row r="52" spans="1:17" ht="15.75" customHeight="1">
      <c r="A52" s="5"/>
      <c r="B52" s="4"/>
      <c r="C52" s="4"/>
      <c r="D52" s="13"/>
      <c r="E52" s="32" t="s">
        <v>140</v>
      </c>
      <c r="F52" s="4"/>
      <c r="G52" s="4"/>
      <c r="H52" s="4"/>
      <c r="I52" s="4"/>
      <c r="J52" s="4"/>
      <c r="K52" s="4"/>
      <c r="L52" s="4"/>
      <c r="M52" s="4"/>
      <c r="N52" s="4"/>
    </row>
    <row r="53" spans="1:17" ht="15.75" customHeight="1">
      <c r="A53" s="5"/>
      <c r="B53" s="4"/>
      <c r="C53" s="4"/>
      <c r="D53" s="13"/>
      <c r="E53" s="32" t="s">
        <v>138</v>
      </c>
      <c r="F53" s="4"/>
      <c r="G53" s="4"/>
      <c r="H53" s="4"/>
      <c r="I53" s="4"/>
      <c r="J53" s="4"/>
      <c r="K53" s="4"/>
      <c r="L53" s="4"/>
      <c r="M53" s="4"/>
      <c r="N53" s="4"/>
    </row>
    <row r="54" spans="1:17" ht="6" customHeight="1">
      <c r="A54" s="5"/>
      <c r="B54" s="4"/>
      <c r="C54" s="4"/>
      <c r="D54" s="10"/>
      <c r="E54" s="11"/>
      <c r="F54" s="4"/>
      <c r="G54" s="4"/>
      <c r="H54" s="4"/>
      <c r="I54" s="4"/>
      <c r="J54" s="4"/>
      <c r="K54" s="4"/>
      <c r="L54" s="4"/>
      <c r="M54" s="4"/>
      <c r="N54" s="4"/>
    </row>
    <row r="55" spans="1:17" ht="16.5" customHeight="1">
      <c r="A55" s="5"/>
      <c r="B55" s="4"/>
      <c r="C55" s="4"/>
      <c r="D55" s="6" t="s">
        <v>29</v>
      </c>
      <c r="E55" s="14" t="s">
        <v>109</v>
      </c>
      <c r="F55" s="4"/>
      <c r="G55" s="4"/>
      <c r="H55" s="4"/>
      <c r="I55" s="4"/>
      <c r="J55" s="4"/>
      <c r="K55" s="4"/>
      <c r="L55" s="4"/>
      <c r="M55" s="4"/>
      <c r="N55" s="4"/>
    </row>
    <row r="56" spans="1:17" ht="16.5" customHeight="1">
      <c r="A56" s="4"/>
      <c r="B56" s="4"/>
      <c r="C56" s="4"/>
      <c r="D56" s="4"/>
      <c r="E56" s="14" t="s">
        <v>96</v>
      </c>
      <c r="F56" s="4"/>
      <c r="G56" s="4"/>
      <c r="H56" s="4"/>
      <c r="I56" s="4"/>
      <c r="J56" s="4"/>
      <c r="K56" s="4"/>
      <c r="L56" s="4"/>
      <c r="M56" s="4"/>
      <c r="N56" s="4"/>
    </row>
    <row r="57" spans="1:17" ht="16.5" customHeight="1">
      <c r="A57" s="4"/>
      <c r="B57" s="4"/>
      <c r="C57" s="4"/>
      <c r="D57" s="6"/>
      <c r="E57" s="14" t="s">
        <v>95</v>
      </c>
      <c r="F57" s="4"/>
      <c r="G57" s="4"/>
      <c r="H57" s="4"/>
      <c r="I57" s="4"/>
      <c r="J57" s="4"/>
      <c r="K57" s="4"/>
      <c r="L57" s="4"/>
      <c r="M57" s="4"/>
      <c r="N57" s="4"/>
    </row>
    <row r="58" spans="1:17" ht="16.5" customHeight="1">
      <c r="A58" s="4"/>
      <c r="B58" s="4"/>
      <c r="C58" s="4"/>
      <c r="D58" s="6" t="s">
        <v>30</v>
      </c>
      <c r="E58" s="11" t="s">
        <v>516</v>
      </c>
      <c r="F58" s="4"/>
      <c r="G58" s="4"/>
      <c r="H58" s="4"/>
      <c r="I58" s="4"/>
      <c r="J58" s="4"/>
      <c r="K58" s="4"/>
      <c r="L58" s="4"/>
      <c r="M58" s="4"/>
      <c r="N58" s="4"/>
    </row>
    <row r="59" spans="1:17" ht="2.25" customHeight="1">
      <c r="A59" s="4"/>
      <c r="B59" s="4"/>
      <c r="C59" s="4"/>
      <c r="D59" s="6"/>
      <c r="E59" s="11"/>
      <c r="F59" s="4"/>
      <c r="G59" s="4"/>
      <c r="H59" s="4"/>
      <c r="I59" s="4"/>
      <c r="J59" s="4"/>
      <c r="K59" s="4"/>
      <c r="L59" s="4"/>
      <c r="M59" s="4"/>
      <c r="N59" s="4"/>
    </row>
    <row r="60" spans="1:17" ht="16.5" customHeight="1">
      <c r="A60" s="4"/>
      <c r="B60" s="4"/>
      <c r="C60" s="4"/>
      <c r="D60" s="6" t="s">
        <v>31</v>
      </c>
      <c r="E60" s="4" t="s">
        <v>519</v>
      </c>
      <c r="F60" s="15"/>
      <c r="G60" s="15"/>
      <c r="H60" s="15"/>
      <c r="I60" s="4"/>
      <c r="J60" s="4"/>
      <c r="K60" s="4"/>
      <c r="L60" s="4"/>
      <c r="M60" s="4"/>
      <c r="N60" s="4"/>
    </row>
    <row r="61" spans="1:17" ht="16.5" customHeight="1">
      <c r="A61" s="4"/>
      <c r="B61" s="4"/>
      <c r="C61" s="4"/>
      <c r="D61" s="6"/>
      <c r="E61" s="7" t="s">
        <v>518</v>
      </c>
      <c r="F61" s="15"/>
      <c r="G61" s="15"/>
      <c r="H61" s="15"/>
      <c r="I61" s="4"/>
      <c r="J61" s="4"/>
      <c r="K61" s="4"/>
      <c r="L61" s="4"/>
      <c r="M61" s="4"/>
      <c r="N61" s="4"/>
      <c r="Q61" s="4"/>
    </row>
    <row r="62" spans="1:17" ht="16.5" customHeight="1">
      <c r="A62" s="4"/>
      <c r="B62" s="4"/>
      <c r="C62" s="4"/>
      <c r="D62" s="4"/>
      <c r="E62" s="7" t="s">
        <v>147</v>
      </c>
      <c r="F62" s="4"/>
      <c r="G62" s="4"/>
      <c r="H62" s="4"/>
      <c r="I62" s="4"/>
      <c r="J62" s="4"/>
      <c r="K62" s="4"/>
      <c r="L62" s="4"/>
      <c r="M62" s="4"/>
      <c r="N62" s="4"/>
    </row>
    <row r="63" spans="1:17" ht="16.5" customHeight="1">
      <c r="A63" s="4"/>
      <c r="B63" s="4"/>
      <c r="C63" s="4"/>
      <c r="D63" s="4"/>
      <c r="E63" s="7" t="s">
        <v>148</v>
      </c>
      <c r="F63" s="4"/>
      <c r="G63" s="4"/>
      <c r="H63" s="4"/>
      <c r="I63" s="4"/>
      <c r="J63" s="4"/>
      <c r="K63" s="4"/>
      <c r="L63" s="4"/>
      <c r="M63" s="4"/>
      <c r="N63" s="4"/>
    </row>
    <row r="64" spans="1:17" ht="3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6.5" customHeight="1">
      <c r="A65" s="4"/>
      <c r="B65" s="4"/>
      <c r="C65" s="4"/>
      <c r="D65" s="4"/>
      <c r="E65" s="7" t="s">
        <v>517</v>
      </c>
      <c r="F65" s="4"/>
      <c r="G65" s="4"/>
      <c r="H65" s="4"/>
      <c r="I65" s="4"/>
      <c r="J65" s="4"/>
      <c r="K65" s="4"/>
      <c r="L65" s="4"/>
      <c r="M65" s="4"/>
      <c r="N65" s="4"/>
    </row>
    <row r="66" spans="1:14" ht="3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6.5" customHeight="1">
      <c r="A67" s="5"/>
      <c r="B67" s="4"/>
      <c r="C67" s="4"/>
      <c r="D67" s="6" t="s">
        <v>32</v>
      </c>
      <c r="E67" s="4" t="s">
        <v>118</v>
      </c>
      <c r="F67" s="4"/>
      <c r="G67" s="4"/>
      <c r="H67" s="4"/>
      <c r="I67" s="4"/>
      <c r="J67" s="4"/>
      <c r="K67" s="4"/>
      <c r="L67" s="4"/>
      <c r="M67" s="4"/>
      <c r="N67" s="4"/>
    </row>
    <row r="68" spans="1:14" ht="16.5" customHeight="1">
      <c r="A68" s="4"/>
      <c r="B68" s="4"/>
      <c r="C68" s="4"/>
      <c r="D68" s="6" t="s">
        <v>33</v>
      </c>
      <c r="E68" s="4" t="s">
        <v>34</v>
      </c>
      <c r="F68" s="4"/>
      <c r="G68" s="4"/>
      <c r="H68" s="4"/>
      <c r="I68" s="4"/>
      <c r="J68" s="4"/>
      <c r="K68" s="4"/>
      <c r="L68" s="4"/>
      <c r="M68" s="4"/>
      <c r="N68" s="4"/>
    </row>
    <row r="69" spans="1:14" ht="16.5" customHeight="1">
      <c r="A69" s="4"/>
      <c r="B69" s="4"/>
      <c r="C69" s="4"/>
      <c r="D69" s="6" t="s">
        <v>35</v>
      </c>
      <c r="E69" s="4" t="s">
        <v>97</v>
      </c>
      <c r="F69" s="4"/>
      <c r="G69" s="4"/>
      <c r="H69" s="4"/>
      <c r="I69" s="4"/>
      <c r="J69" s="4"/>
      <c r="K69" s="4"/>
      <c r="L69" s="4"/>
      <c r="M69" s="4"/>
      <c r="N69" s="4"/>
    </row>
    <row r="70" spans="1:14" ht="16.5" customHeight="1">
      <c r="A70" s="4"/>
      <c r="B70" s="4"/>
      <c r="C70" s="4"/>
      <c r="D70" s="6"/>
      <c r="E70" s="4" t="s">
        <v>99</v>
      </c>
      <c r="F70" s="4"/>
      <c r="G70" s="4"/>
      <c r="H70" s="4"/>
      <c r="I70" s="4"/>
      <c r="J70" s="4"/>
      <c r="K70" s="4"/>
      <c r="L70" s="4"/>
      <c r="M70" s="4"/>
      <c r="N70" s="4"/>
    </row>
    <row r="71" spans="1:14" ht="16.5" customHeight="1">
      <c r="A71" s="4"/>
      <c r="B71" s="4"/>
      <c r="C71" s="4"/>
      <c r="D71" s="6"/>
      <c r="E71" s="4" t="s">
        <v>98</v>
      </c>
      <c r="F71" s="4"/>
      <c r="G71" s="4"/>
      <c r="H71" s="4"/>
      <c r="I71" s="4"/>
      <c r="J71" s="4"/>
      <c r="K71" s="4"/>
      <c r="L71" s="4"/>
      <c r="M71" s="4"/>
      <c r="N71" s="4"/>
    </row>
    <row r="72" spans="1:14" ht="16.5" customHeight="1">
      <c r="A72" s="4"/>
      <c r="B72" s="4"/>
      <c r="C72" s="4"/>
      <c r="D72" s="6" t="s">
        <v>36</v>
      </c>
      <c r="E72" s="4" t="s">
        <v>124</v>
      </c>
      <c r="F72" s="4"/>
      <c r="G72" s="4"/>
      <c r="H72" s="4"/>
      <c r="I72" s="4"/>
      <c r="J72" s="4"/>
      <c r="K72" s="4"/>
      <c r="L72" s="4"/>
      <c r="M72" s="4"/>
      <c r="N72" s="4"/>
    </row>
    <row r="73" spans="1:14" ht="16.5" customHeight="1">
      <c r="A73" s="4"/>
      <c r="B73" s="4"/>
      <c r="C73" s="4"/>
      <c r="D73" s="6"/>
      <c r="E73" s="4" t="s">
        <v>125</v>
      </c>
      <c r="F73" s="4"/>
      <c r="G73" s="4"/>
      <c r="H73" s="4"/>
      <c r="I73" s="4"/>
      <c r="J73" s="4"/>
      <c r="K73" s="4"/>
      <c r="L73" s="4"/>
      <c r="M73" s="4"/>
      <c r="N73" s="4"/>
    </row>
    <row r="74" spans="1:14" ht="16.5" customHeight="1">
      <c r="A74" s="4"/>
      <c r="B74" s="4"/>
      <c r="C74" s="4"/>
      <c r="E74" s="4" t="s">
        <v>101</v>
      </c>
      <c r="F74" s="4"/>
      <c r="G74" s="4"/>
      <c r="H74" s="4"/>
      <c r="I74" s="4"/>
      <c r="J74" s="4"/>
      <c r="K74" s="4"/>
      <c r="L74" s="4"/>
      <c r="M74" s="4"/>
      <c r="N74" s="4"/>
    </row>
    <row r="75" spans="1:14" ht="16.5" customHeight="1">
      <c r="A75" s="4"/>
      <c r="B75" s="4"/>
      <c r="C75" s="4"/>
      <c r="D75" s="6"/>
      <c r="E75" s="4" t="s">
        <v>100</v>
      </c>
      <c r="F75" s="4"/>
      <c r="G75" s="4"/>
      <c r="H75" s="4"/>
      <c r="I75" s="4"/>
      <c r="J75" s="4"/>
      <c r="K75" s="4"/>
      <c r="L75" s="4"/>
      <c r="M75" s="4"/>
      <c r="N75" s="4"/>
    </row>
    <row r="76" spans="1:14" ht="16.5" customHeight="1">
      <c r="A76" s="4"/>
      <c r="B76" s="4"/>
      <c r="C76" s="4"/>
      <c r="D76" s="6" t="s">
        <v>72</v>
      </c>
      <c r="E76" s="4" t="s">
        <v>67</v>
      </c>
      <c r="F76" s="4"/>
      <c r="G76" s="4"/>
      <c r="H76" s="4"/>
      <c r="I76" s="4"/>
      <c r="J76" s="4"/>
      <c r="K76" s="4"/>
      <c r="L76" s="4"/>
      <c r="M76" s="4"/>
      <c r="N76" s="4"/>
    </row>
    <row r="77" spans="1:14" ht="16.5" customHeight="1">
      <c r="A77" s="4"/>
      <c r="B77" s="4"/>
      <c r="C77" s="4"/>
      <c r="D77" s="6" t="s">
        <v>68</v>
      </c>
      <c r="E77" s="4" t="s">
        <v>103</v>
      </c>
      <c r="F77" s="4"/>
      <c r="G77" s="4"/>
      <c r="H77" s="4"/>
      <c r="I77" s="4"/>
      <c r="J77" s="4"/>
      <c r="K77" s="4"/>
      <c r="L77" s="4"/>
      <c r="M77" s="4"/>
      <c r="N77" s="4"/>
    </row>
    <row r="78" spans="1:14" ht="16.5" customHeight="1">
      <c r="A78" s="4"/>
      <c r="B78" s="4"/>
      <c r="C78" s="4"/>
      <c r="D78" s="4"/>
      <c r="E78" s="4" t="s">
        <v>102</v>
      </c>
      <c r="F78" s="4"/>
      <c r="G78" s="4"/>
      <c r="H78" s="4"/>
      <c r="I78" s="4"/>
      <c r="J78" s="4"/>
      <c r="K78" s="4"/>
      <c r="L78" s="4"/>
      <c r="M78" s="4"/>
      <c r="N78" s="4"/>
    </row>
    <row r="79" spans="1:14" ht="16.5" customHeight="1">
      <c r="A79" s="4"/>
      <c r="B79" s="4"/>
      <c r="C79" s="4"/>
      <c r="D79" s="6" t="s">
        <v>69</v>
      </c>
      <c r="E79" s="4" t="s">
        <v>81</v>
      </c>
      <c r="F79" s="4"/>
      <c r="G79" s="4"/>
      <c r="H79" s="4"/>
      <c r="I79" s="4"/>
      <c r="J79" s="4"/>
      <c r="K79" s="4"/>
      <c r="L79" s="4"/>
      <c r="M79" s="4"/>
      <c r="N79" s="4"/>
    </row>
    <row r="80" spans="1:14" ht="16.5" customHeight="1">
      <c r="A80" s="4"/>
      <c r="B80" s="4"/>
      <c r="C80" s="4"/>
      <c r="D80" s="6" t="s">
        <v>70</v>
      </c>
      <c r="E80" s="4" t="s">
        <v>82</v>
      </c>
      <c r="F80" s="4"/>
      <c r="G80" s="4"/>
      <c r="H80" s="4"/>
      <c r="I80" s="4"/>
      <c r="J80" s="4"/>
      <c r="K80" s="4"/>
      <c r="L80" s="4"/>
      <c r="M80" s="4"/>
      <c r="N80" s="4"/>
    </row>
    <row r="81" spans="1:14" ht="4.5" customHeight="1">
      <c r="A81" s="4"/>
      <c r="B81" s="4"/>
      <c r="C81" s="4"/>
      <c r="D81" s="6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6.5" customHeight="1">
      <c r="A82" s="4"/>
      <c r="B82" s="4"/>
      <c r="C82" s="16"/>
      <c r="D82" s="17" t="s">
        <v>37</v>
      </c>
      <c r="E82" s="11" t="s">
        <v>114</v>
      </c>
      <c r="F82" s="4"/>
      <c r="G82" s="4"/>
      <c r="H82" s="4"/>
      <c r="I82" s="4"/>
      <c r="J82" s="4"/>
      <c r="K82" s="4"/>
      <c r="L82" s="4"/>
      <c r="M82" s="4"/>
      <c r="N82" s="4"/>
    </row>
    <row r="83" spans="1:14" ht="16.5" customHeight="1">
      <c r="A83" s="4"/>
      <c r="B83" s="4"/>
      <c r="C83" s="4"/>
      <c r="D83" s="6"/>
      <c r="E83" s="11" t="s">
        <v>135</v>
      </c>
      <c r="F83" s="4"/>
      <c r="G83" s="4"/>
      <c r="H83" s="4"/>
      <c r="I83" s="4"/>
      <c r="J83" s="4"/>
      <c r="K83" s="4"/>
      <c r="L83" s="4"/>
      <c r="M83" s="4"/>
      <c r="N83" s="4"/>
    </row>
    <row r="84" spans="1:14" ht="15.75" customHeight="1">
      <c r="A84" s="4"/>
      <c r="B84" s="4"/>
      <c r="C84" s="4"/>
      <c r="D84" s="6"/>
      <c r="E84" s="11" t="s">
        <v>141</v>
      </c>
      <c r="F84" s="4"/>
      <c r="G84" s="4"/>
      <c r="H84" s="4"/>
      <c r="I84" s="4"/>
      <c r="J84" s="4"/>
      <c r="K84" s="4"/>
      <c r="L84" s="4"/>
      <c r="M84" s="4"/>
      <c r="N84" s="4"/>
    </row>
    <row r="85" spans="1:14" ht="6" customHeight="1">
      <c r="A85" s="4"/>
      <c r="B85" s="4"/>
      <c r="C85" s="4"/>
      <c r="D85" s="6"/>
      <c r="E85" s="11"/>
      <c r="F85" s="4"/>
      <c r="G85" s="4"/>
      <c r="H85" s="4"/>
      <c r="I85" s="4"/>
      <c r="J85" s="4"/>
      <c r="K85" s="4"/>
      <c r="L85" s="4"/>
      <c r="M85" s="4"/>
      <c r="N85" s="4"/>
    </row>
    <row r="86" spans="1:14" ht="16.5" customHeight="1">
      <c r="A86" s="4"/>
      <c r="B86" s="4"/>
      <c r="C86" s="4"/>
      <c r="D86" s="6" t="s">
        <v>71</v>
      </c>
      <c r="E86" s="4" t="s">
        <v>38</v>
      </c>
      <c r="F86" s="4"/>
      <c r="G86" s="4"/>
      <c r="H86" s="4"/>
      <c r="I86" s="4"/>
      <c r="J86" s="4"/>
      <c r="K86" s="4"/>
      <c r="L86" s="4"/>
      <c r="M86" s="4"/>
      <c r="N86" s="4"/>
    </row>
    <row r="87" spans="1:14" ht="17.25" customHeight="1">
      <c r="A87" s="4"/>
      <c r="B87" s="4"/>
      <c r="C87" s="4"/>
      <c r="D87" s="6"/>
      <c r="E87" s="18" t="s">
        <v>39</v>
      </c>
      <c r="F87" s="19"/>
      <c r="G87" s="19"/>
      <c r="H87" s="19"/>
      <c r="I87" s="19"/>
      <c r="J87" s="19"/>
      <c r="K87" s="19"/>
      <c r="L87" s="19"/>
      <c r="M87" s="4"/>
      <c r="N87" s="4"/>
    </row>
    <row r="88" spans="1:14" ht="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6.5" customHeight="1">
      <c r="A89" s="5">
        <v>14</v>
      </c>
      <c r="B89" s="4" t="s">
        <v>40</v>
      </c>
      <c r="C89" s="4"/>
      <c r="D89" s="6" t="s">
        <v>24</v>
      </c>
      <c r="E89" s="4" t="s">
        <v>327</v>
      </c>
      <c r="F89" s="4"/>
      <c r="G89" s="4"/>
      <c r="H89" s="4"/>
      <c r="I89" s="4"/>
      <c r="J89" s="4"/>
      <c r="K89" s="4"/>
      <c r="L89" s="4"/>
      <c r="M89" s="4"/>
      <c r="N89" s="4"/>
    </row>
    <row r="90" spans="1:14" ht="16.5" customHeight="1">
      <c r="A90" s="4"/>
      <c r="B90" s="4"/>
      <c r="C90" s="4"/>
      <c r="D90" s="4"/>
      <c r="E90" s="4" t="s">
        <v>111</v>
      </c>
      <c r="F90" s="4"/>
      <c r="G90" s="4"/>
      <c r="H90" s="4"/>
      <c r="I90" s="4"/>
      <c r="J90" s="4"/>
      <c r="K90" s="4"/>
      <c r="L90" s="4"/>
      <c r="M90" s="4"/>
      <c r="N90" s="4"/>
    </row>
    <row r="91" spans="1:14" ht="15.75" customHeight="1">
      <c r="A91" s="4"/>
      <c r="B91" s="4"/>
      <c r="C91" s="4"/>
      <c r="D91" s="4"/>
      <c r="E91" s="4" t="s">
        <v>112</v>
      </c>
      <c r="F91" s="4"/>
      <c r="G91" s="4"/>
      <c r="H91" s="4"/>
      <c r="I91" s="4"/>
      <c r="J91" s="4"/>
      <c r="K91" s="4"/>
      <c r="L91" s="4"/>
      <c r="M91" s="4"/>
      <c r="N91" s="4"/>
    </row>
    <row r="92" spans="1:14" ht="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6.5" customHeight="1">
      <c r="A93" s="4"/>
      <c r="B93" s="4"/>
      <c r="C93" s="4"/>
      <c r="D93" s="4"/>
      <c r="E93" s="4" t="s">
        <v>326</v>
      </c>
      <c r="F93" s="4"/>
      <c r="G93" s="4"/>
      <c r="H93" s="4"/>
      <c r="I93" s="4"/>
      <c r="J93" s="4"/>
      <c r="K93" s="4"/>
      <c r="L93" s="4"/>
      <c r="M93" s="4"/>
      <c r="N93" s="4"/>
    </row>
    <row r="94" spans="1:14" ht="16.5" customHeight="1">
      <c r="A94" s="4"/>
      <c r="B94" s="4"/>
      <c r="C94" s="4"/>
      <c r="D94" s="4"/>
      <c r="E94" s="4" t="s">
        <v>325</v>
      </c>
      <c r="F94" s="4"/>
      <c r="G94" s="4"/>
      <c r="H94" s="4"/>
      <c r="I94" s="4"/>
      <c r="J94" s="4"/>
      <c r="K94" s="4"/>
      <c r="L94" s="4"/>
      <c r="M94" s="4"/>
      <c r="N94" s="4"/>
    </row>
    <row r="95" spans="1:14" ht="3.75" customHeight="1">
      <c r="A95" s="4"/>
      <c r="B95" s="4"/>
      <c r="C95" s="4"/>
      <c r="D95" s="4"/>
      <c r="E95" s="15"/>
      <c r="F95" s="4"/>
      <c r="G95" s="4"/>
      <c r="H95" s="4"/>
      <c r="I95" s="4"/>
      <c r="J95" s="4"/>
      <c r="K95" s="4"/>
      <c r="L95" s="4"/>
      <c r="M95" s="4"/>
      <c r="N95" s="4"/>
    </row>
    <row r="96" spans="1:14" ht="16.5" customHeight="1">
      <c r="A96" s="4"/>
      <c r="B96" s="4"/>
      <c r="C96" s="4"/>
      <c r="D96" s="4"/>
      <c r="E96" s="4" t="s">
        <v>328</v>
      </c>
      <c r="F96" s="4"/>
      <c r="G96" s="4"/>
      <c r="H96" s="4"/>
      <c r="I96" s="4"/>
      <c r="J96" s="4"/>
      <c r="K96" s="4"/>
      <c r="L96" s="4"/>
      <c r="M96" s="4"/>
      <c r="N96" s="4"/>
    </row>
    <row r="97" spans="1:14" ht="4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6.5" customHeight="1">
      <c r="A98" s="4"/>
      <c r="B98" s="4"/>
      <c r="C98" s="4"/>
      <c r="D98" s="4"/>
      <c r="E98" s="4" t="s">
        <v>501</v>
      </c>
      <c r="F98" s="4"/>
      <c r="G98" s="4"/>
      <c r="H98" s="4"/>
      <c r="I98" s="4"/>
      <c r="J98" s="4"/>
      <c r="K98" s="4"/>
      <c r="L98" s="4"/>
      <c r="M98" s="4"/>
      <c r="N98" s="4"/>
    </row>
    <row r="99" spans="1:14" ht="16.5" customHeight="1">
      <c r="A99" s="4"/>
      <c r="B99" s="4"/>
      <c r="C99" s="4"/>
      <c r="D99" s="6" t="s">
        <v>11</v>
      </c>
      <c r="E99" s="4" t="s">
        <v>41</v>
      </c>
      <c r="F99" s="4"/>
      <c r="G99" s="4"/>
      <c r="H99" s="4"/>
      <c r="I99" s="4"/>
      <c r="J99" s="4"/>
      <c r="K99" s="4"/>
      <c r="L99" s="4"/>
      <c r="M99" s="4"/>
      <c r="N99" s="4"/>
    </row>
    <row r="100" spans="1:14" ht="3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8" customHeight="1">
      <c r="A101" s="5">
        <v>15</v>
      </c>
      <c r="B101" s="4" t="s">
        <v>42</v>
      </c>
      <c r="C101" s="4"/>
      <c r="D101" s="11" t="s">
        <v>126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8" customHeight="1">
      <c r="A102" s="5"/>
      <c r="B102" s="4"/>
      <c r="C102" s="4"/>
      <c r="D102" s="11"/>
      <c r="E102" s="7" t="s">
        <v>127</v>
      </c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8" customHeight="1">
      <c r="A103" s="5">
        <v>16</v>
      </c>
      <c r="B103" s="4" t="s">
        <v>43</v>
      </c>
      <c r="C103" s="4"/>
      <c r="D103" s="6" t="s">
        <v>24</v>
      </c>
      <c r="E103" s="4" t="s">
        <v>44</v>
      </c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8" customHeight="1">
      <c r="A104" s="4"/>
      <c r="B104" s="4"/>
      <c r="C104" s="4"/>
      <c r="D104" s="6"/>
      <c r="E104" s="4" t="s">
        <v>45</v>
      </c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8" customHeight="1">
      <c r="A105" s="4"/>
      <c r="B105" s="4"/>
      <c r="C105" s="4"/>
      <c r="D105" s="6"/>
      <c r="E105" s="4" t="s">
        <v>143</v>
      </c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8" customHeight="1">
      <c r="A106" s="4"/>
      <c r="B106" s="4"/>
      <c r="C106" s="4"/>
      <c r="D106" s="6" t="s">
        <v>11</v>
      </c>
      <c r="E106" s="4" t="s">
        <v>142</v>
      </c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8" customHeight="1">
      <c r="A107" s="4"/>
      <c r="B107" s="4"/>
      <c r="C107" s="4"/>
      <c r="D107" s="6"/>
      <c r="E107" s="4" t="s">
        <v>46</v>
      </c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8" customHeight="1">
      <c r="A108" s="4"/>
      <c r="B108" s="4"/>
      <c r="C108" s="4"/>
      <c r="D108" s="12" t="s">
        <v>77</v>
      </c>
      <c r="E108" s="32" t="s">
        <v>136</v>
      </c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8" customHeight="1">
      <c r="A109" s="4"/>
      <c r="B109" s="4"/>
      <c r="C109" s="4"/>
      <c r="D109" s="12"/>
      <c r="E109" s="32" t="s">
        <v>139</v>
      </c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4.5" customHeight="1">
      <c r="A110" s="4"/>
      <c r="B110" s="4"/>
      <c r="C110" s="4"/>
      <c r="D110" s="13"/>
      <c r="E110" s="32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8" customHeight="1">
      <c r="A111" s="4"/>
      <c r="B111" s="4"/>
      <c r="C111" s="4"/>
      <c r="D111" s="6" t="s">
        <v>13</v>
      </c>
      <c r="E111" s="4" t="s">
        <v>47</v>
      </c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8" customHeight="1">
      <c r="A112" s="4"/>
      <c r="B112" s="4"/>
      <c r="C112" s="4"/>
      <c r="D112" s="6" t="s">
        <v>16</v>
      </c>
      <c r="E112" s="4" t="s">
        <v>48</v>
      </c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5.25" customHeight="1">
      <c r="A113" s="4"/>
      <c r="B113" s="4"/>
      <c r="C113" s="4"/>
      <c r="D113" s="6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8" customHeight="1">
      <c r="A114" s="5">
        <v>17</v>
      </c>
      <c r="B114" s="4" t="s">
        <v>49</v>
      </c>
      <c r="C114" s="5"/>
      <c r="D114" s="6" t="s">
        <v>24</v>
      </c>
      <c r="E114" s="4" t="s">
        <v>50</v>
      </c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8" customHeight="1">
      <c r="A115" s="5"/>
      <c r="B115" s="4"/>
      <c r="C115" s="5"/>
      <c r="D115" s="6"/>
      <c r="E115" s="4" t="s">
        <v>51</v>
      </c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8" customHeight="1">
      <c r="A116" s="4"/>
      <c r="B116" s="4"/>
      <c r="C116" s="4"/>
      <c r="D116" s="6" t="s">
        <v>11</v>
      </c>
      <c r="E116" s="20" t="s">
        <v>83</v>
      </c>
      <c r="F116" s="21"/>
      <c r="G116" s="21"/>
      <c r="H116" s="21"/>
      <c r="I116" s="21"/>
      <c r="J116" s="21"/>
      <c r="K116" s="4"/>
      <c r="L116" s="4"/>
      <c r="M116" s="4"/>
      <c r="N116" s="4"/>
    </row>
    <row r="117" spans="1:14" ht="18" customHeight="1">
      <c r="A117" s="4"/>
      <c r="B117" s="4"/>
      <c r="C117" s="4"/>
      <c r="D117" s="4"/>
      <c r="E117" s="22" t="s">
        <v>52</v>
      </c>
      <c r="F117" s="508" t="s">
        <v>53</v>
      </c>
      <c r="G117" s="508"/>
      <c r="H117" s="4" t="s">
        <v>54</v>
      </c>
      <c r="I117" s="4"/>
      <c r="J117" s="4"/>
      <c r="K117" s="4"/>
      <c r="L117" s="4"/>
      <c r="M117" s="4"/>
      <c r="N117" s="4"/>
    </row>
    <row r="118" spans="1:14" ht="6" customHeight="1" thickBo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25.5" customHeight="1" thickBot="1">
      <c r="A119" s="4"/>
      <c r="B119" s="4"/>
      <c r="C119" s="509" t="s">
        <v>55</v>
      </c>
      <c r="D119" s="510"/>
      <c r="E119" s="510"/>
      <c r="F119" s="510"/>
      <c r="G119" s="510"/>
      <c r="H119" s="510"/>
      <c r="I119" s="510"/>
      <c r="J119" s="510"/>
      <c r="K119" s="511"/>
      <c r="L119" s="4"/>
      <c r="M119" s="4"/>
      <c r="N119" s="4"/>
    </row>
    <row r="120" spans="1:14" ht="4.5" customHeight="1">
      <c r="A120" s="4"/>
      <c r="B120" s="4"/>
      <c r="C120" s="29"/>
      <c r="D120" s="29"/>
      <c r="E120" s="29"/>
      <c r="F120" s="29"/>
      <c r="G120" s="29"/>
      <c r="H120" s="29"/>
      <c r="I120" s="29"/>
      <c r="J120" s="29"/>
      <c r="K120" s="29"/>
      <c r="L120" s="4"/>
      <c r="M120" s="4"/>
      <c r="N120" s="4"/>
    </row>
    <row r="121" spans="1:14" ht="18" customHeight="1">
      <c r="A121" s="4"/>
      <c r="B121" s="4"/>
      <c r="C121" s="4"/>
      <c r="D121" s="6" t="s">
        <v>107</v>
      </c>
      <c r="E121" s="7" t="s">
        <v>123</v>
      </c>
      <c r="F121" s="8"/>
      <c r="G121" s="8"/>
      <c r="H121" s="8"/>
      <c r="I121" s="23"/>
      <c r="J121" s="8"/>
      <c r="K121" s="4"/>
      <c r="L121" s="4"/>
      <c r="M121" s="4"/>
      <c r="N121" s="4"/>
    </row>
    <row r="122" spans="1:14" ht="18" customHeight="1">
      <c r="A122" s="4"/>
      <c r="B122" s="4"/>
      <c r="C122" s="4"/>
      <c r="D122" s="4"/>
      <c r="E122" s="8"/>
      <c r="F122" s="7" t="s">
        <v>121</v>
      </c>
      <c r="G122" s="8"/>
      <c r="H122" s="7"/>
      <c r="I122" s="8"/>
      <c r="J122" s="8"/>
      <c r="K122" s="4"/>
      <c r="L122" s="4"/>
      <c r="M122" s="4"/>
      <c r="N122" s="4"/>
    </row>
    <row r="123" spans="1:14" ht="8.25" customHeight="1" thickBo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8" customHeight="1" thickBot="1">
      <c r="A124" s="4"/>
      <c r="B124" s="4"/>
      <c r="C124" s="512" t="s">
        <v>56</v>
      </c>
      <c r="D124" s="513"/>
      <c r="E124" s="513"/>
      <c r="F124" s="513"/>
      <c r="G124" s="513"/>
      <c r="H124" s="513"/>
      <c r="I124" s="513"/>
      <c r="J124" s="514"/>
      <c r="K124" s="4"/>
      <c r="L124" s="4"/>
      <c r="M124" s="4"/>
      <c r="N124" s="4"/>
    </row>
    <row r="125" spans="1:14" ht="9.75" customHeight="1">
      <c r="A125" s="4"/>
      <c r="B125" s="4"/>
      <c r="C125" s="4"/>
      <c r="D125" s="4"/>
      <c r="E125" s="30"/>
      <c r="F125" s="4"/>
      <c r="G125" s="31"/>
      <c r="H125" s="31"/>
      <c r="I125" s="31"/>
      <c r="J125" s="31"/>
      <c r="K125" s="4"/>
      <c r="L125" s="4"/>
      <c r="M125" s="4"/>
      <c r="N125" s="4"/>
    </row>
    <row r="126" spans="1:14" ht="18" customHeight="1">
      <c r="A126" s="4"/>
      <c r="B126" s="4"/>
      <c r="C126" s="4"/>
      <c r="D126" s="6" t="s">
        <v>16</v>
      </c>
      <c r="E126" s="24" t="s">
        <v>73</v>
      </c>
      <c r="F126" s="4"/>
      <c r="G126" s="4"/>
      <c r="H126" s="25" t="s">
        <v>129</v>
      </c>
      <c r="I126" s="4"/>
      <c r="J126" s="4"/>
      <c r="K126" s="4"/>
      <c r="L126" s="4"/>
      <c r="M126" s="4"/>
      <c r="N126" s="4"/>
    </row>
    <row r="127" spans="1:14" ht="7.5" customHeight="1">
      <c r="A127" s="4"/>
      <c r="B127" s="4"/>
      <c r="C127" s="4"/>
      <c r="D127" s="4"/>
      <c r="E127" s="24"/>
      <c r="F127" s="4"/>
      <c r="G127" s="4"/>
      <c r="H127" s="25"/>
      <c r="I127" s="4"/>
      <c r="J127" s="4"/>
      <c r="K127" s="4"/>
      <c r="L127" s="4"/>
      <c r="M127" s="4"/>
      <c r="N127" s="4"/>
    </row>
    <row r="128" spans="1:14" ht="18" customHeight="1">
      <c r="A128" s="4"/>
      <c r="B128" s="4"/>
      <c r="C128" s="4"/>
      <c r="D128" s="6" t="s">
        <v>108</v>
      </c>
      <c r="E128" s="24" t="s">
        <v>66</v>
      </c>
      <c r="F128" s="11"/>
      <c r="G128" s="25"/>
      <c r="H128" s="25" t="s">
        <v>130</v>
      </c>
      <c r="I128" s="4"/>
      <c r="J128" s="4"/>
      <c r="K128" s="4"/>
      <c r="L128" s="4"/>
      <c r="M128" s="4"/>
      <c r="N128" s="4"/>
    </row>
    <row r="129" spans="1:14" ht="6" customHeight="1">
      <c r="A129" s="4"/>
      <c r="B129" s="4"/>
      <c r="C129" s="4"/>
      <c r="D129" s="4"/>
      <c r="E129" s="4"/>
      <c r="F129" s="4"/>
      <c r="G129" s="25"/>
      <c r="H129" s="4"/>
      <c r="I129" s="4"/>
      <c r="J129" s="4"/>
      <c r="K129" s="4"/>
      <c r="L129" s="4"/>
      <c r="M129" s="4"/>
      <c r="N129" s="4"/>
    </row>
    <row r="130" spans="1:14" ht="18" customHeight="1">
      <c r="A130" s="5">
        <v>18</v>
      </c>
      <c r="B130" s="4" t="s">
        <v>57</v>
      </c>
      <c r="C130" s="4"/>
      <c r="D130" s="6" t="s">
        <v>24</v>
      </c>
      <c r="E130" s="4" t="s">
        <v>146</v>
      </c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8" customHeight="1">
      <c r="A131" s="4"/>
      <c r="B131" s="4"/>
      <c r="C131" s="4"/>
      <c r="D131" s="6" t="s">
        <v>11</v>
      </c>
      <c r="E131" s="15" t="s">
        <v>145</v>
      </c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8" customHeight="1">
      <c r="A132" s="4"/>
      <c r="B132" s="4"/>
      <c r="C132" s="4"/>
      <c r="D132" s="6"/>
      <c r="E132" s="4" t="s">
        <v>84</v>
      </c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5.25" customHeight="1">
      <c r="A133" s="4"/>
      <c r="B133" s="4"/>
      <c r="C133" s="4"/>
      <c r="D133" s="6"/>
      <c r="E133" s="11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8" customHeight="1">
      <c r="A134" s="5">
        <v>19</v>
      </c>
      <c r="B134" s="4" t="s">
        <v>58</v>
      </c>
      <c r="C134" s="4"/>
      <c r="D134" s="6" t="s">
        <v>24</v>
      </c>
      <c r="E134" s="4" t="s">
        <v>507</v>
      </c>
      <c r="F134" s="15"/>
      <c r="G134" s="15"/>
      <c r="H134" s="15"/>
      <c r="I134" s="15"/>
      <c r="J134" s="15"/>
      <c r="K134" s="4"/>
      <c r="L134" s="4"/>
      <c r="M134" s="4"/>
      <c r="N134" s="4"/>
    </row>
    <row r="135" spans="1:14" ht="4.5" customHeight="1">
      <c r="A135" s="4"/>
      <c r="B135" s="4"/>
      <c r="C135" s="4"/>
      <c r="D135" s="4"/>
      <c r="E135" s="8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8" customHeight="1">
      <c r="A136" s="5">
        <v>20</v>
      </c>
      <c r="B136" s="4" t="s">
        <v>59</v>
      </c>
      <c r="C136" s="4"/>
      <c r="D136" s="6" t="s">
        <v>24</v>
      </c>
      <c r="E136" s="4" t="s">
        <v>106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8" customHeight="1">
      <c r="A137" s="4"/>
      <c r="B137" s="4"/>
      <c r="C137" s="4"/>
      <c r="D137" s="6" t="s">
        <v>11</v>
      </c>
      <c r="E137" s="4" t="s">
        <v>105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8" customHeight="1">
      <c r="A138" s="4"/>
      <c r="B138" s="4"/>
      <c r="C138" s="4"/>
      <c r="D138" s="6" t="s">
        <v>13</v>
      </c>
      <c r="E138" s="4" t="s">
        <v>115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8" customHeight="1">
      <c r="A139" s="4"/>
      <c r="B139" s="4"/>
      <c r="C139" s="4"/>
      <c r="D139" s="6" t="s">
        <v>27</v>
      </c>
      <c r="E139" s="4" t="s">
        <v>61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8" customHeight="1">
      <c r="A140" s="4"/>
      <c r="B140" s="4"/>
      <c r="C140" s="4"/>
      <c r="D140" s="6" t="s">
        <v>29</v>
      </c>
      <c r="E140" s="4" t="s">
        <v>62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8" customHeight="1">
      <c r="A141" s="4"/>
      <c r="B141" s="4"/>
      <c r="C141" s="4"/>
      <c r="D141" s="6"/>
      <c r="E141" s="4" t="s">
        <v>63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8" customHeight="1">
      <c r="A142" s="4"/>
      <c r="B142" s="4"/>
      <c r="C142" s="4"/>
      <c r="D142" s="6"/>
      <c r="E142" s="4" t="s">
        <v>64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8" customHeight="1">
      <c r="A143" s="4"/>
      <c r="B143" s="4"/>
      <c r="C143" s="4"/>
      <c r="D143" s="6"/>
      <c r="E143" s="4" t="s">
        <v>104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4.5" customHeight="1">
      <c r="A144" s="4"/>
      <c r="B144" s="4"/>
      <c r="C144" s="4"/>
      <c r="D144" s="6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7.25" customHeight="1">
      <c r="A145" s="4"/>
      <c r="B145" s="4"/>
      <c r="C145" s="4"/>
      <c r="D145" s="6" t="s">
        <v>60</v>
      </c>
      <c r="E145" s="7" t="s">
        <v>504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7.25" customHeight="1">
      <c r="A146" s="4"/>
      <c r="B146" s="4"/>
      <c r="C146" s="4"/>
      <c r="D146" s="6"/>
      <c r="E146" s="7" t="s">
        <v>505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7.25" customHeight="1">
      <c r="A147" s="4"/>
      <c r="B147" s="4"/>
      <c r="C147" s="4"/>
      <c r="D147" s="6"/>
      <c r="E147" s="7" t="s">
        <v>506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5.25" customHeight="1">
      <c r="A148" s="4"/>
      <c r="B148" s="4"/>
      <c r="C148" s="4"/>
      <c r="D148" s="6"/>
      <c r="E148" s="7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7.25" customHeight="1">
      <c r="A149" s="4"/>
      <c r="B149" s="4"/>
      <c r="C149" s="4"/>
      <c r="D149" s="26" t="s">
        <v>31</v>
      </c>
      <c r="E149" s="4" t="s">
        <v>76</v>
      </c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7.5" customHeight="1">
      <c r="A150" s="4"/>
      <c r="B150" s="4"/>
      <c r="C150" s="4"/>
      <c r="D150" s="26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7.25" customHeight="1">
      <c r="A151" s="4"/>
      <c r="B151" s="4"/>
      <c r="C151" s="4"/>
      <c r="D151" s="26" t="s">
        <v>32</v>
      </c>
      <c r="E151" s="11" t="s">
        <v>131</v>
      </c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7.25" customHeight="1">
      <c r="A152" s="4"/>
      <c r="B152" s="4"/>
      <c r="C152" s="4"/>
      <c r="D152" s="26"/>
      <c r="E152" s="11" t="s">
        <v>122</v>
      </c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7.25" customHeight="1">
      <c r="A153" s="4"/>
      <c r="B153" s="4"/>
      <c r="C153" s="4"/>
      <c r="D153" s="26"/>
      <c r="E153" s="28" t="s">
        <v>132</v>
      </c>
      <c r="F153" s="28"/>
      <c r="G153" s="28"/>
      <c r="H153" s="28"/>
      <c r="I153" s="28"/>
      <c r="J153" s="28"/>
      <c r="K153" s="28"/>
      <c r="L153" s="28"/>
      <c r="M153" s="28"/>
      <c r="N153" s="28"/>
    </row>
    <row r="154" spans="1:14" ht="17.25" customHeight="1">
      <c r="A154" s="4"/>
      <c r="B154" s="4"/>
      <c r="C154" s="4"/>
      <c r="D154" s="26"/>
      <c r="E154" s="28" t="s">
        <v>133</v>
      </c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ht="17.25" customHeight="1">
      <c r="A155" s="4"/>
      <c r="B155" s="4"/>
      <c r="C155" s="4"/>
      <c r="D155" s="26"/>
      <c r="E155" s="11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7.25" customHeight="1">
      <c r="A156" s="4"/>
      <c r="B156" s="4"/>
      <c r="C156" s="4"/>
      <c r="D156" s="26"/>
      <c r="E156" s="11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7.25" customHeight="1">
      <c r="A157" s="4"/>
      <c r="B157" s="4"/>
      <c r="C157" s="4"/>
      <c r="D157" s="26"/>
      <c r="E157" s="11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7.25" customHeight="1">
      <c r="A158" s="4"/>
      <c r="B158" s="4"/>
      <c r="C158" s="4"/>
      <c r="D158" s="4"/>
    </row>
    <row r="159" spans="1:14" ht="17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7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7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7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7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7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7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7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7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7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7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7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7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7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7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7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7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7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7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7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7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7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7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7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7.25" customHeight="1">
      <c r="A183" s="4"/>
      <c r="B183" s="4"/>
      <c r="C183" s="4"/>
      <c r="D183" s="6"/>
      <c r="E183" s="7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7.25" customHeight="1">
      <c r="A184" s="4"/>
      <c r="B184" s="4"/>
      <c r="C184" s="4"/>
      <c r="D184" s="6"/>
      <c r="E184" s="7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7.25" customHeight="1">
      <c r="A185" s="4"/>
      <c r="B185" s="4"/>
      <c r="C185" s="4"/>
      <c r="D185" s="6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7.25" customHeight="1">
      <c r="A186" s="4"/>
      <c r="B186" s="4"/>
      <c r="C186" s="4"/>
      <c r="D186" s="6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7.25" customHeight="1">
      <c r="A187" s="4"/>
      <c r="B187" s="4"/>
      <c r="C187" s="4"/>
      <c r="D187" s="6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7.25" customHeight="1">
      <c r="A188" s="4"/>
      <c r="B188" s="4"/>
      <c r="C188" s="4"/>
      <c r="D188" s="6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7.25" customHeight="1">
      <c r="A189" s="4"/>
      <c r="B189" s="4"/>
      <c r="C189" s="4"/>
      <c r="D189" s="6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7.25" customHeight="1">
      <c r="A190" s="4"/>
      <c r="B190" s="4"/>
      <c r="C190" s="4"/>
      <c r="D190" s="27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7.25" customHeight="1">
      <c r="A191" s="4"/>
      <c r="B191" s="4"/>
      <c r="C191" s="4"/>
      <c r="D191" s="11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7.25" customHeight="1">
      <c r="A192" s="4"/>
      <c r="B192" s="4"/>
      <c r="C192" s="4"/>
      <c r="D192" s="11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7.25" customHeight="1">
      <c r="A193" s="4"/>
      <c r="B193" s="4"/>
      <c r="C193" s="4"/>
      <c r="D193" s="11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7.25" customHeight="1">
      <c r="D194" s="3"/>
    </row>
    <row r="195" spans="1:14" ht="17.25" customHeight="1"/>
  </sheetData>
  <mergeCells count="4">
    <mergeCell ref="A1:P1"/>
    <mergeCell ref="F117:G117"/>
    <mergeCell ref="C119:K119"/>
    <mergeCell ref="C124:J124"/>
  </mergeCells>
  <phoneticPr fontId="3"/>
  <pageMargins left="0.31496062992125984" right="0.11811023622047245" top="0.59055118110236227" bottom="0.59055118110236227" header="0.51181102362204722" footer="0.31496062992125984"/>
  <pageSetup paperSize="9" scale="90" orientation="portrait" horizontalDpi="4294967292" r:id="rId1"/>
  <headerFooter alignWithMargins="0"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B597-4BF5-4853-B5AA-D0F2AB8D059D}">
  <sheetPr>
    <tabColor rgb="FF00B050"/>
  </sheetPr>
  <dimension ref="B1:S52"/>
  <sheetViews>
    <sheetView zoomScale="70" zoomScaleNormal="70" zoomScaleSheetLayoutView="75" workbookViewId="0"/>
  </sheetViews>
  <sheetFormatPr defaultRowHeight="13.5"/>
  <cols>
    <col min="1" max="1" width="1.125" style="38" customWidth="1"/>
    <col min="2" max="2" width="3.25" style="38" customWidth="1"/>
    <col min="3" max="18" width="13.5" style="38" customWidth="1"/>
    <col min="19" max="19" width="6.25" style="38" customWidth="1"/>
    <col min="20" max="20" width="1.5" style="38" customWidth="1"/>
    <col min="21" max="21" width="8.625" style="38" customWidth="1"/>
    <col min="22" max="26" width="12.375" style="38" customWidth="1"/>
    <col min="27" max="257" width="9" style="38"/>
    <col min="258" max="258" width="3.25" style="38" customWidth="1"/>
    <col min="259" max="274" width="13.5" style="38" customWidth="1"/>
    <col min="275" max="275" width="6.25" style="38" customWidth="1"/>
    <col min="276" max="276" width="1.5" style="38" customWidth="1"/>
    <col min="277" max="277" width="8.625" style="38" customWidth="1"/>
    <col min="278" max="282" width="12.375" style="38" customWidth="1"/>
    <col min="283" max="513" width="9" style="38"/>
    <col min="514" max="514" width="3.25" style="38" customWidth="1"/>
    <col min="515" max="530" width="13.5" style="38" customWidth="1"/>
    <col min="531" max="531" width="6.25" style="38" customWidth="1"/>
    <col min="532" max="532" width="1.5" style="38" customWidth="1"/>
    <col min="533" max="533" width="8.625" style="38" customWidth="1"/>
    <col min="534" max="538" width="12.375" style="38" customWidth="1"/>
    <col min="539" max="769" width="9" style="38"/>
    <col min="770" max="770" width="3.25" style="38" customWidth="1"/>
    <col min="771" max="786" width="13.5" style="38" customWidth="1"/>
    <col min="787" max="787" width="6.25" style="38" customWidth="1"/>
    <col min="788" max="788" width="1.5" style="38" customWidth="1"/>
    <col min="789" max="789" width="8.625" style="38" customWidth="1"/>
    <col min="790" max="794" width="12.375" style="38" customWidth="1"/>
    <col min="795" max="1025" width="9" style="38"/>
    <col min="1026" max="1026" width="3.25" style="38" customWidth="1"/>
    <col min="1027" max="1042" width="13.5" style="38" customWidth="1"/>
    <col min="1043" max="1043" width="6.25" style="38" customWidth="1"/>
    <col min="1044" max="1044" width="1.5" style="38" customWidth="1"/>
    <col min="1045" max="1045" width="8.625" style="38" customWidth="1"/>
    <col min="1046" max="1050" width="12.375" style="38" customWidth="1"/>
    <col min="1051" max="1281" width="9" style="38"/>
    <col min="1282" max="1282" width="3.25" style="38" customWidth="1"/>
    <col min="1283" max="1298" width="13.5" style="38" customWidth="1"/>
    <col min="1299" max="1299" width="6.25" style="38" customWidth="1"/>
    <col min="1300" max="1300" width="1.5" style="38" customWidth="1"/>
    <col min="1301" max="1301" width="8.625" style="38" customWidth="1"/>
    <col min="1302" max="1306" width="12.375" style="38" customWidth="1"/>
    <col min="1307" max="1537" width="9" style="38"/>
    <col min="1538" max="1538" width="3.25" style="38" customWidth="1"/>
    <col min="1539" max="1554" width="13.5" style="38" customWidth="1"/>
    <col min="1555" max="1555" width="6.25" style="38" customWidth="1"/>
    <col min="1556" max="1556" width="1.5" style="38" customWidth="1"/>
    <col min="1557" max="1557" width="8.625" style="38" customWidth="1"/>
    <col min="1558" max="1562" width="12.375" style="38" customWidth="1"/>
    <col min="1563" max="1793" width="9" style="38"/>
    <col min="1794" max="1794" width="3.25" style="38" customWidth="1"/>
    <col min="1795" max="1810" width="13.5" style="38" customWidth="1"/>
    <col min="1811" max="1811" width="6.25" style="38" customWidth="1"/>
    <col min="1812" max="1812" width="1.5" style="38" customWidth="1"/>
    <col min="1813" max="1813" width="8.625" style="38" customWidth="1"/>
    <col min="1814" max="1818" width="12.375" style="38" customWidth="1"/>
    <col min="1819" max="2049" width="9" style="38"/>
    <col min="2050" max="2050" width="3.25" style="38" customWidth="1"/>
    <col min="2051" max="2066" width="13.5" style="38" customWidth="1"/>
    <col min="2067" max="2067" width="6.25" style="38" customWidth="1"/>
    <col min="2068" max="2068" width="1.5" style="38" customWidth="1"/>
    <col min="2069" max="2069" width="8.625" style="38" customWidth="1"/>
    <col min="2070" max="2074" width="12.375" style="38" customWidth="1"/>
    <col min="2075" max="2305" width="9" style="38"/>
    <col min="2306" max="2306" width="3.25" style="38" customWidth="1"/>
    <col min="2307" max="2322" width="13.5" style="38" customWidth="1"/>
    <col min="2323" max="2323" width="6.25" style="38" customWidth="1"/>
    <col min="2324" max="2324" width="1.5" style="38" customWidth="1"/>
    <col min="2325" max="2325" width="8.625" style="38" customWidth="1"/>
    <col min="2326" max="2330" width="12.375" style="38" customWidth="1"/>
    <col min="2331" max="2561" width="9" style="38"/>
    <col min="2562" max="2562" width="3.25" style="38" customWidth="1"/>
    <col min="2563" max="2578" width="13.5" style="38" customWidth="1"/>
    <col min="2579" max="2579" width="6.25" style="38" customWidth="1"/>
    <col min="2580" max="2580" width="1.5" style="38" customWidth="1"/>
    <col min="2581" max="2581" width="8.625" style="38" customWidth="1"/>
    <col min="2582" max="2586" width="12.375" style="38" customWidth="1"/>
    <col min="2587" max="2817" width="9" style="38"/>
    <col min="2818" max="2818" width="3.25" style="38" customWidth="1"/>
    <col min="2819" max="2834" width="13.5" style="38" customWidth="1"/>
    <col min="2835" max="2835" width="6.25" style="38" customWidth="1"/>
    <col min="2836" max="2836" width="1.5" style="38" customWidth="1"/>
    <col min="2837" max="2837" width="8.625" style="38" customWidth="1"/>
    <col min="2838" max="2842" width="12.375" style="38" customWidth="1"/>
    <col min="2843" max="3073" width="9" style="38"/>
    <col min="3074" max="3074" width="3.25" style="38" customWidth="1"/>
    <col min="3075" max="3090" width="13.5" style="38" customWidth="1"/>
    <col min="3091" max="3091" width="6.25" style="38" customWidth="1"/>
    <col min="3092" max="3092" width="1.5" style="38" customWidth="1"/>
    <col min="3093" max="3093" width="8.625" style="38" customWidth="1"/>
    <col min="3094" max="3098" width="12.375" style="38" customWidth="1"/>
    <col min="3099" max="3329" width="9" style="38"/>
    <col min="3330" max="3330" width="3.25" style="38" customWidth="1"/>
    <col min="3331" max="3346" width="13.5" style="38" customWidth="1"/>
    <col min="3347" max="3347" width="6.25" style="38" customWidth="1"/>
    <col min="3348" max="3348" width="1.5" style="38" customWidth="1"/>
    <col min="3349" max="3349" width="8.625" style="38" customWidth="1"/>
    <col min="3350" max="3354" width="12.375" style="38" customWidth="1"/>
    <col min="3355" max="3585" width="9" style="38"/>
    <col min="3586" max="3586" width="3.25" style="38" customWidth="1"/>
    <col min="3587" max="3602" width="13.5" style="38" customWidth="1"/>
    <col min="3603" max="3603" width="6.25" style="38" customWidth="1"/>
    <col min="3604" max="3604" width="1.5" style="38" customWidth="1"/>
    <col min="3605" max="3605" width="8.625" style="38" customWidth="1"/>
    <col min="3606" max="3610" width="12.375" style="38" customWidth="1"/>
    <col min="3611" max="3841" width="9" style="38"/>
    <col min="3842" max="3842" width="3.25" style="38" customWidth="1"/>
    <col min="3843" max="3858" width="13.5" style="38" customWidth="1"/>
    <col min="3859" max="3859" width="6.25" style="38" customWidth="1"/>
    <col min="3860" max="3860" width="1.5" style="38" customWidth="1"/>
    <col min="3861" max="3861" width="8.625" style="38" customWidth="1"/>
    <col min="3862" max="3866" width="12.375" style="38" customWidth="1"/>
    <col min="3867" max="4097" width="9" style="38"/>
    <col min="4098" max="4098" width="3.25" style="38" customWidth="1"/>
    <col min="4099" max="4114" width="13.5" style="38" customWidth="1"/>
    <col min="4115" max="4115" width="6.25" style="38" customWidth="1"/>
    <col min="4116" max="4116" width="1.5" style="38" customWidth="1"/>
    <col min="4117" max="4117" width="8.625" style="38" customWidth="1"/>
    <col min="4118" max="4122" width="12.375" style="38" customWidth="1"/>
    <col min="4123" max="4353" width="9" style="38"/>
    <col min="4354" max="4354" width="3.25" style="38" customWidth="1"/>
    <col min="4355" max="4370" width="13.5" style="38" customWidth="1"/>
    <col min="4371" max="4371" width="6.25" style="38" customWidth="1"/>
    <col min="4372" max="4372" width="1.5" style="38" customWidth="1"/>
    <col min="4373" max="4373" width="8.625" style="38" customWidth="1"/>
    <col min="4374" max="4378" width="12.375" style="38" customWidth="1"/>
    <col min="4379" max="4609" width="9" style="38"/>
    <col min="4610" max="4610" width="3.25" style="38" customWidth="1"/>
    <col min="4611" max="4626" width="13.5" style="38" customWidth="1"/>
    <col min="4627" max="4627" width="6.25" style="38" customWidth="1"/>
    <col min="4628" max="4628" width="1.5" style="38" customWidth="1"/>
    <col min="4629" max="4629" width="8.625" style="38" customWidth="1"/>
    <col min="4630" max="4634" width="12.375" style="38" customWidth="1"/>
    <col min="4635" max="4865" width="9" style="38"/>
    <col min="4866" max="4866" width="3.25" style="38" customWidth="1"/>
    <col min="4867" max="4882" width="13.5" style="38" customWidth="1"/>
    <col min="4883" max="4883" width="6.25" style="38" customWidth="1"/>
    <col min="4884" max="4884" width="1.5" style="38" customWidth="1"/>
    <col min="4885" max="4885" width="8.625" style="38" customWidth="1"/>
    <col min="4886" max="4890" width="12.375" style="38" customWidth="1"/>
    <col min="4891" max="5121" width="9" style="38"/>
    <col min="5122" max="5122" width="3.25" style="38" customWidth="1"/>
    <col min="5123" max="5138" width="13.5" style="38" customWidth="1"/>
    <col min="5139" max="5139" width="6.25" style="38" customWidth="1"/>
    <col min="5140" max="5140" width="1.5" style="38" customWidth="1"/>
    <col min="5141" max="5141" width="8.625" style="38" customWidth="1"/>
    <col min="5142" max="5146" width="12.375" style="38" customWidth="1"/>
    <col min="5147" max="5377" width="9" style="38"/>
    <col min="5378" max="5378" width="3.25" style="38" customWidth="1"/>
    <col min="5379" max="5394" width="13.5" style="38" customWidth="1"/>
    <col min="5395" max="5395" width="6.25" style="38" customWidth="1"/>
    <col min="5396" max="5396" width="1.5" style="38" customWidth="1"/>
    <col min="5397" max="5397" width="8.625" style="38" customWidth="1"/>
    <col min="5398" max="5402" width="12.375" style="38" customWidth="1"/>
    <col min="5403" max="5633" width="9" style="38"/>
    <col min="5634" max="5634" width="3.25" style="38" customWidth="1"/>
    <col min="5635" max="5650" width="13.5" style="38" customWidth="1"/>
    <col min="5651" max="5651" width="6.25" style="38" customWidth="1"/>
    <col min="5652" max="5652" width="1.5" style="38" customWidth="1"/>
    <col min="5653" max="5653" width="8.625" style="38" customWidth="1"/>
    <col min="5654" max="5658" width="12.375" style="38" customWidth="1"/>
    <col min="5659" max="5889" width="9" style="38"/>
    <col min="5890" max="5890" width="3.25" style="38" customWidth="1"/>
    <col min="5891" max="5906" width="13.5" style="38" customWidth="1"/>
    <col min="5907" max="5907" width="6.25" style="38" customWidth="1"/>
    <col min="5908" max="5908" width="1.5" style="38" customWidth="1"/>
    <col min="5909" max="5909" width="8.625" style="38" customWidth="1"/>
    <col min="5910" max="5914" width="12.375" style="38" customWidth="1"/>
    <col min="5915" max="6145" width="9" style="38"/>
    <col min="6146" max="6146" width="3.25" style="38" customWidth="1"/>
    <col min="6147" max="6162" width="13.5" style="38" customWidth="1"/>
    <col min="6163" max="6163" width="6.25" style="38" customWidth="1"/>
    <col min="6164" max="6164" width="1.5" style="38" customWidth="1"/>
    <col min="6165" max="6165" width="8.625" style="38" customWidth="1"/>
    <col min="6166" max="6170" width="12.375" style="38" customWidth="1"/>
    <col min="6171" max="6401" width="9" style="38"/>
    <col min="6402" max="6402" width="3.25" style="38" customWidth="1"/>
    <col min="6403" max="6418" width="13.5" style="38" customWidth="1"/>
    <col min="6419" max="6419" width="6.25" style="38" customWidth="1"/>
    <col min="6420" max="6420" width="1.5" style="38" customWidth="1"/>
    <col min="6421" max="6421" width="8.625" style="38" customWidth="1"/>
    <col min="6422" max="6426" width="12.375" style="38" customWidth="1"/>
    <col min="6427" max="6657" width="9" style="38"/>
    <col min="6658" max="6658" width="3.25" style="38" customWidth="1"/>
    <col min="6659" max="6674" width="13.5" style="38" customWidth="1"/>
    <col min="6675" max="6675" width="6.25" style="38" customWidth="1"/>
    <col min="6676" max="6676" width="1.5" style="38" customWidth="1"/>
    <col min="6677" max="6677" width="8.625" style="38" customWidth="1"/>
    <col min="6678" max="6682" width="12.375" style="38" customWidth="1"/>
    <col min="6683" max="6913" width="9" style="38"/>
    <col min="6914" max="6914" width="3.25" style="38" customWidth="1"/>
    <col min="6915" max="6930" width="13.5" style="38" customWidth="1"/>
    <col min="6931" max="6931" width="6.25" style="38" customWidth="1"/>
    <col min="6932" max="6932" width="1.5" style="38" customWidth="1"/>
    <col min="6933" max="6933" width="8.625" style="38" customWidth="1"/>
    <col min="6934" max="6938" width="12.375" style="38" customWidth="1"/>
    <col min="6939" max="7169" width="9" style="38"/>
    <col min="7170" max="7170" width="3.25" style="38" customWidth="1"/>
    <col min="7171" max="7186" width="13.5" style="38" customWidth="1"/>
    <col min="7187" max="7187" width="6.25" style="38" customWidth="1"/>
    <col min="7188" max="7188" width="1.5" style="38" customWidth="1"/>
    <col min="7189" max="7189" width="8.625" style="38" customWidth="1"/>
    <col min="7190" max="7194" width="12.375" style="38" customWidth="1"/>
    <col min="7195" max="7425" width="9" style="38"/>
    <col min="7426" max="7426" width="3.25" style="38" customWidth="1"/>
    <col min="7427" max="7442" width="13.5" style="38" customWidth="1"/>
    <col min="7443" max="7443" width="6.25" style="38" customWidth="1"/>
    <col min="7444" max="7444" width="1.5" style="38" customWidth="1"/>
    <col min="7445" max="7445" width="8.625" style="38" customWidth="1"/>
    <col min="7446" max="7450" width="12.375" style="38" customWidth="1"/>
    <col min="7451" max="7681" width="9" style="38"/>
    <col min="7682" max="7682" width="3.25" style="38" customWidth="1"/>
    <col min="7683" max="7698" width="13.5" style="38" customWidth="1"/>
    <col min="7699" max="7699" width="6.25" style="38" customWidth="1"/>
    <col min="7700" max="7700" width="1.5" style="38" customWidth="1"/>
    <col min="7701" max="7701" width="8.625" style="38" customWidth="1"/>
    <col min="7702" max="7706" width="12.375" style="38" customWidth="1"/>
    <col min="7707" max="7937" width="9" style="38"/>
    <col min="7938" max="7938" width="3.25" style="38" customWidth="1"/>
    <col min="7939" max="7954" width="13.5" style="38" customWidth="1"/>
    <col min="7955" max="7955" width="6.25" style="38" customWidth="1"/>
    <col min="7956" max="7956" width="1.5" style="38" customWidth="1"/>
    <col min="7957" max="7957" width="8.625" style="38" customWidth="1"/>
    <col min="7958" max="7962" width="12.375" style="38" customWidth="1"/>
    <col min="7963" max="8193" width="9" style="38"/>
    <col min="8194" max="8194" width="3.25" style="38" customWidth="1"/>
    <col min="8195" max="8210" width="13.5" style="38" customWidth="1"/>
    <col min="8211" max="8211" width="6.25" style="38" customWidth="1"/>
    <col min="8212" max="8212" width="1.5" style="38" customWidth="1"/>
    <col min="8213" max="8213" width="8.625" style="38" customWidth="1"/>
    <col min="8214" max="8218" width="12.375" style="38" customWidth="1"/>
    <col min="8219" max="8449" width="9" style="38"/>
    <col min="8450" max="8450" width="3.25" style="38" customWidth="1"/>
    <col min="8451" max="8466" width="13.5" style="38" customWidth="1"/>
    <col min="8467" max="8467" width="6.25" style="38" customWidth="1"/>
    <col min="8468" max="8468" width="1.5" style="38" customWidth="1"/>
    <col min="8469" max="8469" width="8.625" style="38" customWidth="1"/>
    <col min="8470" max="8474" width="12.375" style="38" customWidth="1"/>
    <col min="8475" max="8705" width="9" style="38"/>
    <col min="8706" max="8706" width="3.25" style="38" customWidth="1"/>
    <col min="8707" max="8722" width="13.5" style="38" customWidth="1"/>
    <col min="8723" max="8723" width="6.25" style="38" customWidth="1"/>
    <col min="8724" max="8724" width="1.5" style="38" customWidth="1"/>
    <col min="8725" max="8725" width="8.625" style="38" customWidth="1"/>
    <col min="8726" max="8730" width="12.375" style="38" customWidth="1"/>
    <col min="8731" max="8961" width="9" style="38"/>
    <col min="8962" max="8962" width="3.25" style="38" customWidth="1"/>
    <col min="8963" max="8978" width="13.5" style="38" customWidth="1"/>
    <col min="8979" max="8979" width="6.25" style="38" customWidth="1"/>
    <col min="8980" max="8980" width="1.5" style="38" customWidth="1"/>
    <col min="8981" max="8981" width="8.625" style="38" customWidth="1"/>
    <col min="8982" max="8986" width="12.375" style="38" customWidth="1"/>
    <col min="8987" max="9217" width="9" style="38"/>
    <col min="9218" max="9218" width="3.25" style="38" customWidth="1"/>
    <col min="9219" max="9234" width="13.5" style="38" customWidth="1"/>
    <col min="9235" max="9235" width="6.25" style="38" customWidth="1"/>
    <col min="9236" max="9236" width="1.5" style="38" customWidth="1"/>
    <col min="9237" max="9237" width="8.625" style="38" customWidth="1"/>
    <col min="9238" max="9242" width="12.375" style="38" customWidth="1"/>
    <col min="9243" max="9473" width="9" style="38"/>
    <col min="9474" max="9474" width="3.25" style="38" customWidth="1"/>
    <col min="9475" max="9490" width="13.5" style="38" customWidth="1"/>
    <col min="9491" max="9491" width="6.25" style="38" customWidth="1"/>
    <col min="9492" max="9492" width="1.5" style="38" customWidth="1"/>
    <col min="9493" max="9493" width="8.625" style="38" customWidth="1"/>
    <col min="9494" max="9498" width="12.375" style="38" customWidth="1"/>
    <col min="9499" max="9729" width="9" style="38"/>
    <col min="9730" max="9730" width="3.25" style="38" customWidth="1"/>
    <col min="9731" max="9746" width="13.5" style="38" customWidth="1"/>
    <col min="9747" max="9747" width="6.25" style="38" customWidth="1"/>
    <col min="9748" max="9748" width="1.5" style="38" customWidth="1"/>
    <col min="9749" max="9749" width="8.625" style="38" customWidth="1"/>
    <col min="9750" max="9754" width="12.375" style="38" customWidth="1"/>
    <col min="9755" max="9985" width="9" style="38"/>
    <col min="9986" max="9986" width="3.25" style="38" customWidth="1"/>
    <col min="9987" max="10002" width="13.5" style="38" customWidth="1"/>
    <col min="10003" max="10003" width="6.25" style="38" customWidth="1"/>
    <col min="10004" max="10004" width="1.5" style="38" customWidth="1"/>
    <col min="10005" max="10005" width="8.625" style="38" customWidth="1"/>
    <col min="10006" max="10010" width="12.375" style="38" customWidth="1"/>
    <col min="10011" max="10241" width="9" style="38"/>
    <col min="10242" max="10242" width="3.25" style="38" customWidth="1"/>
    <col min="10243" max="10258" width="13.5" style="38" customWidth="1"/>
    <col min="10259" max="10259" width="6.25" style="38" customWidth="1"/>
    <col min="10260" max="10260" width="1.5" style="38" customWidth="1"/>
    <col min="10261" max="10261" width="8.625" style="38" customWidth="1"/>
    <col min="10262" max="10266" width="12.375" style="38" customWidth="1"/>
    <col min="10267" max="10497" width="9" style="38"/>
    <col min="10498" max="10498" width="3.25" style="38" customWidth="1"/>
    <col min="10499" max="10514" width="13.5" style="38" customWidth="1"/>
    <col min="10515" max="10515" width="6.25" style="38" customWidth="1"/>
    <col min="10516" max="10516" width="1.5" style="38" customWidth="1"/>
    <col min="10517" max="10517" width="8.625" style="38" customWidth="1"/>
    <col min="10518" max="10522" width="12.375" style="38" customWidth="1"/>
    <col min="10523" max="10753" width="9" style="38"/>
    <col min="10754" max="10754" width="3.25" style="38" customWidth="1"/>
    <col min="10755" max="10770" width="13.5" style="38" customWidth="1"/>
    <col min="10771" max="10771" width="6.25" style="38" customWidth="1"/>
    <col min="10772" max="10772" width="1.5" style="38" customWidth="1"/>
    <col min="10773" max="10773" width="8.625" style="38" customWidth="1"/>
    <col min="10774" max="10778" width="12.375" style="38" customWidth="1"/>
    <col min="10779" max="11009" width="9" style="38"/>
    <col min="11010" max="11010" width="3.25" style="38" customWidth="1"/>
    <col min="11011" max="11026" width="13.5" style="38" customWidth="1"/>
    <col min="11027" max="11027" width="6.25" style="38" customWidth="1"/>
    <col min="11028" max="11028" width="1.5" style="38" customWidth="1"/>
    <col min="11029" max="11029" width="8.625" style="38" customWidth="1"/>
    <col min="11030" max="11034" width="12.375" style="38" customWidth="1"/>
    <col min="11035" max="11265" width="9" style="38"/>
    <col min="11266" max="11266" width="3.25" style="38" customWidth="1"/>
    <col min="11267" max="11282" width="13.5" style="38" customWidth="1"/>
    <col min="11283" max="11283" width="6.25" style="38" customWidth="1"/>
    <col min="11284" max="11284" width="1.5" style="38" customWidth="1"/>
    <col min="11285" max="11285" width="8.625" style="38" customWidth="1"/>
    <col min="11286" max="11290" width="12.375" style="38" customWidth="1"/>
    <col min="11291" max="11521" width="9" style="38"/>
    <col min="11522" max="11522" width="3.25" style="38" customWidth="1"/>
    <col min="11523" max="11538" width="13.5" style="38" customWidth="1"/>
    <col min="11539" max="11539" width="6.25" style="38" customWidth="1"/>
    <col min="11540" max="11540" width="1.5" style="38" customWidth="1"/>
    <col min="11541" max="11541" width="8.625" style="38" customWidth="1"/>
    <col min="11542" max="11546" width="12.375" style="38" customWidth="1"/>
    <col min="11547" max="11777" width="9" style="38"/>
    <col min="11778" max="11778" width="3.25" style="38" customWidth="1"/>
    <col min="11779" max="11794" width="13.5" style="38" customWidth="1"/>
    <col min="11795" max="11795" width="6.25" style="38" customWidth="1"/>
    <col min="11796" max="11796" width="1.5" style="38" customWidth="1"/>
    <col min="11797" max="11797" width="8.625" style="38" customWidth="1"/>
    <col min="11798" max="11802" width="12.375" style="38" customWidth="1"/>
    <col min="11803" max="12033" width="9" style="38"/>
    <col min="12034" max="12034" width="3.25" style="38" customWidth="1"/>
    <col min="12035" max="12050" width="13.5" style="38" customWidth="1"/>
    <col min="12051" max="12051" width="6.25" style="38" customWidth="1"/>
    <col min="12052" max="12052" width="1.5" style="38" customWidth="1"/>
    <col min="12053" max="12053" width="8.625" style="38" customWidth="1"/>
    <col min="12054" max="12058" width="12.375" style="38" customWidth="1"/>
    <col min="12059" max="12289" width="9" style="38"/>
    <col min="12290" max="12290" width="3.25" style="38" customWidth="1"/>
    <col min="12291" max="12306" width="13.5" style="38" customWidth="1"/>
    <col min="12307" max="12307" width="6.25" style="38" customWidth="1"/>
    <col min="12308" max="12308" width="1.5" style="38" customWidth="1"/>
    <col min="12309" max="12309" width="8.625" style="38" customWidth="1"/>
    <col min="12310" max="12314" width="12.375" style="38" customWidth="1"/>
    <col min="12315" max="12545" width="9" style="38"/>
    <col min="12546" max="12546" width="3.25" style="38" customWidth="1"/>
    <col min="12547" max="12562" width="13.5" style="38" customWidth="1"/>
    <col min="12563" max="12563" width="6.25" style="38" customWidth="1"/>
    <col min="12564" max="12564" width="1.5" style="38" customWidth="1"/>
    <col min="12565" max="12565" width="8.625" style="38" customWidth="1"/>
    <col min="12566" max="12570" width="12.375" style="38" customWidth="1"/>
    <col min="12571" max="12801" width="9" style="38"/>
    <col min="12802" max="12802" width="3.25" style="38" customWidth="1"/>
    <col min="12803" max="12818" width="13.5" style="38" customWidth="1"/>
    <col min="12819" max="12819" width="6.25" style="38" customWidth="1"/>
    <col min="12820" max="12820" width="1.5" style="38" customWidth="1"/>
    <col min="12821" max="12821" width="8.625" style="38" customWidth="1"/>
    <col min="12822" max="12826" width="12.375" style="38" customWidth="1"/>
    <col min="12827" max="13057" width="9" style="38"/>
    <col min="13058" max="13058" width="3.25" style="38" customWidth="1"/>
    <col min="13059" max="13074" width="13.5" style="38" customWidth="1"/>
    <col min="13075" max="13075" width="6.25" style="38" customWidth="1"/>
    <col min="13076" max="13076" width="1.5" style="38" customWidth="1"/>
    <col min="13077" max="13077" width="8.625" style="38" customWidth="1"/>
    <col min="13078" max="13082" width="12.375" style="38" customWidth="1"/>
    <col min="13083" max="13313" width="9" style="38"/>
    <col min="13314" max="13314" width="3.25" style="38" customWidth="1"/>
    <col min="13315" max="13330" width="13.5" style="38" customWidth="1"/>
    <col min="13331" max="13331" width="6.25" style="38" customWidth="1"/>
    <col min="13332" max="13332" width="1.5" style="38" customWidth="1"/>
    <col min="13333" max="13333" width="8.625" style="38" customWidth="1"/>
    <col min="13334" max="13338" width="12.375" style="38" customWidth="1"/>
    <col min="13339" max="13569" width="9" style="38"/>
    <col min="13570" max="13570" width="3.25" style="38" customWidth="1"/>
    <col min="13571" max="13586" width="13.5" style="38" customWidth="1"/>
    <col min="13587" max="13587" width="6.25" style="38" customWidth="1"/>
    <col min="13588" max="13588" width="1.5" style="38" customWidth="1"/>
    <col min="13589" max="13589" width="8.625" style="38" customWidth="1"/>
    <col min="13590" max="13594" width="12.375" style="38" customWidth="1"/>
    <col min="13595" max="13825" width="9" style="38"/>
    <col min="13826" max="13826" width="3.25" style="38" customWidth="1"/>
    <col min="13827" max="13842" width="13.5" style="38" customWidth="1"/>
    <col min="13843" max="13843" width="6.25" style="38" customWidth="1"/>
    <col min="13844" max="13844" width="1.5" style="38" customWidth="1"/>
    <col min="13845" max="13845" width="8.625" style="38" customWidth="1"/>
    <col min="13846" max="13850" width="12.375" style="38" customWidth="1"/>
    <col min="13851" max="14081" width="9" style="38"/>
    <col min="14082" max="14082" width="3.25" style="38" customWidth="1"/>
    <col min="14083" max="14098" width="13.5" style="38" customWidth="1"/>
    <col min="14099" max="14099" width="6.25" style="38" customWidth="1"/>
    <col min="14100" max="14100" width="1.5" style="38" customWidth="1"/>
    <col min="14101" max="14101" width="8.625" style="38" customWidth="1"/>
    <col min="14102" max="14106" width="12.375" style="38" customWidth="1"/>
    <col min="14107" max="14337" width="9" style="38"/>
    <col min="14338" max="14338" width="3.25" style="38" customWidth="1"/>
    <col min="14339" max="14354" width="13.5" style="38" customWidth="1"/>
    <col min="14355" max="14355" width="6.25" style="38" customWidth="1"/>
    <col min="14356" max="14356" width="1.5" style="38" customWidth="1"/>
    <col min="14357" max="14357" width="8.625" style="38" customWidth="1"/>
    <col min="14358" max="14362" width="12.375" style="38" customWidth="1"/>
    <col min="14363" max="14593" width="9" style="38"/>
    <col min="14594" max="14594" width="3.25" style="38" customWidth="1"/>
    <col min="14595" max="14610" width="13.5" style="38" customWidth="1"/>
    <col min="14611" max="14611" width="6.25" style="38" customWidth="1"/>
    <col min="14612" max="14612" width="1.5" style="38" customWidth="1"/>
    <col min="14613" max="14613" width="8.625" style="38" customWidth="1"/>
    <col min="14614" max="14618" width="12.375" style="38" customWidth="1"/>
    <col min="14619" max="14849" width="9" style="38"/>
    <col min="14850" max="14850" width="3.25" style="38" customWidth="1"/>
    <col min="14851" max="14866" width="13.5" style="38" customWidth="1"/>
    <col min="14867" max="14867" width="6.25" style="38" customWidth="1"/>
    <col min="14868" max="14868" width="1.5" style="38" customWidth="1"/>
    <col min="14869" max="14869" width="8.625" style="38" customWidth="1"/>
    <col min="14870" max="14874" width="12.375" style="38" customWidth="1"/>
    <col min="14875" max="15105" width="9" style="38"/>
    <col min="15106" max="15106" width="3.25" style="38" customWidth="1"/>
    <col min="15107" max="15122" width="13.5" style="38" customWidth="1"/>
    <col min="15123" max="15123" width="6.25" style="38" customWidth="1"/>
    <col min="15124" max="15124" width="1.5" style="38" customWidth="1"/>
    <col min="15125" max="15125" width="8.625" style="38" customWidth="1"/>
    <col min="15126" max="15130" width="12.375" style="38" customWidth="1"/>
    <col min="15131" max="15361" width="9" style="38"/>
    <col min="15362" max="15362" width="3.25" style="38" customWidth="1"/>
    <col min="15363" max="15378" width="13.5" style="38" customWidth="1"/>
    <col min="15379" max="15379" width="6.25" style="38" customWidth="1"/>
    <col min="15380" max="15380" width="1.5" style="38" customWidth="1"/>
    <col min="15381" max="15381" width="8.625" style="38" customWidth="1"/>
    <col min="15382" max="15386" width="12.375" style="38" customWidth="1"/>
    <col min="15387" max="15617" width="9" style="38"/>
    <col min="15618" max="15618" width="3.25" style="38" customWidth="1"/>
    <col min="15619" max="15634" width="13.5" style="38" customWidth="1"/>
    <col min="15635" max="15635" width="6.25" style="38" customWidth="1"/>
    <col min="15636" max="15636" width="1.5" style="38" customWidth="1"/>
    <col min="15637" max="15637" width="8.625" style="38" customWidth="1"/>
    <col min="15638" max="15642" width="12.375" style="38" customWidth="1"/>
    <col min="15643" max="15873" width="9" style="38"/>
    <col min="15874" max="15874" width="3.25" style="38" customWidth="1"/>
    <col min="15875" max="15890" width="13.5" style="38" customWidth="1"/>
    <col min="15891" max="15891" width="6.25" style="38" customWidth="1"/>
    <col min="15892" max="15892" width="1.5" style="38" customWidth="1"/>
    <col min="15893" max="15893" width="8.625" style="38" customWidth="1"/>
    <col min="15894" max="15898" width="12.375" style="38" customWidth="1"/>
    <col min="15899" max="16129" width="9" style="38"/>
    <col min="16130" max="16130" width="3.25" style="38" customWidth="1"/>
    <col min="16131" max="16146" width="13.5" style="38" customWidth="1"/>
    <col min="16147" max="16147" width="6.25" style="38" customWidth="1"/>
    <col min="16148" max="16148" width="1.5" style="38" customWidth="1"/>
    <col min="16149" max="16149" width="8.625" style="38" customWidth="1"/>
    <col min="16150" max="16154" width="12.375" style="38" customWidth="1"/>
    <col min="16155" max="16384" width="9" style="38"/>
  </cols>
  <sheetData>
    <row r="1" spans="2:19" ht="32.25">
      <c r="B1" s="33"/>
      <c r="C1" s="34"/>
      <c r="D1" s="35"/>
      <c r="E1" s="36"/>
      <c r="F1" s="37" t="s">
        <v>321</v>
      </c>
      <c r="G1" s="36"/>
      <c r="H1" s="36"/>
      <c r="I1" s="36"/>
      <c r="J1" s="36"/>
      <c r="K1" s="35"/>
      <c r="L1" s="35"/>
      <c r="M1" s="35"/>
      <c r="N1" s="35"/>
      <c r="O1" s="35"/>
      <c r="P1" s="35"/>
      <c r="Q1" s="35"/>
      <c r="R1" s="35"/>
      <c r="S1" s="35"/>
    </row>
    <row r="2" spans="2:19" ht="12.75" customHeight="1">
      <c r="B2" s="39"/>
      <c r="C2" s="40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 ht="21" customHeight="1">
      <c r="B3" s="41" t="s">
        <v>149</v>
      </c>
      <c r="C3" s="42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 ht="7.5" customHeight="1">
      <c r="B4" s="41"/>
      <c r="C4" s="4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 ht="21" customHeight="1">
      <c r="B5" s="43" t="s">
        <v>150</v>
      </c>
      <c r="C5" s="44" t="s">
        <v>320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2:19" ht="9" customHeight="1">
      <c r="B6" s="43"/>
      <c r="C6" s="4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2:19" ht="21" customHeight="1">
      <c r="B7" s="43" t="s">
        <v>151</v>
      </c>
      <c r="C7" s="45" t="s">
        <v>329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2:19" ht="10.5" customHeight="1">
      <c r="B8" s="46"/>
      <c r="C8" s="4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2:19" ht="21.75" customHeight="1">
      <c r="B9" s="46"/>
      <c r="C9" s="45" t="s">
        <v>322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2:19" ht="12" customHeight="1">
      <c r="B10" s="45"/>
      <c r="C10" s="4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2:19" ht="22.5" customHeight="1">
      <c r="B11" s="45"/>
      <c r="C11" s="44" t="s">
        <v>330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2:19" ht="22.5" customHeight="1">
      <c r="B12" s="45"/>
      <c r="C12" s="4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2:19" ht="21" customHeight="1">
      <c r="B13" s="41" t="s">
        <v>152</v>
      </c>
      <c r="C13" s="40"/>
      <c r="D13" s="44"/>
      <c r="E13" s="35"/>
      <c r="F13" s="35"/>
      <c r="G13" s="35"/>
      <c r="H13" s="35"/>
      <c r="I13" s="35"/>
      <c r="J13" s="35"/>
      <c r="K13" s="35"/>
      <c r="L13" s="35"/>
      <c r="N13" s="47"/>
      <c r="O13" s="47" t="s">
        <v>153</v>
      </c>
      <c r="P13" s="35"/>
      <c r="Q13" s="35"/>
      <c r="R13" s="35"/>
      <c r="S13" s="35"/>
    </row>
    <row r="14" spans="2:19" ht="6" customHeight="1">
      <c r="B14" s="41"/>
      <c r="C14" s="40"/>
      <c r="D14" s="44"/>
      <c r="E14" s="35"/>
      <c r="F14" s="35"/>
      <c r="G14" s="35"/>
      <c r="H14" s="35"/>
      <c r="I14" s="35"/>
      <c r="J14" s="35"/>
      <c r="K14" s="35"/>
      <c r="L14" s="35"/>
      <c r="M14" s="35"/>
      <c r="P14" s="35"/>
      <c r="Q14" s="35"/>
      <c r="R14" s="35"/>
      <c r="S14" s="35"/>
    </row>
    <row r="15" spans="2:19" ht="21.75" customHeight="1">
      <c r="C15" s="35" t="s">
        <v>313</v>
      </c>
      <c r="E15" s="35" t="s">
        <v>316</v>
      </c>
      <c r="F15" s="35"/>
      <c r="G15" s="35"/>
      <c r="H15" s="35"/>
      <c r="K15" s="35"/>
      <c r="N15" s="48"/>
      <c r="O15" s="48" t="s">
        <v>154</v>
      </c>
      <c r="P15" s="49"/>
      <c r="Q15" s="49"/>
      <c r="R15" s="49"/>
      <c r="S15" s="49"/>
    </row>
    <row r="16" spans="2:19" ht="21.75" customHeight="1">
      <c r="C16" s="35" t="s">
        <v>314</v>
      </c>
      <c r="E16" s="35" t="s">
        <v>317</v>
      </c>
      <c r="F16" s="35"/>
      <c r="G16" s="35"/>
      <c r="H16" s="35"/>
      <c r="I16" s="35"/>
      <c r="K16" s="35"/>
      <c r="L16" s="35"/>
      <c r="N16" s="49"/>
      <c r="O16" s="48" t="s">
        <v>155</v>
      </c>
      <c r="P16" s="49"/>
      <c r="Q16" s="49"/>
      <c r="R16" s="49"/>
      <c r="S16" s="49"/>
    </row>
    <row r="17" spans="2:19" ht="21.75" customHeight="1">
      <c r="B17" s="50"/>
      <c r="C17" s="35" t="s">
        <v>315</v>
      </c>
      <c r="E17" s="45" t="s">
        <v>318</v>
      </c>
      <c r="F17" s="35"/>
      <c r="G17" s="35"/>
      <c r="H17" s="35"/>
      <c r="I17" s="35"/>
      <c r="K17" s="35"/>
      <c r="L17" s="35"/>
      <c r="N17" s="49"/>
      <c r="O17" s="48" t="s">
        <v>156</v>
      </c>
      <c r="P17" s="51"/>
      <c r="Q17" s="51"/>
      <c r="R17" s="51"/>
      <c r="S17" s="51"/>
    </row>
    <row r="18" spans="2:19" ht="21.75" customHeight="1">
      <c r="B18" s="50"/>
      <c r="C18" s="234" t="s">
        <v>337</v>
      </c>
      <c r="D18" s="52"/>
      <c r="E18" s="234" t="s">
        <v>319</v>
      </c>
      <c r="F18" s="45"/>
      <c r="G18" s="35"/>
      <c r="H18" s="35"/>
      <c r="I18" s="35"/>
      <c r="K18" s="35"/>
      <c r="L18" s="35"/>
      <c r="N18" s="51"/>
      <c r="O18" s="48" t="s">
        <v>157</v>
      </c>
      <c r="P18" s="51"/>
      <c r="Q18" s="51"/>
      <c r="R18" s="51"/>
      <c r="S18" s="51"/>
    </row>
    <row r="19" spans="2:19" ht="21.75" customHeight="1">
      <c r="B19" s="50"/>
      <c r="K19" s="35"/>
      <c r="L19" s="35"/>
      <c r="N19" s="51"/>
      <c r="O19" s="48" t="s">
        <v>158</v>
      </c>
      <c r="P19" s="51"/>
      <c r="Q19" s="51"/>
      <c r="R19" s="51"/>
      <c r="S19" s="51"/>
    </row>
    <row r="20" spans="2:19" ht="21.75" customHeight="1">
      <c r="B20" s="50"/>
      <c r="C20" s="45"/>
      <c r="D20" s="52"/>
      <c r="E20" s="35"/>
      <c r="F20" s="45"/>
      <c r="G20" s="35"/>
      <c r="H20" s="35"/>
      <c r="I20" s="35"/>
      <c r="J20" s="35"/>
      <c r="K20" s="35"/>
      <c r="L20" s="35"/>
      <c r="M20" s="51"/>
      <c r="N20" s="53"/>
      <c r="O20" s="48" t="s">
        <v>312</v>
      </c>
      <c r="P20" s="54"/>
      <c r="Q20" s="54"/>
      <c r="R20" s="54"/>
      <c r="S20" s="54"/>
    </row>
    <row r="21" spans="2:19" ht="21" customHeight="1" thickBot="1">
      <c r="B21" s="55" t="s">
        <v>159</v>
      </c>
      <c r="C21" s="56"/>
      <c r="D21" s="57"/>
      <c r="E21" s="35"/>
      <c r="F21" s="35"/>
      <c r="G21" s="58" t="s">
        <v>160</v>
      </c>
      <c r="H21" s="35"/>
      <c r="I21" s="35"/>
      <c r="J21" s="35"/>
      <c r="K21" s="35"/>
      <c r="L21" s="35"/>
      <c r="M21" s="35"/>
      <c r="N21" s="35"/>
      <c r="O21" s="59"/>
      <c r="P21" s="35"/>
      <c r="Q21" s="35"/>
      <c r="R21" s="35"/>
      <c r="S21" s="35"/>
    </row>
    <row r="22" spans="2:19" ht="19.5" thickBot="1">
      <c r="B22" s="60"/>
      <c r="C22" s="195" t="s">
        <v>161</v>
      </c>
      <c r="D22" s="218" t="s">
        <v>162</v>
      </c>
      <c r="E22" s="214" t="s">
        <v>163</v>
      </c>
      <c r="F22" s="196" t="s">
        <v>164</v>
      </c>
      <c r="G22" s="196" t="s">
        <v>165</v>
      </c>
      <c r="H22" s="196" t="s">
        <v>166</v>
      </c>
      <c r="I22" s="196" t="s">
        <v>167</v>
      </c>
      <c r="J22" s="196" t="s">
        <v>168</v>
      </c>
      <c r="K22" s="196" t="s">
        <v>169</v>
      </c>
      <c r="L22" s="196" t="s">
        <v>170</v>
      </c>
      <c r="M22" s="196" t="s">
        <v>171</v>
      </c>
      <c r="N22" s="196" t="s">
        <v>172</v>
      </c>
      <c r="O22" s="196" t="s">
        <v>173</v>
      </c>
      <c r="P22" s="196" t="s">
        <v>174</v>
      </c>
      <c r="Q22" s="196" t="s">
        <v>175</v>
      </c>
      <c r="R22" s="197" t="s">
        <v>176</v>
      </c>
      <c r="S22" s="61"/>
    </row>
    <row r="23" spans="2:19" s="65" customFormat="1" ht="19.5" thickBot="1">
      <c r="B23" s="62"/>
      <c r="C23" s="198" t="s">
        <v>177</v>
      </c>
      <c r="D23" s="219" t="s">
        <v>178</v>
      </c>
      <c r="E23" s="198" t="s">
        <v>181</v>
      </c>
      <c r="F23" s="223" t="s">
        <v>182</v>
      </c>
      <c r="G23" s="198" t="s">
        <v>179</v>
      </c>
      <c r="H23" s="223" t="s">
        <v>180</v>
      </c>
      <c r="I23" s="227" t="s">
        <v>183</v>
      </c>
      <c r="J23" s="63" t="s">
        <v>184</v>
      </c>
      <c r="K23" s="63" t="s">
        <v>185</v>
      </c>
      <c r="L23" s="63" t="s">
        <v>187</v>
      </c>
      <c r="M23" s="63" t="s">
        <v>188</v>
      </c>
      <c r="N23" s="63" t="s">
        <v>189</v>
      </c>
      <c r="O23" s="199" t="s">
        <v>190</v>
      </c>
      <c r="P23" s="200" t="s">
        <v>308</v>
      </c>
      <c r="Q23" s="199" t="s">
        <v>309</v>
      </c>
      <c r="R23" s="200" t="s">
        <v>186</v>
      </c>
      <c r="S23" s="64"/>
    </row>
    <row r="24" spans="2:19" ht="18.75">
      <c r="B24" s="60"/>
      <c r="C24" s="66" t="s">
        <v>191</v>
      </c>
      <c r="D24" s="69" t="s">
        <v>191</v>
      </c>
      <c r="E24" s="66" t="s">
        <v>191</v>
      </c>
      <c r="F24" s="69" t="s">
        <v>191</v>
      </c>
      <c r="G24" s="230" t="s">
        <v>191</v>
      </c>
      <c r="H24" s="69" t="s">
        <v>191</v>
      </c>
      <c r="I24" s="215" t="s">
        <v>191</v>
      </c>
      <c r="J24" s="67" t="s">
        <v>193</v>
      </c>
      <c r="K24" s="67" t="s">
        <v>191</v>
      </c>
      <c r="L24" s="67" t="s">
        <v>191</v>
      </c>
      <c r="M24" s="67" t="s">
        <v>192</v>
      </c>
      <c r="N24" s="68" t="s">
        <v>191</v>
      </c>
      <c r="O24" s="68" t="s">
        <v>191</v>
      </c>
      <c r="P24" s="67" t="s">
        <v>191</v>
      </c>
      <c r="Q24" s="67" t="s">
        <v>191</v>
      </c>
      <c r="R24" s="69" t="s">
        <v>191</v>
      </c>
      <c r="S24" s="70"/>
    </row>
    <row r="25" spans="2:19" ht="36" customHeight="1" thickBot="1">
      <c r="B25" s="71">
        <v>1</v>
      </c>
      <c r="C25" s="211" t="s">
        <v>194</v>
      </c>
      <c r="D25" s="213" t="s">
        <v>195</v>
      </c>
      <c r="E25" s="211" t="s">
        <v>200</v>
      </c>
      <c r="F25" s="213" t="s">
        <v>201</v>
      </c>
      <c r="G25" s="231" t="s">
        <v>237</v>
      </c>
      <c r="H25" s="213" t="s">
        <v>304</v>
      </c>
      <c r="I25" s="216" t="s">
        <v>202</v>
      </c>
      <c r="J25" s="194" t="s">
        <v>203</v>
      </c>
      <c r="K25" s="194" t="s">
        <v>204</v>
      </c>
      <c r="L25" s="194" t="s">
        <v>206</v>
      </c>
      <c r="M25" s="212" t="s">
        <v>207</v>
      </c>
      <c r="N25" s="192" t="s">
        <v>208</v>
      </c>
      <c r="O25" s="192" t="s">
        <v>209</v>
      </c>
      <c r="P25" s="194" t="s">
        <v>233</v>
      </c>
      <c r="Q25" s="194" t="s">
        <v>232</v>
      </c>
      <c r="R25" s="213" t="s">
        <v>205</v>
      </c>
      <c r="S25" s="64"/>
    </row>
    <row r="26" spans="2:19" ht="20.25" customHeight="1">
      <c r="B26" s="72"/>
      <c r="C26" s="222" t="s">
        <v>192</v>
      </c>
      <c r="D26" s="73" t="s">
        <v>191</v>
      </c>
      <c r="E26" s="222" t="s">
        <v>191</v>
      </c>
      <c r="F26" s="225" t="s">
        <v>243</v>
      </c>
      <c r="G26" s="224" t="s">
        <v>213</v>
      </c>
      <c r="H26" s="73" t="s">
        <v>246</v>
      </c>
      <c r="I26" s="217" t="s">
        <v>192</v>
      </c>
      <c r="J26" s="81" t="s">
        <v>191</v>
      </c>
      <c r="K26" s="74" t="s">
        <v>191</v>
      </c>
      <c r="L26" s="81" t="s">
        <v>191</v>
      </c>
      <c r="M26" s="85" t="s">
        <v>243</v>
      </c>
      <c r="N26" s="75" t="s">
        <v>192</v>
      </c>
      <c r="O26" s="74" t="s">
        <v>210</v>
      </c>
      <c r="P26" s="75" t="s">
        <v>191</v>
      </c>
      <c r="Q26" s="81" t="s">
        <v>191</v>
      </c>
      <c r="R26" s="73" t="s">
        <v>243</v>
      </c>
      <c r="S26" s="70"/>
    </row>
    <row r="27" spans="2:19" ht="37.5" customHeight="1" thickBot="1">
      <c r="B27" s="76">
        <v>2</v>
      </c>
      <c r="C27" s="209" t="s">
        <v>198</v>
      </c>
      <c r="D27" s="210" t="s">
        <v>235</v>
      </c>
      <c r="E27" s="209" t="s">
        <v>199</v>
      </c>
      <c r="F27" s="210" t="s">
        <v>303</v>
      </c>
      <c r="G27" s="233" t="s">
        <v>222</v>
      </c>
      <c r="H27" s="210" t="s">
        <v>256</v>
      </c>
      <c r="I27" s="229" t="s">
        <v>248</v>
      </c>
      <c r="J27" s="83" t="s">
        <v>249</v>
      </c>
      <c r="K27" s="77" t="s">
        <v>236</v>
      </c>
      <c r="L27" s="82" t="s">
        <v>305</v>
      </c>
      <c r="M27" s="77" t="s">
        <v>306</v>
      </c>
      <c r="N27" s="78" t="s">
        <v>241</v>
      </c>
      <c r="O27" s="77" t="s">
        <v>226</v>
      </c>
      <c r="P27" s="79" t="s">
        <v>234</v>
      </c>
      <c r="Q27" s="83" t="s">
        <v>196</v>
      </c>
      <c r="R27" s="210" t="s">
        <v>250</v>
      </c>
      <c r="S27" s="64"/>
    </row>
    <row r="28" spans="2:19" ht="19.5" customHeight="1">
      <c r="B28" s="72"/>
      <c r="C28" s="208" t="s">
        <v>246</v>
      </c>
      <c r="D28" s="220" t="s">
        <v>215</v>
      </c>
      <c r="E28" s="224" t="s">
        <v>210</v>
      </c>
      <c r="F28" s="73" t="s">
        <v>211</v>
      </c>
      <c r="G28" s="232" t="s">
        <v>247</v>
      </c>
      <c r="H28" s="73" t="s">
        <v>191</v>
      </c>
      <c r="I28" s="217" t="s">
        <v>217</v>
      </c>
      <c r="J28" s="81" t="s">
        <v>191</v>
      </c>
      <c r="K28" s="75" t="s">
        <v>216</v>
      </c>
      <c r="L28" s="74" t="s">
        <v>210</v>
      </c>
      <c r="M28" s="81" t="s">
        <v>191</v>
      </c>
      <c r="N28" s="74" t="s">
        <v>212</v>
      </c>
      <c r="O28" s="74" t="s">
        <v>192</v>
      </c>
      <c r="P28" s="75" t="s">
        <v>244</v>
      </c>
      <c r="Q28" s="75" t="s">
        <v>217</v>
      </c>
      <c r="R28" s="201" t="s">
        <v>191</v>
      </c>
      <c r="S28" s="70"/>
    </row>
    <row r="29" spans="2:19" ht="36" customHeight="1" thickBot="1">
      <c r="B29" s="76">
        <v>3</v>
      </c>
      <c r="C29" s="209" t="s">
        <v>253</v>
      </c>
      <c r="D29" s="221" t="s">
        <v>224</v>
      </c>
      <c r="E29" s="226" t="s">
        <v>220</v>
      </c>
      <c r="F29" s="210" t="s">
        <v>239</v>
      </c>
      <c r="G29" s="209" t="s">
        <v>254</v>
      </c>
      <c r="H29" s="210" t="s">
        <v>238</v>
      </c>
      <c r="I29" s="228" t="s">
        <v>227</v>
      </c>
      <c r="J29" s="83" t="s">
        <v>197</v>
      </c>
      <c r="K29" s="79" t="s">
        <v>225</v>
      </c>
      <c r="L29" s="77" t="s">
        <v>218</v>
      </c>
      <c r="M29" s="83" t="s">
        <v>307</v>
      </c>
      <c r="N29" s="77" t="s">
        <v>219</v>
      </c>
      <c r="O29" s="80" t="s">
        <v>231</v>
      </c>
      <c r="P29" s="78" t="s">
        <v>255</v>
      </c>
      <c r="Q29" s="203" t="s">
        <v>230</v>
      </c>
      <c r="R29" s="202" t="s">
        <v>242</v>
      </c>
      <c r="S29" s="64"/>
    </row>
    <row r="30" spans="2:19" ht="18.75" customHeight="1">
      <c r="B30" s="71"/>
      <c r="C30" s="204"/>
      <c r="D30" s="205"/>
      <c r="E30" s="204"/>
      <c r="F30" s="205"/>
      <c r="G30" s="224" t="s">
        <v>191</v>
      </c>
      <c r="H30" s="73" t="s">
        <v>245</v>
      </c>
      <c r="I30" s="217" t="s">
        <v>214</v>
      </c>
      <c r="J30" s="75" t="s">
        <v>214</v>
      </c>
      <c r="K30" s="84"/>
      <c r="L30" s="84"/>
      <c r="M30" s="74" t="s">
        <v>210</v>
      </c>
      <c r="N30" s="84"/>
      <c r="O30" s="75" t="s">
        <v>244</v>
      </c>
      <c r="P30" s="75" t="s">
        <v>212</v>
      </c>
      <c r="Q30" s="374" t="s">
        <v>247</v>
      </c>
      <c r="R30" s="205"/>
      <c r="S30" s="70"/>
    </row>
    <row r="31" spans="2:19" ht="35.25" customHeight="1" thickBot="1">
      <c r="B31" s="76">
        <v>4</v>
      </c>
      <c r="C31" s="206"/>
      <c r="D31" s="207"/>
      <c r="E31" s="206"/>
      <c r="F31" s="207"/>
      <c r="G31" s="233" t="s">
        <v>240</v>
      </c>
      <c r="H31" s="210" t="s">
        <v>252</v>
      </c>
      <c r="I31" s="229" t="s">
        <v>228</v>
      </c>
      <c r="J31" s="78" t="s">
        <v>223</v>
      </c>
      <c r="K31" s="86"/>
      <c r="L31" s="86"/>
      <c r="M31" s="77" t="s">
        <v>229</v>
      </c>
      <c r="N31" s="86"/>
      <c r="O31" s="78" t="s">
        <v>251</v>
      </c>
      <c r="P31" s="78" t="s">
        <v>221</v>
      </c>
      <c r="Q31" s="80" t="s">
        <v>512</v>
      </c>
      <c r="R31" s="207"/>
      <c r="S31" s="64"/>
    </row>
    <row r="32" spans="2:19" ht="9" customHeight="1">
      <c r="B32" s="87"/>
      <c r="C32" s="64"/>
      <c r="D32" s="64"/>
      <c r="E32" s="64"/>
      <c r="F32" s="64"/>
      <c r="G32" s="64"/>
      <c r="H32" s="64"/>
      <c r="I32" s="64"/>
      <c r="J32" s="64"/>
      <c r="K32" s="88"/>
      <c r="L32" s="70"/>
      <c r="M32" s="64"/>
      <c r="N32" s="64"/>
      <c r="O32" s="64"/>
      <c r="P32" s="64"/>
      <c r="Q32" s="64"/>
      <c r="R32" s="64"/>
      <c r="S32" s="64"/>
    </row>
    <row r="33" spans="2:19" ht="19.5" customHeight="1">
      <c r="B33" s="39"/>
      <c r="C33" s="44" t="s">
        <v>257</v>
      </c>
      <c r="D33" s="35"/>
      <c r="E33" s="89" t="s">
        <v>323</v>
      </c>
      <c r="F33" s="45"/>
      <c r="G33" s="35"/>
      <c r="H33" s="90" t="s">
        <v>310</v>
      </c>
      <c r="I33" s="91"/>
      <c r="J33" s="92"/>
      <c r="K33" s="92"/>
      <c r="L33" s="59"/>
      <c r="O33" s="59"/>
      <c r="S33" s="59"/>
    </row>
    <row r="34" spans="2:19" ht="4.5" customHeight="1">
      <c r="B34" s="39"/>
      <c r="C34" s="44"/>
      <c r="D34" s="35"/>
      <c r="E34" s="89"/>
      <c r="F34" s="45"/>
      <c r="G34" s="35"/>
      <c r="H34" s="90"/>
      <c r="I34" s="91"/>
      <c r="J34" s="92"/>
      <c r="K34" s="92"/>
      <c r="L34" s="59"/>
      <c r="O34" s="59"/>
      <c r="S34" s="59"/>
    </row>
    <row r="35" spans="2:19" ht="19.5" customHeight="1">
      <c r="B35" s="39"/>
      <c r="C35" s="44"/>
      <c r="D35" s="35"/>
      <c r="E35" s="235" t="s">
        <v>331</v>
      </c>
      <c r="F35" s="45"/>
      <c r="G35" s="35"/>
      <c r="H35" s="94"/>
      <c r="I35" s="95"/>
      <c r="J35" s="59"/>
      <c r="K35" s="59"/>
      <c r="L35" s="59"/>
      <c r="O35" s="59"/>
      <c r="S35" s="59"/>
    </row>
    <row r="36" spans="2:19" ht="6.75" customHeight="1">
      <c r="B36" s="45"/>
      <c r="C36" s="35"/>
      <c r="E36" s="93" t="s">
        <v>26</v>
      </c>
      <c r="F36" s="45"/>
      <c r="G36" s="35"/>
      <c r="H36" s="35"/>
      <c r="I36" s="35"/>
      <c r="J36" s="35"/>
      <c r="K36" s="35"/>
      <c r="S36" s="35"/>
    </row>
    <row r="37" spans="2:19" ht="22.5" customHeight="1">
      <c r="C37" s="44" t="s">
        <v>258</v>
      </c>
      <c r="E37" s="44" t="s">
        <v>338</v>
      </c>
      <c r="H37" s="35"/>
      <c r="I37" s="35"/>
      <c r="K37" s="35"/>
      <c r="L37" s="44" t="s">
        <v>259</v>
      </c>
      <c r="N37" s="35"/>
      <c r="S37" s="35"/>
    </row>
    <row r="38" spans="2:19" ht="22.5" customHeight="1">
      <c r="E38" s="35" t="s">
        <v>311</v>
      </c>
      <c r="G38" s="35"/>
      <c r="H38" s="35"/>
      <c r="I38" s="35"/>
      <c r="L38" s="44" t="s">
        <v>260</v>
      </c>
      <c r="M38" s="35"/>
      <c r="N38" s="35"/>
      <c r="O38" s="35"/>
      <c r="S38" s="35"/>
    </row>
    <row r="39" spans="2:19" ht="6.75" customHeight="1">
      <c r="E39" s="35"/>
      <c r="G39" s="35"/>
      <c r="H39" s="35"/>
      <c r="I39" s="35"/>
      <c r="L39" s="44"/>
      <c r="M39" s="35"/>
      <c r="N39" s="35"/>
      <c r="O39" s="35"/>
      <c r="P39" s="35"/>
      <c r="Q39" s="35"/>
      <c r="S39" s="35"/>
    </row>
    <row r="40" spans="2:19" ht="22.5" customHeight="1">
      <c r="C40" s="370" t="s">
        <v>261</v>
      </c>
      <c r="E40" s="369" t="s">
        <v>509</v>
      </c>
      <c r="G40" s="35"/>
      <c r="H40" s="35"/>
      <c r="I40" s="35"/>
      <c r="L40" s="44"/>
      <c r="M40" s="35"/>
      <c r="N40" s="35"/>
      <c r="O40" s="35"/>
      <c r="P40" s="35"/>
      <c r="Q40" s="35"/>
      <c r="R40" s="35"/>
      <c r="S40" s="35"/>
    </row>
    <row r="41" spans="2:19" ht="22.5" customHeight="1">
      <c r="C41" s="44"/>
      <c r="E41" s="96"/>
      <c r="G41" s="35"/>
      <c r="H41" s="35"/>
      <c r="I41" s="35"/>
      <c r="L41" s="44"/>
      <c r="M41" s="35"/>
      <c r="N41" s="35"/>
      <c r="O41" s="35"/>
      <c r="P41" s="35"/>
      <c r="Q41" s="35"/>
      <c r="R41" s="35"/>
      <c r="S41" s="35"/>
    </row>
    <row r="42" spans="2:19" ht="31.5" customHeight="1">
      <c r="E42" s="44" t="s">
        <v>262</v>
      </c>
      <c r="H42" s="35"/>
      <c r="I42" s="35"/>
      <c r="M42" s="35"/>
      <c r="N42" s="35"/>
      <c r="P42" s="35"/>
      <c r="R42" s="35"/>
      <c r="S42" s="35"/>
    </row>
    <row r="43" spans="2:19" ht="19.5" customHeight="1">
      <c r="I43" s="35"/>
      <c r="K43" s="35"/>
      <c r="L43" s="35"/>
      <c r="M43" s="35"/>
      <c r="N43" s="35"/>
      <c r="P43" s="35"/>
      <c r="R43" s="35"/>
      <c r="S43" s="35"/>
    </row>
    <row r="44" spans="2:19" ht="19.5" customHeight="1">
      <c r="E44" s="44"/>
      <c r="F44" s="70"/>
      <c r="I44" s="35"/>
      <c r="K44" s="35"/>
      <c r="M44" s="35"/>
      <c r="O44" s="35"/>
      <c r="R44" s="35"/>
      <c r="S44" s="35"/>
    </row>
    <row r="45" spans="2:19" ht="19.5" customHeight="1">
      <c r="F45" s="64"/>
    </row>
    <row r="46" spans="2:19" ht="19.5" customHeight="1"/>
    <row r="47" spans="2:19" ht="19.5" customHeight="1"/>
    <row r="48" spans="2:19" ht="19.5" customHeight="1">
      <c r="C48" s="70"/>
    </row>
    <row r="49" spans="3:16" ht="19.5" customHeight="1">
      <c r="C49" s="64"/>
      <c r="O49" s="70"/>
    </row>
    <row r="50" spans="3:16" ht="19.5" customHeight="1">
      <c r="O50" s="64"/>
    </row>
    <row r="51" spans="3:16" ht="19.5" customHeight="1">
      <c r="O51" s="70"/>
      <c r="P51" s="70"/>
    </row>
    <row r="52" spans="3:16" ht="18.75">
      <c r="O52" s="64"/>
      <c r="P52" s="64"/>
    </row>
  </sheetData>
  <phoneticPr fontId="3"/>
  <printOptions horizontalCentered="1"/>
  <pageMargins left="0.31496062992125984" right="0.15748031496062992" top="0.19685039370078741" bottom="0.19685039370078741" header="0.51181102362204722" footer="0.51181102362204722"/>
  <pageSetup paperSize="9" scale="63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8357-EF09-44F6-B967-4583DCAD6C71}">
  <sheetPr>
    <tabColor indexed="13"/>
    <pageSetUpPr fitToPage="1"/>
  </sheetPr>
  <dimension ref="A1:AJ105"/>
  <sheetViews>
    <sheetView showGridLines="0" view="pageBreakPreview" zoomScale="60" zoomScaleNormal="50" workbookViewId="0"/>
  </sheetViews>
  <sheetFormatPr defaultColWidth="13" defaultRowHeight="15.75"/>
  <cols>
    <col min="1" max="1" width="4.625" style="240" customWidth="1"/>
    <col min="2" max="2" width="12" style="240" customWidth="1"/>
    <col min="3" max="3" width="14.625" style="240" customWidth="1"/>
    <col min="4" max="4" width="4.625" style="240" customWidth="1"/>
    <col min="5" max="5" width="1.625" style="240" customWidth="1"/>
    <col min="6" max="6" width="4.625" style="240" customWidth="1"/>
    <col min="7" max="10" width="14.625" style="240" customWidth="1"/>
    <col min="11" max="11" width="1.375" style="240" customWidth="1"/>
    <col min="12" max="12" width="15.625" style="240" customWidth="1"/>
    <col min="13" max="21" width="3.625" style="240" customWidth="1"/>
    <col min="22" max="31" width="4.625" style="240" customWidth="1"/>
    <col min="32" max="32" width="6.625" style="240" customWidth="1"/>
    <col min="33" max="33" width="13" style="240" customWidth="1"/>
    <col min="34" max="34" width="14.625" style="240" customWidth="1"/>
    <col min="35" max="35" width="8.5" style="240" customWidth="1"/>
    <col min="36" max="37" width="13" style="240" customWidth="1"/>
    <col min="38" max="16384" width="13" style="240"/>
  </cols>
  <sheetData>
    <row r="1" spans="1:36" ht="26.25" customHeight="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</row>
    <row r="2" spans="1:36" ht="49.9" customHeight="1">
      <c r="A2" s="241" t="s">
        <v>458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</row>
    <row r="3" spans="1:36" ht="33" customHeight="1">
      <c r="A3" s="242"/>
      <c r="L3" s="243"/>
    </row>
    <row r="4" spans="1:36" ht="33" customHeight="1" thickBot="1">
      <c r="A4" s="243" t="str">
        <f>AH6</f>
        <v>西部第一G西</v>
      </c>
      <c r="U4" s="244"/>
      <c r="V4" s="244" t="s">
        <v>380</v>
      </c>
      <c r="W4" s="244"/>
      <c r="X4" s="244"/>
      <c r="Y4" s="244"/>
      <c r="Z4" s="517" t="str">
        <f>AI4</f>
        <v>8</v>
      </c>
      <c r="AA4" s="518"/>
      <c r="AB4" s="244" t="s">
        <v>381</v>
      </c>
      <c r="AC4" s="244"/>
      <c r="AD4" s="244"/>
      <c r="AE4" s="244"/>
      <c r="AF4" s="245"/>
      <c r="AG4" s="246" t="s">
        <v>382</v>
      </c>
      <c r="AH4" s="246"/>
      <c r="AI4" s="247" t="s">
        <v>423</v>
      </c>
      <c r="AJ4" s="246" t="s">
        <v>381</v>
      </c>
    </row>
    <row r="5" spans="1:36" ht="33" customHeight="1" thickBot="1">
      <c r="A5" s="515" t="s">
        <v>384</v>
      </c>
      <c r="B5" s="516"/>
      <c r="C5" s="248"/>
      <c r="D5" s="535"/>
      <c r="E5" s="535"/>
      <c r="F5" s="535"/>
      <c r="G5" s="249"/>
      <c r="H5" s="250"/>
      <c r="I5" s="250"/>
      <c r="J5" s="251"/>
      <c r="L5" s="252" t="s">
        <v>387</v>
      </c>
      <c r="M5" s="533" t="str">
        <f>AH5</f>
        <v>A</v>
      </c>
      <c r="N5" s="534"/>
      <c r="O5" s="534"/>
      <c r="P5" s="530" t="s">
        <v>388</v>
      </c>
      <c r="Q5" s="531"/>
      <c r="R5" s="532"/>
      <c r="S5" s="525" t="str">
        <f>AH6</f>
        <v>西部第一G西</v>
      </c>
      <c r="T5" s="526"/>
      <c r="U5" s="526"/>
      <c r="V5" s="526"/>
      <c r="W5" s="526"/>
      <c r="X5" s="526"/>
      <c r="Y5" s="528" t="s">
        <v>389</v>
      </c>
      <c r="Z5" s="529"/>
      <c r="AA5" s="525" t="str">
        <f>AH7</f>
        <v>金池長浜</v>
      </c>
      <c r="AB5" s="526"/>
      <c r="AC5" s="526"/>
      <c r="AD5" s="526"/>
      <c r="AE5" s="527"/>
      <c r="AG5" s="253" t="s">
        <v>387</v>
      </c>
      <c r="AH5" s="519" t="s">
        <v>520</v>
      </c>
      <c r="AI5" s="519"/>
      <c r="AJ5" s="519"/>
    </row>
    <row r="6" spans="1:36" ht="33" customHeight="1" thickTop="1" thickBot="1">
      <c r="A6" s="254" t="s">
        <v>390</v>
      </c>
      <c r="B6" s="255" t="s">
        <v>391</v>
      </c>
      <c r="C6" s="523"/>
      <c r="D6" s="524"/>
      <c r="E6" s="524"/>
      <c r="F6" s="524"/>
      <c r="G6" s="524"/>
      <c r="H6" s="256" t="s">
        <v>392</v>
      </c>
      <c r="I6" s="521" t="s">
        <v>393</v>
      </c>
      <c r="J6" s="522"/>
      <c r="L6" s="257" t="s">
        <v>394</v>
      </c>
      <c r="M6" s="520" t="str">
        <f>L7</f>
        <v>金池長浜</v>
      </c>
      <c r="N6" s="520"/>
      <c r="O6" s="520"/>
      <c r="P6" s="520" t="str">
        <f>L10</f>
        <v>エラン横瀬</v>
      </c>
      <c r="Q6" s="520"/>
      <c r="R6" s="520"/>
      <c r="S6" s="520" t="str">
        <f>L13</f>
        <v>国東</v>
      </c>
      <c r="T6" s="520"/>
      <c r="U6" s="520"/>
      <c r="V6" s="258" t="s">
        <v>263</v>
      </c>
      <c r="W6" s="258" t="s">
        <v>395</v>
      </c>
      <c r="X6" s="258" t="s">
        <v>396</v>
      </c>
      <c r="Y6" s="258" t="s">
        <v>528</v>
      </c>
      <c r="Z6" s="258" t="s">
        <v>264</v>
      </c>
      <c r="AA6" s="258" t="s">
        <v>397</v>
      </c>
      <c r="AB6" s="258" t="s">
        <v>398</v>
      </c>
      <c r="AC6" s="258" t="s">
        <v>399</v>
      </c>
      <c r="AD6" s="258" t="s">
        <v>400</v>
      </c>
      <c r="AE6" s="259" t="s">
        <v>401</v>
      </c>
      <c r="AG6" s="253" t="s">
        <v>388</v>
      </c>
      <c r="AH6" s="519" t="s">
        <v>177</v>
      </c>
      <c r="AI6" s="519"/>
      <c r="AJ6" s="519"/>
    </row>
    <row r="7" spans="1:36" ht="33" customHeight="1" thickTop="1">
      <c r="A7" s="260"/>
      <c r="B7" s="261">
        <v>0.33333333333333331</v>
      </c>
      <c r="C7" s="553" t="str">
        <f>AH9</f>
        <v>金池長浜</v>
      </c>
      <c r="D7" s="559">
        <v>0</v>
      </c>
      <c r="E7" s="557" t="s">
        <v>402</v>
      </c>
      <c r="F7" s="555">
        <v>0</v>
      </c>
      <c r="G7" s="612" t="str">
        <f>AH10</f>
        <v>エラン横瀬</v>
      </c>
      <c r="H7" s="614" t="str">
        <f>AH11</f>
        <v>国東</v>
      </c>
      <c r="I7" s="566"/>
      <c r="J7" s="564"/>
      <c r="L7" s="561" t="str">
        <f>AH9</f>
        <v>金池長浜</v>
      </c>
      <c r="M7" s="541"/>
      <c r="N7" s="542"/>
      <c r="O7" s="543"/>
      <c r="P7" s="262">
        <f>IF(D7="","",D7)</f>
        <v>0</v>
      </c>
      <c r="Q7" s="263" t="s">
        <v>402</v>
      </c>
      <c r="R7" s="264">
        <f>IF(F7="","",F7)</f>
        <v>0</v>
      </c>
      <c r="S7" s="262">
        <f>IF(D13="","",D13)</f>
        <v>4</v>
      </c>
      <c r="T7" s="263" t="s">
        <v>402</v>
      </c>
      <c r="U7" s="264">
        <f>IF(F13="","",F13)</f>
        <v>1</v>
      </c>
      <c r="V7" s="625">
        <f>COUNTIF(M9:U9,"○")</f>
        <v>1</v>
      </c>
      <c r="W7" s="625">
        <f>COUNTIF(M9:U9,"●")</f>
        <v>0</v>
      </c>
      <c r="X7" s="538">
        <f>COUNTIF(M9:U9,"△")</f>
        <v>0</v>
      </c>
      <c r="Y7" s="536">
        <v>1</v>
      </c>
      <c r="Z7" s="625">
        <f>V7*3+X7*0+Y7*1</f>
        <v>4</v>
      </c>
      <c r="AA7" s="538">
        <f>RANK(Z7,Z7:Z15)</f>
        <v>1</v>
      </c>
      <c r="AB7" s="538">
        <f>M7+P7+S7</f>
        <v>4</v>
      </c>
      <c r="AC7" s="538">
        <f>O7+R7+U7</f>
        <v>1</v>
      </c>
      <c r="AD7" s="585">
        <f>AB7-AC7</f>
        <v>3</v>
      </c>
      <c r="AE7" s="635">
        <v>1</v>
      </c>
      <c r="AG7" s="253" t="s">
        <v>389</v>
      </c>
      <c r="AH7" s="519" t="s">
        <v>424</v>
      </c>
      <c r="AI7" s="519"/>
      <c r="AJ7" s="519"/>
    </row>
    <row r="8" spans="1:36" ht="33" customHeight="1">
      <c r="A8" s="265">
        <v>7</v>
      </c>
      <c r="B8" s="266"/>
      <c r="C8" s="553"/>
      <c r="D8" s="560"/>
      <c r="E8" s="558"/>
      <c r="F8" s="556"/>
      <c r="G8" s="612"/>
      <c r="H8" s="614"/>
      <c r="I8" s="566"/>
      <c r="J8" s="564"/>
      <c r="L8" s="562"/>
      <c r="M8" s="544"/>
      <c r="N8" s="545"/>
      <c r="O8" s="546"/>
      <c r="P8" s="267" t="str">
        <f>IF(D9="","",D9)</f>
        <v/>
      </c>
      <c r="Q8" s="268" t="s">
        <v>403</v>
      </c>
      <c r="R8" s="269" t="str">
        <f>IF(F9="","",F9)</f>
        <v/>
      </c>
      <c r="S8" s="267" t="str">
        <f>IF(D15="","",D15)</f>
        <v/>
      </c>
      <c r="T8" s="268" t="s">
        <v>403</v>
      </c>
      <c r="U8" s="269" t="str">
        <f>IF(F15="","",F15)</f>
        <v/>
      </c>
      <c r="V8" s="626"/>
      <c r="W8" s="626"/>
      <c r="X8" s="539"/>
      <c r="Y8" s="537"/>
      <c r="Z8" s="626"/>
      <c r="AA8" s="539"/>
      <c r="AB8" s="539"/>
      <c r="AC8" s="539"/>
      <c r="AD8" s="586"/>
      <c r="AE8" s="636"/>
      <c r="AG8" s="253" t="s">
        <v>404</v>
      </c>
      <c r="AH8" s="253" t="s">
        <v>405</v>
      </c>
      <c r="AI8" s="253" t="s">
        <v>392</v>
      </c>
      <c r="AJ8" s="253" t="s">
        <v>393</v>
      </c>
    </row>
    <row r="9" spans="1:36" ht="33" customHeight="1">
      <c r="A9" s="265"/>
      <c r="B9" s="373" t="s">
        <v>510</v>
      </c>
      <c r="C9" s="554"/>
      <c r="D9" s="276"/>
      <c r="E9" s="285" t="s">
        <v>403</v>
      </c>
      <c r="F9" s="278"/>
      <c r="G9" s="613"/>
      <c r="H9" s="615"/>
      <c r="I9" s="567"/>
      <c r="J9" s="565"/>
      <c r="L9" s="563"/>
      <c r="M9" s="547"/>
      <c r="N9" s="548"/>
      <c r="O9" s="549"/>
      <c r="P9" s="270"/>
      <c r="Q9" s="271" t="str">
        <f>IF(P7="","未入力",IF(P7=R7,IF(P8&gt;R8,"△","▲"),IF(P7&gt;R7,"○","●")))</f>
        <v>▲</v>
      </c>
      <c r="R9" s="272"/>
      <c r="S9" s="270"/>
      <c r="T9" s="271" t="str">
        <f>IF(S7="","未入力",IF(S7=U7,IF(S8&gt;U8,"△","▲"),IF(S7&gt;U7,"○","●")))</f>
        <v>○</v>
      </c>
      <c r="U9" s="272"/>
      <c r="V9" s="628"/>
      <c r="W9" s="628"/>
      <c r="X9" s="540"/>
      <c r="Y9" s="520"/>
      <c r="Z9" s="628"/>
      <c r="AA9" s="540"/>
      <c r="AB9" s="540"/>
      <c r="AC9" s="540"/>
      <c r="AD9" s="608"/>
      <c r="AE9" s="637"/>
      <c r="AG9" s="253">
        <v>1</v>
      </c>
      <c r="AH9" s="273" t="s">
        <v>419</v>
      </c>
      <c r="AI9" s="253">
        <f>COUNTIF(H7:H12,AH9)</f>
        <v>1</v>
      </c>
      <c r="AJ9" s="253">
        <f>COUNTIF(I7:J15,AH9)</f>
        <v>0</v>
      </c>
    </row>
    <row r="10" spans="1:36" ht="33" customHeight="1">
      <c r="A10" s="265" t="s">
        <v>421</v>
      </c>
      <c r="B10" s="371">
        <v>0.40972222222222221</v>
      </c>
      <c r="C10" s="597" t="str">
        <f>AH10</f>
        <v>エラン横瀬</v>
      </c>
      <c r="D10" s="559">
        <v>7</v>
      </c>
      <c r="E10" s="600" t="s">
        <v>402</v>
      </c>
      <c r="F10" s="599">
        <v>0</v>
      </c>
      <c r="G10" s="595" t="str">
        <f>AH11</f>
        <v>国東</v>
      </c>
      <c r="H10" s="593" t="str">
        <f>AH9</f>
        <v>金池長浜</v>
      </c>
      <c r="I10" s="571"/>
      <c r="J10" s="568"/>
      <c r="L10" s="550" t="str">
        <f>AH10</f>
        <v>エラン横瀬</v>
      </c>
      <c r="M10" s="262">
        <f>IF(R7="","",R7)</f>
        <v>0</v>
      </c>
      <c r="N10" s="263" t="s">
        <v>402</v>
      </c>
      <c r="O10" s="264">
        <f>IF(P7="","",P7)</f>
        <v>0</v>
      </c>
      <c r="P10" s="541"/>
      <c r="Q10" s="542"/>
      <c r="R10" s="543"/>
      <c r="S10" s="262">
        <f>IF(D10="","",D10)</f>
        <v>7</v>
      </c>
      <c r="T10" s="263" t="s">
        <v>402</v>
      </c>
      <c r="U10" s="264">
        <f>IF(F10="","",F10)</f>
        <v>0</v>
      </c>
      <c r="V10" s="625">
        <f>COUNTIF(M12:U12,"○")</f>
        <v>1</v>
      </c>
      <c r="W10" s="625">
        <f>COUNTIF(M12:U12,"●")</f>
        <v>0</v>
      </c>
      <c r="X10" s="538">
        <f>COUNTIF(M12:U12,"△")</f>
        <v>0</v>
      </c>
      <c r="Y10" s="536">
        <v>1</v>
      </c>
      <c r="Z10" s="625">
        <f>V10*3+X10*0+Y10*1</f>
        <v>4</v>
      </c>
      <c r="AA10" s="538">
        <f>RANK(Z10,Z7:Z15)</f>
        <v>1</v>
      </c>
      <c r="AB10" s="538">
        <f>M10+P10+S10</f>
        <v>7</v>
      </c>
      <c r="AC10" s="538">
        <f>O10+R10+U10</f>
        <v>0</v>
      </c>
      <c r="AD10" s="585">
        <f>AB10-AC10</f>
        <v>7</v>
      </c>
      <c r="AE10" s="629">
        <v>2</v>
      </c>
      <c r="AG10" s="253">
        <v>2</v>
      </c>
      <c r="AH10" s="273" t="s">
        <v>198</v>
      </c>
      <c r="AI10" s="253">
        <f>COUNTIF(H7:H12,AH10)</f>
        <v>0</v>
      </c>
      <c r="AJ10" s="253">
        <f>COUNTIF(I7:J15,AH10)</f>
        <v>0</v>
      </c>
    </row>
    <row r="11" spans="1:36" ht="33" customHeight="1">
      <c r="A11" s="265"/>
      <c r="B11" s="275"/>
      <c r="C11" s="581"/>
      <c r="D11" s="560"/>
      <c r="E11" s="558"/>
      <c r="F11" s="556"/>
      <c r="G11" s="578"/>
      <c r="H11" s="575"/>
      <c r="I11" s="572"/>
      <c r="J11" s="569"/>
      <c r="L11" s="551"/>
      <c r="M11" s="267" t="str">
        <f>IF(R8="","",R8)</f>
        <v/>
      </c>
      <c r="N11" s="268" t="s">
        <v>403</v>
      </c>
      <c r="O11" s="269" t="str">
        <f>IF(P8="","",P8)</f>
        <v/>
      </c>
      <c r="P11" s="544"/>
      <c r="Q11" s="545"/>
      <c r="R11" s="546"/>
      <c r="S11" s="267" t="str">
        <f>IF(D12="","",D12)</f>
        <v/>
      </c>
      <c r="T11" s="268" t="s">
        <v>403</v>
      </c>
      <c r="U11" s="269" t="str">
        <f>IF(F12="","",F12)</f>
        <v/>
      </c>
      <c r="V11" s="626"/>
      <c r="W11" s="626"/>
      <c r="X11" s="539"/>
      <c r="Y11" s="537"/>
      <c r="Z11" s="626"/>
      <c r="AA11" s="539"/>
      <c r="AB11" s="539"/>
      <c r="AC11" s="539"/>
      <c r="AD11" s="586"/>
      <c r="AE11" s="630"/>
      <c r="AG11" s="253">
        <v>3</v>
      </c>
      <c r="AH11" s="273" t="s">
        <v>420</v>
      </c>
      <c r="AI11" s="253">
        <f>COUNTIF(H7:H12,AH11)</f>
        <v>1</v>
      </c>
      <c r="AJ11" s="253">
        <f>COUNTIF(I10:J15,AH11)</f>
        <v>0</v>
      </c>
    </row>
    <row r="12" spans="1:36" ht="33" customHeight="1">
      <c r="A12" s="265">
        <v>19</v>
      </c>
      <c r="B12" s="275"/>
      <c r="C12" s="598"/>
      <c r="D12" s="276"/>
      <c r="E12" s="285" t="s">
        <v>403</v>
      </c>
      <c r="F12" s="278"/>
      <c r="G12" s="596"/>
      <c r="H12" s="594"/>
      <c r="I12" s="573"/>
      <c r="J12" s="570"/>
      <c r="L12" s="552"/>
      <c r="M12" s="270"/>
      <c r="N12" s="271" t="str">
        <f>IF(M10="","未入力",IF(M10=O10,IF(M11&gt;O11,"△","▲"),IF(M10&gt;O10,"○","●")))</f>
        <v>▲</v>
      </c>
      <c r="O12" s="272"/>
      <c r="P12" s="547"/>
      <c r="Q12" s="548"/>
      <c r="R12" s="549"/>
      <c r="S12" s="270"/>
      <c r="T12" s="271" t="str">
        <f>IF(S10="","未入力",IF(S10=U10,IF(S11&gt;U11,"△","▲"),IF(S10&gt;U10,"○","●")))</f>
        <v>○</v>
      </c>
      <c r="U12" s="272"/>
      <c r="V12" s="628"/>
      <c r="W12" s="628"/>
      <c r="X12" s="540"/>
      <c r="Y12" s="520"/>
      <c r="Z12" s="628"/>
      <c r="AA12" s="540"/>
      <c r="AB12" s="540"/>
      <c r="AC12" s="540"/>
      <c r="AD12" s="608"/>
      <c r="AE12" s="638"/>
      <c r="AG12" s="279"/>
      <c r="AH12" s="280"/>
      <c r="AI12" s="279"/>
      <c r="AJ12" s="279"/>
    </row>
    <row r="13" spans="1:36" ht="33" customHeight="1">
      <c r="A13" s="265"/>
      <c r="B13" s="372">
        <v>0.47222222222222221</v>
      </c>
      <c r="C13" s="580" t="str">
        <f>AH9</f>
        <v>金池長浜</v>
      </c>
      <c r="D13" s="622">
        <v>4</v>
      </c>
      <c r="E13" s="557" t="s">
        <v>402</v>
      </c>
      <c r="F13" s="555">
        <v>1</v>
      </c>
      <c r="G13" s="577" t="str">
        <f>AH11</f>
        <v>国東</v>
      </c>
      <c r="H13" s="574" t="str">
        <f>AH10</f>
        <v>エラン横瀬</v>
      </c>
      <c r="I13" s="571"/>
      <c r="J13" s="568"/>
      <c r="L13" s="588" t="str">
        <f>AH11</f>
        <v>国東</v>
      </c>
      <c r="M13" s="262">
        <f>IF(U7="","",U7)</f>
        <v>1</v>
      </c>
      <c r="N13" s="263" t="s">
        <v>402</v>
      </c>
      <c r="O13" s="264">
        <f>IF(S7="","",S7)</f>
        <v>4</v>
      </c>
      <c r="P13" s="262">
        <f>IF(U10="","",U10)</f>
        <v>0</v>
      </c>
      <c r="Q13" s="263" t="s">
        <v>402</v>
      </c>
      <c r="R13" s="264">
        <f>IF(S10="","",S10)</f>
        <v>7</v>
      </c>
      <c r="S13" s="541"/>
      <c r="T13" s="542"/>
      <c r="U13" s="543"/>
      <c r="V13" s="625">
        <f>COUNTIF(M15:U15,"○")</f>
        <v>0</v>
      </c>
      <c r="W13" s="625">
        <f>COUNTIF(M15:U15,"●")</f>
        <v>2</v>
      </c>
      <c r="X13" s="538">
        <f>COUNTIF(M15:U15,"△")</f>
        <v>0</v>
      </c>
      <c r="Y13" s="536">
        <v>0</v>
      </c>
      <c r="Z13" s="625">
        <f>V13*3+X13*0+Y13*1</f>
        <v>0</v>
      </c>
      <c r="AA13" s="538">
        <f>RANK(Z13,Z7:Z15)</f>
        <v>3</v>
      </c>
      <c r="AB13" s="538">
        <f>M13+P13+S13</f>
        <v>1</v>
      </c>
      <c r="AC13" s="538">
        <f>O13+R13+U13</f>
        <v>11</v>
      </c>
      <c r="AD13" s="585"/>
      <c r="AE13" s="632">
        <v>3</v>
      </c>
    </row>
    <row r="14" spans="1:36" ht="33" customHeight="1">
      <c r="A14" s="265" t="s">
        <v>422</v>
      </c>
      <c r="B14" s="275"/>
      <c r="C14" s="581"/>
      <c r="D14" s="560"/>
      <c r="E14" s="558"/>
      <c r="F14" s="556"/>
      <c r="G14" s="578"/>
      <c r="H14" s="575"/>
      <c r="I14" s="572"/>
      <c r="J14" s="569"/>
      <c r="L14" s="589"/>
      <c r="M14" s="267" t="str">
        <f>IF(U8="","",U8)</f>
        <v/>
      </c>
      <c r="N14" s="268" t="s">
        <v>403</v>
      </c>
      <c r="O14" s="269" t="str">
        <f>IF(S8="","",S8)</f>
        <v/>
      </c>
      <c r="P14" s="267" t="str">
        <f>IF(U11="","",U11)</f>
        <v/>
      </c>
      <c r="Q14" s="268" t="s">
        <v>403</v>
      </c>
      <c r="R14" s="269" t="str">
        <f>IF(S11="","",S11)</f>
        <v/>
      </c>
      <c r="S14" s="544"/>
      <c r="T14" s="545"/>
      <c r="U14" s="546"/>
      <c r="V14" s="626"/>
      <c r="W14" s="626"/>
      <c r="X14" s="539"/>
      <c r="Y14" s="537"/>
      <c r="Z14" s="626"/>
      <c r="AA14" s="539"/>
      <c r="AB14" s="539"/>
      <c r="AC14" s="539"/>
      <c r="AD14" s="586"/>
      <c r="AE14" s="633"/>
    </row>
    <row r="15" spans="1:36" ht="33" customHeight="1" thickBot="1">
      <c r="A15" s="286"/>
      <c r="B15" s="287"/>
      <c r="C15" s="582"/>
      <c r="D15" s="375"/>
      <c r="E15" s="376" t="s">
        <v>403</v>
      </c>
      <c r="F15" s="377"/>
      <c r="G15" s="579"/>
      <c r="H15" s="576"/>
      <c r="I15" s="592"/>
      <c r="J15" s="591"/>
      <c r="L15" s="590"/>
      <c r="M15" s="282"/>
      <c r="N15" s="283" t="str">
        <f>IF(M13="","未入力",IF(M13=O13,IF(M14&gt;O14,"△","▲"),IF(M13&gt;O13,"○","●")))</f>
        <v>●</v>
      </c>
      <c r="O15" s="284"/>
      <c r="P15" s="282"/>
      <c r="Q15" s="283" t="str">
        <f>IF(P13="","未入力",IF(P13=R13,IF(P14&gt;R14,"△","▲"),IF(P13&gt;R13,"○","●")))</f>
        <v>●</v>
      </c>
      <c r="R15" s="284"/>
      <c r="S15" s="616"/>
      <c r="T15" s="617"/>
      <c r="U15" s="618"/>
      <c r="V15" s="627"/>
      <c r="W15" s="627"/>
      <c r="X15" s="584"/>
      <c r="Y15" s="583"/>
      <c r="Z15" s="627"/>
      <c r="AA15" s="584"/>
      <c r="AB15" s="584"/>
      <c r="AC15" s="584"/>
      <c r="AD15" s="587"/>
      <c r="AE15" s="634"/>
    </row>
    <row r="16" spans="1:36" ht="56.25" customHeight="1" thickBot="1">
      <c r="A16" s="366" t="str">
        <f>AH18</f>
        <v>西部第一G東</v>
      </c>
      <c r="B16" s="356"/>
      <c r="C16" s="302"/>
      <c r="D16" s="302"/>
      <c r="E16" s="357"/>
      <c r="F16" s="302"/>
      <c r="G16" s="302"/>
      <c r="H16" s="302"/>
      <c r="I16" s="302"/>
      <c r="J16" s="302"/>
      <c r="L16" s="293"/>
      <c r="M16" s="363"/>
      <c r="N16" s="293"/>
      <c r="O16" s="363"/>
      <c r="P16" s="363"/>
      <c r="Q16" s="293"/>
      <c r="R16" s="363"/>
      <c r="S16" s="293"/>
      <c r="T16" s="293"/>
      <c r="U16" s="293"/>
      <c r="V16" s="364"/>
      <c r="W16" s="364"/>
      <c r="X16" s="364"/>
      <c r="Y16" s="364"/>
      <c r="Z16" s="364"/>
      <c r="AA16" s="364"/>
      <c r="AB16" s="364"/>
      <c r="AC16" s="364"/>
      <c r="AD16" s="365"/>
      <c r="AE16" s="296"/>
    </row>
    <row r="17" spans="1:36" ht="33" customHeight="1" thickBot="1">
      <c r="A17" s="515" t="s">
        <v>384</v>
      </c>
      <c r="B17" s="516"/>
      <c r="C17" s="248"/>
      <c r="D17" s="535"/>
      <c r="E17" s="535"/>
      <c r="F17" s="535"/>
      <c r="G17" s="249"/>
      <c r="H17" s="250"/>
      <c r="I17" s="250"/>
      <c r="J17" s="251"/>
      <c r="L17" s="252" t="s">
        <v>387</v>
      </c>
      <c r="M17" s="533" t="str">
        <f>AH17</f>
        <v>B</v>
      </c>
      <c r="N17" s="534"/>
      <c r="O17" s="534"/>
      <c r="P17" s="530" t="s">
        <v>376</v>
      </c>
      <c r="Q17" s="531"/>
      <c r="R17" s="532"/>
      <c r="S17" s="525" t="str">
        <f>AH18</f>
        <v>西部第一G東</v>
      </c>
      <c r="T17" s="526"/>
      <c r="U17" s="526"/>
      <c r="V17" s="526"/>
      <c r="W17" s="526"/>
      <c r="X17" s="526"/>
      <c r="Y17" s="528" t="s">
        <v>389</v>
      </c>
      <c r="Z17" s="529"/>
      <c r="AA17" s="525" t="str">
        <f>AH19</f>
        <v>滝尾下郡</v>
      </c>
      <c r="AB17" s="526"/>
      <c r="AC17" s="526"/>
      <c r="AD17" s="526"/>
      <c r="AE17" s="527"/>
      <c r="AG17" s="253" t="s">
        <v>387</v>
      </c>
      <c r="AH17" s="519" t="s">
        <v>425</v>
      </c>
      <c r="AI17" s="519"/>
      <c r="AJ17" s="519"/>
    </row>
    <row r="18" spans="1:36" ht="33" customHeight="1" thickTop="1" thickBot="1">
      <c r="A18" s="254" t="s">
        <v>390</v>
      </c>
      <c r="B18" s="255" t="s">
        <v>391</v>
      </c>
      <c r="C18" s="523"/>
      <c r="D18" s="524"/>
      <c r="E18" s="524"/>
      <c r="F18" s="524"/>
      <c r="G18" s="524"/>
      <c r="H18" s="256" t="s">
        <v>392</v>
      </c>
      <c r="I18" s="521" t="s">
        <v>393</v>
      </c>
      <c r="J18" s="522"/>
      <c r="L18" s="257" t="s">
        <v>394</v>
      </c>
      <c r="M18" s="520" t="str">
        <f>L19</f>
        <v>滝尾下郡</v>
      </c>
      <c r="N18" s="520"/>
      <c r="O18" s="520"/>
      <c r="P18" s="520" t="str">
        <f>L22</f>
        <v>鶴崎</v>
      </c>
      <c r="Q18" s="520"/>
      <c r="R18" s="520"/>
      <c r="S18" s="520" t="str">
        <f>L25</f>
        <v>千怒</v>
      </c>
      <c r="T18" s="520"/>
      <c r="U18" s="520"/>
      <c r="V18" s="258" t="s">
        <v>263</v>
      </c>
      <c r="W18" s="258" t="s">
        <v>395</v>
      </c>
      <c r="X18" s="258" t="s">
        <v>396</v>
      </c>
      <c r="Y18" s="258" t="s">
        <v>528</v>
      </c>
      <c r="Z18" s="258" t="s">
        <v>264</v>
      </c>
      <c r="AA18" s="258" t="s">
        <v>397</v>
      </c>
      <c r="AB18" s="258" t="s">
        <v>398</v>
      </c>
      <c r="AC18" s="258" t="s">
        <v>399</v>
      </c>
      <c r="AD18" s="258" t="s">
        <v>400</v>
      </c>
      <c r="AE18" s="259" t="s">
        <v>401</v>
      </c>
      <c r="AG18" s="253" t="s">
        <v>376</v>
      </c>
      <c r="AH18" s="519" t="s">
        <v>178</v>
      </c>
      <c r="AI18" s="519"/>
      <c r="AJ18" s="519"/>
    </row>
    <row r="19" spans="1:36" ht="33" customHeight="1" thickTop="1">
      <c r="A19" s="260"/>
      <c r="B19" s="261">
        <v>0.33333333333333331</v>
      </c>
      <c r="C19" s="553" t="str">
        <f>AH21</f>
        <v>滝尾下郡</v>
      </c>
      <c r="D19" s="559">
        <v>2</v>
      </c>
      <c r="E19" s="557" t="s">
        <v>402</v>
      </c>
      <c r="F19" s="555">
        <v>4</v>
      </c>
      <c r="G19" s="612" t="str">
        <f>AH22</f>
        <v>鶴崎</v>
      </c>
      <c r="H19" s="614" t="str">
        <f>AH23</f>
        <v>千怒</v>
      </c>
      <c r="I19" s="566"/>
      <c r="J19" s="564"/>
      <c r="L19" s="550" t="str">
        <f>AH21</f>
        <v>滝尾下郡</v>
      </c>
      <c r="M19" s="541"/>
      <c r="N19" s="542"/>
      <c r="O19" s="543"/>
      <c r="P19" s="262">
        <f>IF(D19="","",D19)</f>
        <v>2</v>
      </c>
      <c r="Q19" s="263" t="s">
        <v>402</v>
      </c>
      <c r="R19" s="264">
        <f>IF(F19="","",F19)</f>
        <v>4</v>
      </c>
      <c r="S19" s="262">
        <f>IF(D25="","",D25)</f>
        <v>4</v>
      </c>
      <c r="T19" s="263" t="s">
        <v>402</v>
      </c>
      <c r="U19" s="264">
        <f>IF(F25="","",F25)</f>
        <v>0</v>
      </c>
      <c r="V19" s="625">
        <f>COUNTIF(M21:U21,"○")</f>
        <v>1</v>
      </c>
      <c r="W19" s="625">
        <f>COUNTIF(M21:U21,"●")</f>
        <v>1</v>
      </c>
      <c r="X19" s="538">
        <f>COUNTIF(M21:U21,"△")</f>
        <v>0</v>
      </c>
      <c r="Y19" s="536">
        <v>0</v>
      </c>
      <c r="Z19" s="625">
        <f>V19*3+X19*0+Y19*1</f>
        <v>3</v>
      </c>
      <c r="AA19" s="538">
        <f>RANK(Z19,Z19:Z27)</f>
        <v>2</v>
      </c>
      <c r="AB19" s="538">
        <f>M19+P19+S19</f>
        <v>6</v>
      </c>
      <c r="AC19" s="538">
        <f>O19+R19+U19</f>
        <v>4</v>
      </c>
      <c r="AD19" s="585">
        <f>AB19-AC19</f>
        <v>2</v>
      </c>
      <c r="AE19" s="629">
        <v>2</v>
      </c>
      <c r="AG19" s="253" t="s">
        <v>389</v>
      </c>
      <c r="AH19" s="519" t="s">
        <v>432</v>
      </c>
      <c r="AI19" s="519"/>
      <c r="AJ19" s="519"/>
    </row>
    <row r="20" spans="1:36" ht="33" customHeight="1">
      <c r="A20" s="265">
        <v>7</v>
      </c>
      <c r="B20" s="266"/>
      <c r="C20" s="553"/>
      <c r="D20" s="560"/>
      <c r="E20" s="558"/>
      <c r="F20" s="556"/>
      <c r="G20" s="612"/>
      <c r="H20" s="614"/>
      <c r="I20" s="566"/>
      <c r="J20" s="564"/>
      <c r="L20" s="551"/>
      <c r="M20" s="544"/>
      <c r="N20" s="545"/>
      <c r="O20" s="546"/>
      <c r="P20" s="267" t="str">
        <f>IF(D21="","",D21)</f>
        <v/>
      </c>
      <c r="Q20" s="268" t="s">
        <v>403</v>
      </c>
      <c r="R20" s="269" t="str">
        <f>IF(F21="","",F21)</f>
        <v/>
      </c>
      <c r="S20" s="267" t="str">
        <f>IF(D27="","",D27)</f>
        <v/>
      </c>
      <c r="T20" s="268" t="s">
        <v>403</v>
      </c>
      <c r="U20" s="269" t="str">
        <f>IF(F27="","",F27)</f>
        <v/>
      </c>
      <c r="V20" s="626"/>
      <c r="W20" s="626"/>
      <c r="X20" s="539"/>
      <c r="Y20" s="537"/>
      <c r="Z20" s="626"/>
      <c r="AA20" s="539"/>
      <c r="AB20" s="539"/>
      <c r="AC20" s="539"/>
      <c r="AD20" s="586"/>
      <c r="AE20" s="630"/>
      <c r="AG20" s="253" t="s">
        <v>404</v>
      </c>
      <c r="AH20" s="253" t="s">
        <v>405</v>
      </c>
      <c r="AI20" s="253" t="s">
        <v>392</v>
      </c>
      <c r="AJ20" s="253" t="s">
        <v>393</v>
      </c>
    </row>
    <row r="21" spans="1:36" ht="33" customHeight="1">
      <c r="A21" s="265"/>
      <c r="B21" s="373" t="s">
        <v>510</v>
      </c>
      <c r="C21" s="554"/>
      <c r="D21" s="276"/>
      <c r="E21" s="285" t="s">
        <v>403</v>
      </c>
      <c r="F21" s="278"/>
      <c r="G21" s="613"/>
      <c r="H21" s="615"/>
      <c r="I21" s="567"/>
      <c r="J21" s="565"/>
      <c r="L21" s="552"/>
      <c r="M21" s="547"/>
      <c r="N21" s="548"/>
      <c r="O21" s="549"/>
      <c r="P21" s="270"/>
      <c r="Q21" s="271" t="str">
        <f>IF(P19="","未入力",IF(P19=R19,IF(P20&gt;R20,"△","▲"),IF(P19&gt;R19,"○","●")))</f>
        <v>●</v>
      </c>
      <c r="R21" s="272"/>
      <c r="S21" s="270"/>
      <c r="T21" s="271" t="str">
        <f>IF(S19="","未入力",IF(S19=U19,IF(S20&gt;U20,"△","▲"),IF(S19&gt;U19,"○","●")))</f>
        <v>○</v>
      </c>
      <c r="U21" s="272"/>
      <c r="V21" s="628"/>
      <c r="W21" s="628"/>
      <c r="X21" s="540"/>
      <c r="Y21" s="520"/>
      <c r="Z21" s="628"/>
      <c r="AA21" s="540"/>
      <c r="AB21" s="540"/>
      <c r="AC21" s="540"/>
      <c r="AD21" s="608"/>
      <c r="AE21" s="638"/>
      <c r="AG21" s="253">
        <v>1</v>
      </c>
      <c r="AH21" s="273" t="s">
        <v>195</v>
      </c>
      <c r="AI21" s="253">
        <f>COUNTIF(H19:H24,AH21)</f>
        <v>1</v>
      </c>
      <c r="AJ21" s="253">
        <f>COUNTIF(I19:J27,AH21)</f>
        <v>0</v>
      </c>
    </row>
    <row r="22" spans="1:36" ht="33" customHeight="1">
      <c r="A22" s="265" t="s">
        <v>421</v>
      </c>
      <c r="B22" s="371">
        <v>0.40972222222222221</v>
      </c>
      <c r="C22" s="580" t="str">
        <f>AH22</f>
        <v>鶴崎</v>
      </c>
      <c r="D22" s="559">
        <v>9</v>
      </c>
      <c r="E22" s="557" t="s">
        <v>402</v>
      </c>
      <c r="F22" s="555">
        <v>0</v>
      </c>
      <c r="G22" s="577" t="str">
        <f>AH23</f>
        <v>千怒</v>
      </c>
      <c r="H22" s="593" t="str">
        <f>AH21</f>
        <v>滝尾下郡</v>
      </c>
      <c r="I22" s="571"/>
      <c r="J22" s="568"/>
      <c r="L22" s="561" t="str">
        <f>AH22</f>
        <v>鶴崎</v>
      </c>
      <c r="M22" s="262">
        <f>IF(R19="","",R19)</f>
        <v>4</v>
      </c>
      <c r="N22" s="263" t="s">
        <v>402</v>
      </c>
      <c r="O22" s="264">
        <f>IF(P19="","",P19)</f>
        <v>2</v>
      </c>
      <c r="P22" s="541"/>
      <c r="Q22" s="542"/>
      <c r="R22" s="543"/>
      <c r="S22" s="262">
        <f>IF(D22="","",D22)</f>
        <v>9</v>
      </c>
      <c r="T22" s="263" t="s">
        <v>402</v>
      </c>
      <c r="U22" s="264">
        <f>IF(F22="","",F22)</f>
        <v>0</v>
      </c>
      <c r="V22" s="625">
        <f>COUNTIF(M24:U24,"○")</f>
        <v>2</v>
      </c>
      <c r="W22" s="625">
        <f>COUNTIF(M24:U24,"●")</f>
        <v>0</v>
      </c>
      <c r="X22" s="538">
        <f>COUNTIF(M24:U24,"△")</f>
        <v>0</v>
      </c>
      <c r="Y22" s="536">
        <v>0</v>
      </c>
      <c r="Z22" s="625">
        <f>V22*3+X22*0+Y22*1</f>
        <v>6</v>
      </c>
      <c r="AA22" s="538">
        <f>RANK(Z22,Z19:Z27)</f>
        <v>1</v>
      </c>
      <c r="AB22" s="538">
        <f>M22+P22+S22</f>
        <v>13</v>
      </c>
      <c r="AC22" s="538">
        <f>O22+R22+U22</f>
        <v>2</v>
      </c>
      <c r="AD22" s="585">
        <f>AB22-AC22</f>
        <v>11</v>
      </c>
      <c r="AE22" s="635">
        <v>1</v>
      </c>
      <c r="AG22" s="253">
        <v>2</v>
      </c>
      <c r="AH22" s="273" t="s">
        <v>426</v>
      </c>
      <c r="AI22" s="253">
        <f>COUNTIF(H19:H24,AH22)</f>
        <v>0</v>
      </c>
      <c r="AJ22" s="253">
        <f>COUNTIF(I19:J27,AH22)</f>
        <v>0</v>
      </c>
    </row>
    <row r="23" spans="1:36" ht="33" customHeight="1">
      <c r="A23" s="265"/>
      <c r="B23" s="275"/>
      <c r="C23" s="581"/>
      <c r="D23" s="560"/>
      <c r="E23" s="558"/>
      <c r="F23" s="556"/>
      <c r="G23" s="578"/>
      <c r="H23" s="575"/>
      <c r="I23" s="572"/>
      <c r="J23" s="569"/>
      <c r="L23" s="562"/>
      <c r="M23" s="267" t="str">
        <f>IF(R20="","",R20)</f>
        <v/>
      </c>
      <c r="N23" s="268" t="s">
        <v>403</v>
      </c>
      <c r="O23" s="269" t="str">
        <f>IF(P20="","",P20)</f>
        <v/>
      </c>
      <c r="P23" s="544"/>
      <c r="Q23" s="545"/>
      <c r="R23" s="546"/>
      <c r="S23" s="267" t="str">
        <f>IF(D24="","",D24)</f>
        <v/>
      </c>
      <c r="T23" s="268" t="s">
        <v>403</v>
      </c>
      <c r="U23" s="269" t="str">
        <f>IF(F24="","",F24)</f>
        <v/>
      </c>
      <c r="V23" s="626"/>
      <c r="W23" s="626"/>
      <c r="X23" s="539"/>
      <c r="Y23" s="537"/>
      <c r="Z23" s="626"/>
      <c r="AA23" s="539"/>
      <c r="AB23" s="539"/>
      <c r="AC23" s="539"/>
      <c r="AD23" s="586"/>
      <c r="AE23" s="636"/>
      <c r="AG23" s="253">
        <v>3</v>
      </c>
      <c r="AH23" s="273" t="s">
        <v>427</v>
      </c>
      <c r="AI23" s="253">
        <f>COUNTIF(H19:H24,AH23)</f>
        <v>1</v>
      </c>
      <c r="AJ23" s="253">
        <f>COUNTIF(I22:J27,AH23)</f>
        <v>0</v>
      </c>
    </row>
    <row r="24" spans="1:36" ht="33" customHeight="1">
      <c r="A24" s="265">
        <v>19</v>
      </c>
      <c r="B24" s="275"/>
      <c r="C24" s="598"/>
      <c r="D24" s="276"/>
      <c r="E24" s="285" t="s">
        <v>403</v>
      </c>
      <c r="F24" s="278"/>
      <c r="G24" s="596"/>
      <c r="H24" s="594"/>
      <c r="I24" s="573"/>
      <c r="J24" s="570"/>
      <c r="L24" s="563"/>
      <c r="M24" s="270"/>
      <c r="N24" s="271" t="str">
        <f>IF(M22="","未入力",IF(M22=O22,IF(M23&gt;O23,"△","▲"),IF(M22&gt;O22,"○","●")))</f>
        <v>○</v>
      </c>
      <c r="O24" s="272"/>
      <c r="P24" s="547"/>
      <c r="Q24" s="548"/>
      <c r="R24" s="549"/>
      <c r="S24" s="270"/>
      <c r="T24" s="271" t="str">
        <f>IF(S22="","未入力",IF(S22=U22,IF(S23&gt;U23,"△","▲"),IF(S22&gt;U22,"○","●")))</f>
        <v>○</v>
      </c>
      <c r="U24" s="272"/>
      <c r="V24" s="628"/>
      <c r="W24" s="628"/>
      <c r="X24" s="540"/>
      <c r="Y24" s="520"/>
      <c r="Z24" s="628"/>
      <c r="AA24" s="540"/>
      <c r="AB24" s="540"/>
      <c r="AC24" s="540"/>
      <c r="AD24" s="608"/>
      <c r="AE24" s="637"/>
      <c r="AG24" s="279"/>
      <c r="AH24" s="280"/>
      <c r="AI24" s="279"/>
      <c r="AJ24" s="279"/>
    </row>
    <row r="25" spans="1:36" ht="33" customHeight="1">
      <c r="A25" s="265"/>
      <c r="B25" s="372">
        <v>0.47222222222222221</v>
      </c>
      <c r="C25" s="580" t="str">
        <f>AH21</f>
        <v>滝尾下郡</v>
      </c>
      <c r="D25" s="622">
        <v>4</v>
      </c>
      <c r="E25" s="557" t="s">
        <v>402</v>
      </c>
      <c r="F25" s="555">
        <v>0</v>
      </c>
      <c r="G25" s="577" t="str">
        <f>AH23</f>
        <v>千怒</v>
      </c>
      <c r="H25" s="574" t="str">
        <f>AH22</f>
        <v>鶴崎</v>
      </c>
      <c r="I25" s="571"/>
      <c r="J25" s="568"/>
      <c r="L25" s="588" t="str">
        <f>AH23</f>
        <v>千怒</v>
      </c>
      <c r="M25" s="262">
        <f>IF(U19="","",U19)</f>
        <v>0</v>
      </c>
      <c r="N25" s="263" t="s">
        <v>402</v>
      </c>
      <c r="O25" s="264">
        <f>IF(S19="","",S19)</f>
        <v>4</v>
      </c>
      <c r="P25" s="262">
        <f>IF(U22="","",U22)</f>
        <v>0</v>
      </c>
      <c r="Q25" s="263" t="s">
        <v>402</v>
      </c>
      <c r="R25" s="264">
        <f>IF(S22="","",S22)</f>
        <v>9</v>
      </c>
      <c r="S25" s="541"/>
      <c r="T25" s="542"/>
      <c r="U25" s="543"/>
      <c r="V25" s="625">
        <f>COUNTIF(M27:U27,"○")</f>
        <v>0</v>
      </c>
      <c r="W25" s="625">
        <f>COUNTIF(M27:U27,"●")</f>
        <v>2</v>
      </c>
      <c r="X25" s="538">
        <f>COUNTIF(M27:U27,"△")</f>
        <v>0</v>
      </c>
      <c r="Y25" s="536">
        <v>0</v>
      </c>
      <c r="Z25" s="625">
        <f>V25*3+X25*0+Y25*1</f>
        <v>0</v>
      </c>
      <c r="AA25" s="538">
        <f>RANK(Z25,Z19:Z27)</f>
        <v>3</v>
      </c>
      <c r="AB25" s="538">
        <f>M25+P25+S25</f>
        <v>0</v>
      </c>
      <c r="AC25" s="538">
        <f>O25+R25+U25</f>
        <v>13</v>
      </c>
      <c r="AD25" s="585"/>
      <c r="AE25" s="632">
        <v>3</v>
      </c>
    </row>
    <row r="26" spans="1:36" ht="33" customHeight="1">
      <c r="A26" s="265" t="s">
        <v>422</v>
      </c>
      <c r="B26" s="275"/>
      <c r="C26" s="581"/>
      <c r="D26" s="560"/>
      <c r="E26" s="558"/>
      <c r="F26" s="556"/>
      <c r="G26" s="578"/>
      <c r="H26" s="575"/>
      <c r="I26" s="572"/>
      <c r="J26" s="569"/>
      <c r="L26" s="589"/>
      <c r="M26" s="267" t="str">
        <f>IF(U20="","",U20)</f>
        <v/>
      </c>
      <c r="N26" s="268" t="s">
        <v>403</v>
      </c>
      <c r="O26" s="269" t="str">
        <f>IF(S20="","",S20)</f>
        <v/>
      </c>
      <c r="P26" s="267" t="str">
        <f>IF(U23="","",U23)</f>
        <v/>
      </c>
      <c r="Q26" s="268" t="s">
        <v>403</v>
      </c>
      <c r="R26" s="269" t="str">
        <f>IF(S23="","",S23)</f>
        <v/>
      </c>
      <c r="S26" s="544"/>
      <c r="T26" s="545"/>
      <c r="U26" s="546"/>
      <c r="V26" s="626"/>
      <c r="W26" s="626"/>
      <c r="X26" s="539"/>
      <c r="Y26" s="537"/>
      <c r="Z26" s="626"/>
      <c r="AA26" s="539"/>
      <c r="AB26" s="539"/>
      <c r="AC26" s="539"/>
      <c r="AD26" s="586"/>
      <c r="AE26" s="633"/>
    </row>
    <row r="27" spans="1:36" ht="33" customHeight="1" thickBot="1">
      <c r="A27" s="286"/>
      <c r="B27" s="287"/>
      <c r="C27" s="582"/>
      <c r="D27" s="375"/>
      <c r="E27" s="376" t="s">
        <v>403</v>
      </c>
      <c r="F27" s="377"/>
      <c r="G27" s="579"/>
      <c r="H27" s="576"/>
      <c r="I27" s="592"/>
      <c r="J27" s="591"/>
      <c r="L27" s="590"/>
      <c r="M27" s="282"/>
      <c r="N27" s="283" t="str">
        <f>IF(M25="","未入力",IF(M25=O25,IF(M26&gt;O26,"△","▲"),IF(M25&gt;O25,"○","●")))</f>
        <v>●</v>
      </c>
      <c r="O27" s="284"/>
      <c r="P27" s="282"/>
      <c r="Q27" s="283" t="str">
        <f>IF(P25="","未入力",IF(P25=R25,IF(P26&gt;R26,"△","▲"),IF(P25&gt;R25,"○","●")))</f>
        <v>●</v>
      </c>
      <c r="R27" s="284"/>
      <c r="S27" s="616"/>
      <c r="T27" s="617"/>
      <c r="U27" s="618"/>
      <c r="V27" s="627"/>
      <c r="W27" s="627"/>
      <c r="X27" s="584"/>
      <c r="Y27" s="583"/>
      <c r="Z27" s="627"/>
      <c r="AA27" s="584"/>
      <c r="AB27" s="584"/>
      <c r="AC27" s="584"/>
      <c r="AD27" s="587"/>
      <c r="AE27" s="634"/>
    </row>
    <row r="28" spans="1:36" ht="57" customHeight="1">
      <c r="A28" s="242"/>
      <c r="L28" s="243"/>
    </row>
    <row r="29" spans="1:36" ht="29.25" thickBot="1">
      <c r="A29" s="243" t="str">
        <f>AH31</f>
        <v>天空広場東</v>
      </c>
      <c r="U29" s="244"/>
      <c r="V29" s="244" t="s">
        <v>380</v>
      </c>
      <c r="W29" s="244"/>
      <c r="X29" s="244"/>
      <c r="Y29" s="244"/>
      <c r="Z29" s="517" t="str">
        <f>AI29</f>
        <v>8</v>
      </c>
      <c r="AA29" s="518"/>
      <c r="AB29" s="244" t="s">
        <v>381</v>
      </c>
      <c r="AC29" s="244"/>
      <c r="AD29" s="244"/>
      <c r="AE29" s="244"/>
      <c r="AF29" s="245"/>
      <c r="AG29" s="246" t="s">
        <v>382</v>
      </c>
      <c r="AH29" s="246"/>
      <c r="AI29" s="247" t="s">
        <v>423</v>
      </c>
      <c r="AJ29" s="246" t="s">
        <v>381</v>
      </c>
    </row>
    <row r="30" spans="1:36" ht="33.75" thickBot="1">
      <c r="A30" s="515" t="s">
        <v>384</v>
      </c>
      <c r="B30" s="516"/>
      <c r="C30" s="248"/>
      <c r="D30" s="535"/>
      <c r="E30" s="535"/>
      <c r="F30" s="535"/>
      <c r="G30" s="249"/>
      <c r="H30" s="250"/>
      <c r="I30" s="250"/>
      <c r="J30" s="251"/>
      <c r="L30" s="252" t="s">
        <v>387</v>
      </c>
      <c r="M30" s="533" t="str">
        <f>AH30</f>
        <v>C</v>
      </c>
      <c r="N30" s="534"/>
      <c r="O30" s="534"/>
      <c r="P30" s="530" t="s">
        <v>376</v>
      </c>
      <c r="Q30" s="531"/>
      <c r="R30" s="532"/>
      <c r="S30" s="525" t="str">
        <f>AH31</f>
        <v>天空広場東</v>
      </c>
      <c r="T30" s="526"/>
      <c r="U30" s="526"/>
      <c r="V30" s="526"/>
      <c r="W30" s="526"/>
      <c r="X30" s="526"/>
      <c r="Y30" s="528" t="s">
        <v>389</v>
      </c>
      <c r="Z30" s="529"/>
      <c r="AA30" s="525" t="str">
        <f>AH32</f>
        <v>日岡</v>
      </c>
      <c r="AB30" s="526"/>
      <c r="AC30" s="526"/>
      <c r="AD30" s="526"/>
      <c r="AE30" s="527"/>
      <c r="AG30" s="253" t="s">
        <v>387</v>
      </c>
      <c r="AH30" s="519" t="s">
        <v>428</v>
      </c>
      <c r="AI30" s="519"/>
      <c r="AJ30" s="519"/>
    </row>
    <row r="31" spans="1:36" ht="33" customHeight="1" thickTop="1" thickBot="1">
      <c r="A31" s="254" t="s">
        <v>390</v>
      </c>
      <c r="B31" s="255" t="s">
        <v>391</v>
      </c>
      <c r="C31" s="523"/>
      <c r="D31" s="524"/>
      <c r="E31" s="524"/>
      <c r="F31" s="524"/>
      <c r="G31" s="524"/>
      <c r="H31" s="256" t="s">
        <v>392</v>
      </c>
      <c r="I31" s="521" t="s">
        <v>393</v>
      </c>
      <c r="J31" s="522"/>
      <c r="L31" s="257" t="s">
        <v>394</v>
      </c>
      <c r="M31" s="520" t="str">
        <f>L32</f>
        <v>日岡</v>
      </c>
      <c r="N31" s="520"/>
      <c r="O31" s="520"/>
      <c r="P31" s="520" t="str">
        <f>L35</f>
        <v>東稙田</v>
      </c>
      <c r="Q31" s="520"/>
      <c r="R31" s="520"/>
      <c r="S31" s="520" t="str">
        <f>L38</f>
        <v>弥生</v>
      </c>
      <c r="T31" s="520"/>
      <c r="U31" s="520"/>
      <c r="V31" s="258" t="s">
        <v>263</v>
      </c>
      <c r="W31" s="258" t="s">
        <v>395</v>
      </c>
      <c r="X31" s="258" t="s">
        <v>396</v>
      </c>
      <c r="Y31" s="258" t="s">
        <v>528</v>
      </c>
      <c r="Z31" s="258" t="s">
        <v>264</v>
      </c>
      <c r="AA31" s="258" t="s">
        <v>397</v>
      </c>
      <c r="AB31" s="258" t="s">
        <v>398</v>
      </c>
      <c r="AC31" s="258" t="s">
        <v>399</v>
      </c>
      <c r="AD31" s="258" t="s">
        <v>400</v>
      </c>
      <c r="AE31" s="259" t="s">
        <v>401</v>
      </c>
      <c r="AG31" s="253" t="s">
        <v>376</v>
      </c>
      <c r="AH31" s="519" t="s">
        <v>429</v>
      </c>
      <c r="AI31" s="519"/>
      <c r="AJ31" s="519"/>
    </row>
    <row r="32" spans="1:36" ht="33.75" customHeight="1" thickTop="1">
      <c r="A32" s="260"/>
      <c r="B32" s="261">
        <v>0.33333333333333331</v>
      </c>
      <c r="C32" s="553" t="str">
        <f>AH34</f>
        <v>日岡</v>
      </c>
      <c r="D32" s="559">
        <v>5</v>
      </c>
      <c r="E32" s="557" t="s">
        <v>402</v>
      </c>
      <c r="F32" s="555">
        <v>0</v>
      </c>
      <c r="G32" s="612" t="str">
        <f>AH35</f>
        <v>東稙田</v>
      </c>
      <c r="H32" s="614" t="str">
        <f>AH36</f>
        <v>弥生</v>
      </c>
      <c r="I32" s="566"/>
      <c r="J32" s="564"/>
      <c r="L32" s="550" t="str">
        <f>AH34</f>
        <v>日岡</v>
      </c>
      <c r="M32" s="541"/>
      <c r="N32" s="542"/>
      <c r="O32" s="543"/>
      <c r="P32" s="262">
        <f>IF(D32="","",D32)</f>
        <v>5</v>
      </c>
      <c r="Q32" s="263" t="s">
        <v>402</v>
      </c>
      <c r="R32" s="264">
        <f>IF(F32="","",F32)</f>
        <v>0</v>
      </c>
      <c r="S32" s="262">
        <f>IF(D38="","",D38)</f>
        <v>0</v>
      </c>
      <c r="T32" s="263" t="s">
        <v>402</v>
      </c>
      <c r="U32" s="264">
        <f>IF(F38="","",F38)</f>
        <v>2</v>
      </c>
      <c r="V32" s="625">
        <f>COUNTIF(M34:U34,"○")</f>
        <v>1</v>
      </c>
      <c r="W32" s="625">
        <f>COUNTIF(M34:U34,"●")</f>
        <v>1</v>
      </c>
      <c r="X32" s="538">
        <f>COUNTIF(M34:U34,"△")</f>
        <v>0</v>
      </c>
      <c r="Y32" s="536">
        <v>0</v>
      </c>
      <c r="Z32" s="625">
        <f>V32*3+X32*0+Y32*1</f>
        <v>3</v>
      </c>
      <c r="AA32" s="538">
        <f>RANK(Z32,Z32:Z40)</f>
        <v>2</v>
      </c>
      <c r="AB32" s="538">
        <f>M32+P32+S32</f>
        <v>5</v>
      </c>
      <c r="AC32" s="538">
        <f>O32+R32+U32</f>
        <v>2</v>
      </c>
      <c r="AD32" s="585">
        <f>AB32-AC32</f>
        <v>3</v>
      </c>
      <c r="AE32" s="629">
        <v>2</v>
      </c>
      <c r="AG32" s="253" t="s">
        <v>389</v>
      </c>
      <c r="AH32" s="519" t="s">
        <v>433</v>
      </c>
      <c r="AI32" s="519"/>
      <c r="AJ32" s="519"/>
    </row>
    <row r="33" spans="1:36" ht="33.75" customHeight="1">
      <c r="A33" s="265">
        <v>7</v>
      </c>
      <c r="B33" s="266"/>
      <c r="C33" s="553"/>
      <c r="D33" s="560"/>
      <c r="E33" s="558"/>
      <c r="F33" s="556"/>
      <c r="G33" s="612"/>
      <c r="H33" s="614"/>
      <c r="I33" s="566"/>
      <c r="J33" s="564"/>
      <c r="L33" s="551"/>
      <c r="M33" s="544"/>
      <c r="N33" s="545"/>
      <c r="O33" s="546"/>
      <c r="P33" s="267" t="str">
        <f>IF(D34="","",D34)</f>
        <v/>
      </c>
      <c r="Q33" s="268" t="s">
        <v>403</v>
      </c>
      <c r="R33" s="269" t="str">
        <f>IF(F34="","",F34)</f>
        <v/>
      </c>
      <c r="S33" s="267" t="str">
        <f>IF(D40="","",D40)</f>
        <v/>
      </c>
      <c r="T33" s="268" t="s">
        <v>403</v>
      </c>
      <c r="U33" s="269" t="str">
        <f>IF(F40="","",F40)</f>
        <v/>
      </c>
      <c r="V33" s="626"/>
      <c r="W33" s="626"/>
      <c r="X33" s="539"/>
      <c r="Y33" s="537"/>
      <c r="Z33" s="626"/>
      <c r="AA33" s="539"/>
      <c r="AB33" s="539"/>
      <c r="AC33" s="539"/>
      <c r="AD33" s="586"/>
      <c r="AE33" s="630"/>
      <c r="AG33" s="253" t="s">
        <v>404</v>
      </c>
      <c r="AH33" s="253" t="s">
        <v>405</v>
      </c>
      <c r="AI33" s="253" t="s">
        <v>392</v>
      </c>
      <c r="AJ33" s="253" t="s">
        <v>393</v>
      </c>
    </row>
    <row r="34" spans="1:36" ht="33.75" customHeight="1">
      <c r="A34" s="265"/>
      <c r="B34" s="266"/>
      <c r="C34" s="554"/>
      <c r="D34" s="276"/>
      <c r="E34" s="285" t="s">
        <v>403</v>
      </c>
      <c r="F34" s="278"/>
      <c r="G34" s="613"/>
      <c r="H34" s="615"/>
      <c r="I34" s="567"/>
      <c r="J34" s="565"/>
      <c r="L34" s="552"/>
      <c r="M34" s="547"/>
      <c r="N34" s="548"/>
      <c r="O34" s="549"/>
      <c r="P34" s="270"/>
      <c r="Q34" s="271" t="str">
        <f>IF(P32="","未入力",IF(P32=R32,IF(P33&gt;R33,"△","▲"),IF(P32&gt;R32,"○","●")))</f>
        <v>○</v>
      </c>
      <c r="R34" s="272"/>
      <c r="S34" s="270"/>
      <c r="T34" s="271" t="str">
        <f>IF(S32="","未入力",IF(S32=U32,IF(S33&gt;U33,"△","▲"),IF(S32&gt;U32,"○","●")))</f>
        <v>●</v>
      </c>
      <c r="U34" s="272"/>
      <c r="V34" s="628"/>
      <c r="W34" s="628"/>
      <c r="X34" s="540"/>
      <c r="Y34" s="520"/>
      <c r="Z34" s="628"/>
      <c r="AA34" s="540"/>
      <c r="AB34" s="540"/>
      <c r="AC34" s="540"/>
      <c r="AD34" s="608"/>
      <c r="AE34" s="638"/>
      <c r="AG34" s="253">
        <v>1</v>
      </c>
      <c r="AH34" s="273" t="s">
        <v>435</v>
      </c>
      <c r="AI34" s="253">
        <f>COUNTIF(H32:H40,AH34)</f>
        <v>1</v>
      </c>
      <c r="AJ34" s="253">
        <f>COUNTIF(I32:J40,AH34)</f>
        <v>0</v>
      </c>
    </row>
    <row r="35" spans="1:36" ht="33.75" customHeight="1">
      <c r="A35" s="265" t="s">
        <v>421</v>
      </c>
      <c r="B35" s="274">
        <v>0.39583333333333331</v>
      </c>
      <c r="C35" s="597" t="str">
        <f>AH35</f>
        <v>東稙田</v>
      </c>
      <c r="D35" s="559">
        <v>1</v>
      </c>
      <c r="E35" s="600" t="s">
        <v>402</v>
      </c>
      <c r="F35" s="599">
        <v>6</v>
      </c>
      <c r="G35" s="595" t="str">
        <f>AH36</f>
        <v>弥生</v>
      </c>
      <c r="H35" s="593" t="str">
        <f>AH34</f>
        <v>日岡</v>
      </c>
      <c r="I35" s="571"/>
      <c r="J35" s="568"/>
      <c r="L35" s="588" t="str">
        <f>AH35</f>
        <v>東稙田</v>
      </c>
      <c r="M35" s="262">
        <f>IF(R32="","",R32)</f>
        <v>0</v>
      </c>
      <c r="N35" s="263" t="s">
        <v>402</v>
      </c>
      <c r="O35" s="264">
        <f>IF(P32="","",P32)</f>
        <v>5</v>
      </c>
      <c r="P35" s="541"/>
      <c r="Q35" s="542"/>
      <c r="R35" s="543"/>
      <c r="S35" s="262">
        <f>IF(D35="","",D35)</f>
        <v>1</v>
      </c>
      <c r="T35" s="263" t="s">
        <v>402</v>
      </c>
      <c r="U35" s="264">
        <f>IF(F35="","",F35)</f>
        <v>6</v>
      </c>
      <c r="V35" s="625">
        <f>COUNTIF(M37:U37,"○")</f>
        <v>0</v>
      </c>
      <c r="W35" s="625">
        <f>COUNTIF(M37:U37,"●")</f>
        <v>2</v>
      </c>
      <c r="X35" s="538">
        <f>COUNTIF(M37:U37,"△")</f>
        <v>0</v>
      </c>
      <c r="Y35" s="536">
        <v>0</v>
      </c>
      <c r="Z35" s="625">
        <f>V35*3+X35*0+Y35*1</f>
        <v>0</v>
      </c>
      <c r="AA35" s="538">
        <f>RANK(Z35,Z32:Z40)</f>
        <v>3</v>
      </c>
      <c r="AB35" s="538">
        <f>M35+P35+S35</f>
        <v>1</v>
      </c>
      <c r="AC35" s="538">
        <f>O35+R35+U35</f>
        <v>11</v>
      </c>
      <c r="AD35" s="585"/>
      <c r="AE35" s="632">
        <v>3</v>
      </c>
      <c r="AG35" s="253">
        <v>2</v>
      </c>
      <c r="AH35" s="273" t="s">
        <v>199</v>
      </c>
      <c r="AI35" s="253">
        <f>COUNTIF(H32:H40,AH35)</f>
        <v>1</v>
      </c>
      <c r="AJ35" s="253">
        <f>COUNTIF(I32:J40,AH35)</f>
        <v>0</v>
      </c>
    </row>
    <row r="36" spans="1:36" ht="33.75" customHeight="1">
      <c r="A36" s="265"/>
      <c r="B36" s="275"/>
      <c r="C36" s="581"/>
      <c r="D36" s="560"/>
      <c r="E36" s="558"/>
      <c r="F36" s="556"/>
      <c r="G36" s="578"/>
      <c r="H36" s="575"/>
      <c r="I36" s="572"/>
      <c r="J36" s="569"/>
      <c r="L36" s="589"/>
      <c r="M36" s="267" t="str">
        <f>IF(R33="","",R33)</f>
        <v/>
      </c>
      <c r="N36" s="268" t="s">
        <v>403</v>
      </c>
      <c r="O36" s="269" t="str">
        <f>IF(P33="","",P33)</f>
        <v/>
      </c>
      <c r="P36" s="544"/>
      <c r="Q36" s="545"/>
      <c r="R36" s="546"/>
      <c r="S36" s="267" t="str">
        <f>IF(D37="","",D37)</f>
        <v/>
      </c>
      <c r="T36" s="268" t="s">
        <v>403</v>
      </c>
      <c r="U36" s="269" t="str">
        <f>IF(F37="","",F37)</f>
        <v/>
      </c>
      <c r="V36" s="626"/>
      <c r="W36" s="626"/>
      <c r="X36" s="539"/>
      <c r="Y36" s="537"/>
      <c r="Z36" s="626"/>
      <c r="AA36" s="539"/>
      <c r="AB36" s="539"/>
      <c r="AC36" s="539"/>
      <c r="AD36" s="586"/>
      <c r="AE36" s="633"/>
      <c r="AG36" s="253">
        <v>3</v>
      </c>
      <c r="AH36" s="273" t="s">
        <v>436</v>
      </c>
      <c r="AI36" s="253">
        <f>COUNTIF(H32:H40,AH36)</f>
        <v>1</v>
      </c>
      <c r="AJ36" s="253">
        <f>COUNTIF(I35:J40,AH36)</f>
        <v>0</v>
      </c>
    </row>
    <row r="37" spans="1:36" ht="33.75" customHeight="1">
      <c r="A37" s="265">
        <v>19</v>
      </c>
      <c r="B37" s="275"/>
      <c r="C37" s="598"/>
      <c r="D37" s="276"/>
      <c r="E37" s="285" t="s">
        <v>403</v>
      </c>
      <c r="F37" s="278"/>
      <c r="G37" s="596"/>
      <c r="H37" s="594"/>
      <c r="I37" s="573"/>
      <c r="J37" s="570"/>
      <c r="L37" s="623"/>
      <c r="M37" s="270"/>
      <c r="N37" s="271" t="str">
        <f>IF(M35="","未入力",IF(M35=O35,IF(M36&gt;O36,"△","▲"),IF(M35&gt;O35,"○","●")))</f>
        <v>●</v>
      </c>
      <c r="O37" s="272"/>
      <c r="P37" s="547"/>
      <c r="Q37" s="548"/>
      <c r="R37" s="549"/>
      <c r="S37" s="270"/>
      <c r="T37" s="271" t="str">
        <f>IF(S35="","未入力",IF(S35=U35,IF(S36&gt;U36,"△","▲"),IF(S35&gt;U35,"○","●")))</f>
        <v>●</v>
      </c>
      <c r="U37" s="272"/>
      <c r="V37" s="628"/>
      <c r="W37" s="628"/>
      <c r="X37" s="540"/>
      <c r="Y37" s="520"/>
      <c r="Z37" s="628"/>
      <c r="AA37" s="540"/>
      <c r="AB37" s="540"/>
      <c r="AC37" s="540"/>
      <c r="AD37" s="608"/>
      <c r="AE37" s="640"/>
      <c r="AG37" s="279"/>
      <c r="AH37" s="280"/>
      <c r="AI37" s="279"/>
      <c r="AJ37" s="279"/>
    </row>
    <row r="38" spans="1:36" ht="33.75" customHeight="1">
      <c r="A38" s="265"/>
      <c r="B38" s="281">
        <v>0.45833333333333331</v>
      </c>
      <c r="C38" s="580" t="str">
        <f>AH34</f>
        <v>日岡</v>
      </c>
      <c r="D38" s="622">
        <v>0</v>
      </c>
      <c r="E38" s="557" t="s">
        <v>402</v>
      </c>
      <c r="F38" s="555">
        <v>2</v>
      </c>
      <c r="G38" s="577" t="str">
        <f>AH36</f>
        <v>弥生</v>
      </c>
      <c r="H38" s="574" t="str">
        <f>AH35</f>
        <v>東稙田</v>
      </c>
      <c r="I38" s="571"/>
      <c r="J38" s="568"/>
      <c r="L38" s="561" t="str">
        <f>AH36</f>
        <v>弥生</v>
      </c>
      <c r="M38" s="262">
        <f>IF(U32="","",U32)</f>
        <v>2</v>
      </c>
      <c r="N38" s="263" t="s">
        <v>402</v>
      </c>
      <c r="O38" s="264">
        <f>IF(S32="","",S32)</f>
        <v>0</v>
      </c>
      <c r="P38" s="262">
        <f>IF(U35="","",U35)</f>
        <v>6</v>
      </c>
      <c r="Q38" s="263" t="s">
        <v>402</v>
      </c>
      <c r="R38" s="264">
        <f>IF(S35="","",S35)</f>
        <v>1</v>
      </c>
      <c r="S38" s="541"/>
      <c r="T38" s="542"/>
      <c r="U38" s="543"/>
      <c r="V38" s="625">
        <f>COUNTIF(M40:U40,"○")</f>
        <v>2</v>
      </c>
      <c r="W38" s="625">
        <f>COUNTIF(M40:U40,"●")</f>
        <v>0</v>
      </c>
      <c r="X38" s="538">
        <f>COUNTIF(M40:U40,"△")</f>
        <v>0</v>
      </c>
      <c r="Y38" s="536">
        <v>0</v>
      </c>
      <c r="Z38" s="625">
        <f>V38*3+X38*0+Y38*1</f>
        <v>6</v>
      </c>
      <c r="AA38" s="538">
        <f>RANK(Z38,Z32:Z40)</f>
        <v>1</v>
      </c>
      <c r="AB38" s="538">
        <f>M38+P38+S38</f>
        <v>8</v>
      </c>
      <c r="AC38" s="538">
        <f>O38+R38+U38</f>
        <v>1</v>
      </c>
      <c r="AD38" s="585">
        <f>AB38-AC38</f>
        <v>7</v>
      </c>
      <c r="AE38" s="635">
        <v>1</v>
      </c>
    </row>
    <row r="39" spans="1:36" ht="33.75" customHeight="1">
      <c r="A39" s="265" t="s">
        <v>422</v>
      </c>
      <c r="B39" s="275"/>
      <c r="C39" s="581"/>
      <c r="D39" s="560"/>
      <c r="E39" s="558"/>
      <c r="F39" s="556"/>
      <c r="G39" s="578"/>
      <c r="H39" s="575"/>
      <c r="I39" s="572"/>
      <c r="J39" s="569"/>
      <c r="L39" s="562"/>
      <c r="M39" s="267" t="str">
        <f>IF(U33="","",U33)</f>
        <v/>
      </c>
      <c r="N39" s="268" t="s">
        <v>403</v>
      </c>
      <c r="O39" s="269" t="str">
        <f>IF(S33="","",S33)</f>
        <v/>
      </c>
      <c r="P39" s="267" t="str">
        <f>IF(U36="","",U36)</f>
        <v/>
      </c>
      <c r="Q39" s="268" t="s">
        <v>403</v>
      </c>
      <c r="R39" s="269" t="str">
        <f>IF(S36="","",S36)</f>
        <v/>
      </c>
      <c r="S39" s="544"/>
      <c r="T39" s="545"/>
      <c r="U39" s="546"/>
      <c r="V39" s="626"/>
      <c r="W39" s="626"/>
      <c r="X39" s="539"/>
      <c r="Y39" s="537"/>
      <c r="Z39" s="626"/>
      <c r="AA39" s="539"/>
      <c r="AB39" s="539"/>
      <c r="AC39" s="539"/>
      <c r="AD39" s="586"/>
      <c r="AE39" s="636"/>
    </row>
    <row r="40" spans="1:36" ht="33.75" customHeight="1" thickBot="1">
      <c r="A40" s="286"/>
      <c r="B40" s="287"/>
      <c r="C40" s="582"/>
      <c r="D40" s="375"/>
      <c r="E40" s="376" t="s">
        <v>403</v>
      </c>
      <c r="F40" s="377"/>
      <c r="G40" s="579"/>
      <c r="H40" s="576"/>
      <c r="I40" s="592"/>
      <c r="J40" s="591"/>
      <c r="L40" s="641"/>
      <c r="M40" s="282"/>
      <c r="N40" s="283" t="str">
        <f>IF(M38="","未入力",IF(M38=O38,IF(M39&gt;O39,"△","▲"),IF(M38&gt;O38,"○","●")))</f>
        <v>○</v>
      </c>
      <c r="O40" s="284"/>
      <c r="P40" s="282"/>
      <c r="Q40" s="283" t="str">
        <f>IF(P38="","未入力",IF(P38=R38,IF(P39&gt;R39,"△","▲"),IF(P38&gt;R38,"○","●")))</f>
        <v>○</v>
      </c>
      <c r="R40" s="284"/>
      <c r="S40" s="616"/>
      <c r="T40" s="617"/>
      <c r="U40" s="618"/>
      <c r="V40" s="627"/>
      <c r="W40" s="627"/>
      <c r="X40" s="584"/>
      <c r="Y40" s="583"/>
      <c r="Z40" s="627"/>
      <c r="AA40" s="584"/>
      <c r="AB40" s="584"/>
      <c r="AC40" s="584"/>
      <c r="AD40" s="587"/>
      <c r="AE40" s="639"/>
    </row>
    <row r="41" spans="1:36" ht="57.75" customHeight="1">
      <c r="A41" s="242"/>
      <c r="L41" s="243"/>
    </row>
    <row r="42" spans="1:36" ht="29.25" thickBot="1">
      <c r="A42" s="243" t="str">
        <f>AH44</f>
        <v>天空広場西</v>
      </c>
      <c r="U42" s="244"/>
      <c r="V42" s="244" t="s">
        <v>380</v>
      </c>
      <c r="W42" s="244"/>
      <c r="X42" s="244"/>
      <c r="Y42" s="244"/>
      <c r="Z42" s="517" t="str">
        <f>AI42</f>
        <v>8</v>
      </c>
      <c r="AA42" s="518"/>
      <c r="AB42" s="244" t="s">
        <v>381</v>
      </c>
      <c r="AC42" s="244"/>
      <c r="AD42" s="244"/>
      <c r="AE42" s="244"/>
      <c r="AF42" s="245"/>
      <c r="AG42" s="246" t="s">
        <v>382</v>
      </c>
      <c r="AH42" s="246"/>
      <c r="AI42" s="247" t="s">
        <v>423</v>
      </c>
      <c r="AJ42" s="246" t="s">
        <v>381</v>
      </c>
    </row>
    <row r="43" spans="1:36" ht="33.75" thickBot="1">
      <c r="A43" s="515" t="s">
        <v>384</v>
      </c>
      <c r="B43" s="516"/>
      <c r="C43" s="248"/>
      <c r="D43" s="535"/>
      <c r="E43" s="535"/>
      <c r="F43" s="535"/>
      <c r="G43" s="249"/>
      <c r="H43" s="250"/>
      <c r="I43" s="250"/>
      <c r="J43" s="251"/>
      <c r="L43" s="252" t="s">
        <v>387</v>
      </c>
      <c r="M43" s="533" t="str">
        <f>AH43</f>
        <v>D</v>
      </c>
      <c r="N43" s="534"/>
      <c r="O43" s="534"/>
      <c r="P43" s="530" t="s">
        <v>376</v>
      </c>
      <c r="Q43" s="531"/>
      <c r="R43" s="532"/>
      <c r="S43" s="525" t="str">
        <f>AH44</f>
        <v>天空広場西</v>
      </c>
      <c r="T43" s="526"/>
      <c r="U43" s="526"/>
      <c r="V43" s="526"/>
      <c r="W43" s="526"/>
      <c r="X43" s="526"/>
      <c r="Y43" s="528" t="s">
        <v>389</v>
      </c>
      <c r="Z43" s="529"/>
      <c r="AA43" s="525" t="str">
        <f>AH45</f>
        <v>戸次吉野</v>
      </c>
      <c r="AB43" s="526"/>
      <c r="AC43" s="526"/>
      <c r="AD43" s="526"/>
      <c r="AE43" s="527"/>
      <c r="AG43" s="253" t="s">
        <v>387</v>
      </c>
      <c r="AH43" s="519" t="s">
        <v>430</v>
      </c>
      <c r="AI43" s="519"/>
      <c r="AJ43" s="519"/>
    </row>
    <row r="44" spans="1:36" ht="33" customHeight="1" thickTop="1" thickBot="1">
      <c r="A44" s="254" t="s">
        <v>390</v>
      </c>
      <c r="B44" s="255" t="s">
        <v>391</v>
      </c>
      <c r="C44" s="523"/>
      <c r="D44" s="524"/>
      <c r="E44" s="524"/>
      <c r="F44" s="524"/>
      <c r="G44" s="524"/>
      <c r="H44" s="256" t="s">
        <v>392</v>
      </c>
      <c r="I44" s="521" t="s">
        <v>393</v>
      </c>
      <c r="J44" s="522"/>
      <c r="L44" s="257" t="s">
        <v>394</v>
      </c>
      <c r="M44" s="520" t="str">
        <f>L45</f>
        <v>戸次吉野</v>
      </c>
      <c r="N44" s="520"/>
      <c r="O44" s="520"/>
      <c r="P44" s="520" t="str">
        <f>L48</f>
        <v>挾間</v>
      </c>
      <c r="Q44" s="520"/>
      <c r="R44" s="520"/>
      <c r="S44" s="520" t="str">
        <f>L51</f>
        <v>彦陽</v>
      </c>
      <c r="T44" s="520"/>
      <c r="U44" s="520"/>
      <c r="V44" s="258" t="s">
        <v>263</v>
      </c>
      <c r="W44" s="258" t="s">
        <v>395</v>
      </c>
      <c r="X44" s="258" t="s">
        <v>396</v>
      </c>
      <c r="Y44" s="258" t="s">
        <v>528</v>
      </c>
      <c r="Z44" s="258" t="s">
        <v>264</v>
      </c>
      <c r="AA44" s="258" t="s">
        <v>397</v>
      </c>
      <c r="AB44" s="258" t="s">
        <v>398</v>
      </c>
      <c r="AC44" s="258" t="s">
        <v>399</v>
      </c>
      <c r="AD44" s="258" t="s">
        <v>400</v>
      </c>
      <c r="AE44" s="259" t="s">
        <v>401</v>
      </c>
      <c r="AG44" s="253" t="s">
        <v>376</v>
      </c>
      <c r="AH44" s="519" t="s">
        <v>431</v>
      </c>
      <c r="AI44" s="519"/>
      <c r="AJ44" s="519"/>
    </row>
    <row r="45" spans="1:36" ht="33" customHeight="1" thickTop="1">
      <c r="A45" s="260"/>
      <c r="B45" s="261">
        <v>0.33333333333333331</v>
      </c>
      <c r="C45" s="553" t="str">
        <f>AH47</f>
        <v>戸次吉野</v>
      </c>
      <c r="D45" s="559">
        <v>1</v>
      </c>
      <c r="E45" s="557" t="s">
        <v>402</v>
      </c>
      <c r="F45" s="555">
        <v>1</v>
      </c>
      <c r="G45" s="612" t="str">
        <f>AH48</f>
        <v>挾間</v>
      </c>
      <c r="H45" s="614" t="str">
        <f>AH49</f>
        <v>彦陽</v>
      </c>
      <c r="I45" s="566"/>
      <c r="J45" s="564"/>
      <c r="L45" s="561" t="str">
        <f>AH47</f>
        <v>戸次吉野</v>
      </c>
      <c r="M45" s="541"/>
      <c r="N45" s="542"/>
      <c r="O45" s="543"/>
      <c r="P45" s="262">
        <f>IF(D45="","",D45)</f>
        <v>1</v>
      </c>
      <c r="Q45" s="263" t="s">
        <v>402</v>
      </c>
      <c r="R45" s="264">
        <f>IF(F45="","",F45)</f>
        <v>1</v>
      </c>
      <c r="S45" s="262">
        <f>IF(D51="","",D51)</f>
        <v>14</v>
      </c>
      <c r="T45" s="263" t="s">
        <v>402</v>
      </c>
      <c r="U45" s="264">
        <f>IF(F51="","",F51)</f>
        <v>0</v>
      </c>
      <c r="V45" s="536">
        <f>COUNTIF(M47:U47,"○")</f>
        <v>1</v>
      </c>
      <c r="W45" s="536">
        <f>COUNTIF(M47:U47,"●")</f>
        <v>0</v>
      </c>
      <c r="X45" s="538">
        <f>COUNTIF(M47:U47,"△")</f>
        <v>0</v>
      </c>
      <c r="Y45" s="536">
        <v>1</v>
      </c>
      <c r="Z45" s="625">
        <f>V45*3+X45*0+Y45*1</f>
        <v>4</v>
      </c>
      <c r="AA45" s="538">
        <f>RANK(Z45,Z45:Z53)</f>
        <v>1</v>
      </c>
      <c r="AB45" s="538">
        <f>M45+P45+S45</f>
        <v>15</v>
      </c>
      <c r="AC45" s="538">
        <f>O45+R45+U45</f>
        <v>1</v>
      </c>
      <c r="AD45" s="585">
        <f>AB45-AC45</f>
        <v>14</v>
      </c>
      <c r="AE45" s="635">
        <v>1</v>
      </c>
      <c r="AG45" s="253" t="s">
        <v>389</v>
      </c>
      <c r="AH45" s="519" t="s">
        <v>434</v>
      </c>
      <c r="AI45" s="519"/>
      <c r="AJ45" s="519"/>
    </row>
    <row r="46" spans="1:36" ht="33" customHeight="1">
      <c r="A46" s="265">
        <v>7</v>
      </c>
      <c r="B46" s="266"/>
      <c r="C46" s="553"/>
      <c r="D46" s="560"/>
      <c r="E46" s="558"/>
      <c r="F46" s="556"/>
      <c r="G46" s="612"/>
      <c r="H46" s="614"/>
      <c r="I46" s="566"/>
      <c r="J46" s="564"/>
      <c r="L46" s="562"/>
      <c r="M46" s="544"/>
      <c r="N46" s="545"/>
      <c r="O46" s="546"/>
      <c r="P46" s="267" t="str">
        <f>IF(D47="","",D47)</f>
        <v/>
      </c>
      <c r="Q46" s="268" t="s">
        <v>403</v>
      </c>
      <c r="R46" s="269" t="str">
        <f>IF(F47="","",F47)</f>
        <v/>
      </c>
      <c r="S46" s="267" t="str">
        <f>IF(D53="","",D53)</f>
        <v/>
      </c>
      <c r="T46" s="268" t="s">
        <v>403</v>
      </c>
      <c r="U46" s="269" t="str">
        <f>IF(F53="","",F53)</f>
        <v/>
      </c>
      <c r="V46" s="537"/>
      <c r="W46" s="537"/>
      <c r="X46" s="539"/>
      <c r="Y46" s="537"/>
      <c r="Z46" s="626"/>
      <c r="AA46" s="539"/>
      <c r="AB46" s="539"/>
      <c r="AC46" s="539"/>
      <c r="AD46" s="586"/>
      <c r="AE46" s="636"/>
      <c r="AG46" s="253" t="s">
        <v>404</v>
      </c>
      <c r="AH46" s="253" t="s">
        <v>405</v>
      </c>
      <c r="AI46" s="253" t="s">
        <v>392</v>
      </c>
      <c r="AJ46" s="253" t="s">
        <v>393</v>
      </c>
    </row>
    <row r="47" spans="1:36" ht="33" customHeight="1">
      <c r="A47" s="265"/>
      <c r="B47" s="266"/>
      <c r="C47" s="554"/>
      <c r="D47" s="276"/>
      <c r="E47" s="285" t="s">
        <v>403</v>
      </c>
      <c r="F47" s="278"/>
      <c r="G47" s="613"/>
      <c r="H47" s="615"/>
      <c r="I47" s="567"/>
      <c r="J47" s="565"/>
      <c r="L47" s="563"/>
      <c r="M47" s="547"/>
      <c r="N47" s="548"/>
      <c r="O47" s="549"/>
      <c r="P47" s="270"/>
      <c r="Q47" s="271" t="str">
        <f>IF(P45="","未入力",IF(P45=R45,IF(P46&gt;R46,"△","▲"),IF(P45&gt;R45,"○","●")))</f>
        <v>▲</v>
      </c>
      <c r="R47" s="272"/>
      <c r="S47" s="270"/>
      <c r="T47" s="271" t="str">
        <f>IF(S45="","未入力",IF(S45=U45,IF(S46&gt;U46,"△","▲"),IF(S45&gt;U45,"○","●")))</f>
        <v>○</v>
      </c>
      <c r="U47" s="272"/>
      <c r="V47" s="520"/>
      <c r="W47" s="520"/>
      <c r="X47" s="540"/>
      <c r="Y47" s="520"/>
      <c r="Z47" s="628"/>
      <c r="AA47" s="540"/>
      <c r="AB47" s="540"/>
      <c r="AC47" s="540"/>
      <c r="AD47" s="608"/>
      <c r="AE47" s="637"/>
      <c r="AG47" s="253">
        <v>1</v>
      </c>
      <c r="AH47" s="273" t="s">
        <v>201</v>
      </c>
      <c r="AI47" s="253">
        <f>COUNTIF(H45:H50,AH47)</f>
        <v>1</v>
      </c>
      <c r="AJ47" s="253">
        <f>COUNTIF(I45:J53,AH47)</f>
        <v>0</v>
      </c>
    </row>
    <row r="48" spans="1:36" ht="33" customHeight="1">
      <c r="A48" s="265" t="s">
        <v>421</v>
      </c>
      <c r="B48" s="274">
        <v>0.39583333333333331</v>
      </c>
      <c r="C48" s="580" t="str">
        <f>AH48</f>
        <v>挾間</v>
      </c>
      <c r="D48" s="559">
        <v>6</v>
      </c>
      <c r="E48" s="557" t="s">
        <v>402</v>
      </c>
      <c r="F48" s="555">
        <v>1</v>
      </c>
      <c r="G48" s="577" t="str">
        <f>AH49</f>
        <v>彦陽</v>
      </c>
      <c r="H48" s="574" t="str">
        <f>AH47</f>
        <v>戸次吉野</v>
      </c>
      <c r="I48" s="571"/>
      <c r="J48" s="568"/>
      <c r="L48" s="550" t="str">
        <f>AH48</f>
        <v>挾間</v>
      </c>
      <c r="M48" s="262">
        <f>IF(R45="","",R45)</f>
        <v>1</v>
      </c>
      <c r="N48" s="263" t="s">
        <v>402</v>
      </c>
      <c r="O48" s="264">
        <f>IF(P45="","",P45)</f>
        <v>1</v>
      </c>
      <c r="P48" s="541"/>
      <c r="Q48" s="542"/>
      <c r="R48" s="543"/>
      <c r="S48" s="262">
        <f>IF(D48="","",D48)</f>
        <v>6</v>
      </c>
      <c r="T48" s="263" t="s">
        <v>402</v>
      </c>
      <c r="U48" s="264">
        <f>IF(F48="","",F48)</f>
        <v>1</v>
      </c>
      <c r="V48" s="536">
        <f>COUNTIF(M50:U50,"○")</f>
        <v>1</v>
      </c>
      <c r="W48" s="536">
        <f>COUNTIF(M50:U50,"●")</f>
        <v>0</v>
      </c>
      <c r="X48" s="538">
        <f>COUNTIF(M50:U50,"△")</f>
        <v>0</v>
      </c>
      <c r="Y48" s="536">
        <v>1</v>
      </c>
      <c r="Z48" s="625">
        <f>V48*3+X48*0+Y48*1</f>
        <v>4</v>
      </c>
      <c r="AA48" s="538">
        <f>RANK(Z48,Z45:Z53)</f>
        <v>1</v>
      </c>
      <c r="AB48" s="538">
        <f>M48+P48+S48</f>
        <v>7</v>
      </c>
      <c r="AC48" s="538">
        <f>O48+R48+U48</f>
        <v>2</v>
      </c>
      <c r="AD48" s="585">
        <f>AB48-AC48</f>
        <v>5</v>
      </c>
      <c r="AE48" s="629">
        <v>2</v>
      </c>
      <c r="AG48" s="253">
        <v>2</v>
      </c>
      <c r="AH48" s="273" t="s">
        <v>437</v>
      </c>
      <c r="AI48" s="253">
        <f>COUNTIF(H45:H50,AH48)</f>
        <v>0</v>
      </c>
      <c r="AJ48" s="253">
        <f>COUNTIF(I45:J53,AH48)</f>
        <v>0</v>
      </c>
    </row>
    <row r="49" spans="1:36" ht="33" customHeight="1">
      <c r="A49" s="265"/>
      <c r="B49" s="275"/>
      <c r="C49" s="581"/>
      <c r="D49" s="560"/>
      <c r="E49" s="558"/>
      <c r="F49" s="556"/>
      <c r="G49" s="578"/>
      <c r="H49" s="575"/>
      <c r="I49" s="572"/>
      <c r="J49" s="569"/>
      <c r="L49" s="551"/>
      <c r="M49" s="267" t="str">
        <f>IF(R46="","",R46)</f>
        <v/>
      </c>
      <c r="N49" s="268" t="s">
        <v>403</v>
      </c>
      <c r="O49" s="269" t="str">
        <f>IF(P46="","",P46)</f>
        <v/>
      </c>
      <c r="P49" s="544"/>
      <c r="Q49" s="545"/>
      <c r="R49" s="546"/>
      <c r="S49" s="267" t="str">
        <f>IF(D50="","",D50)</f>
        <v/>
      </c>
      <c r="T49" s="268" t="s">
        <v>403</v>
      </c>
      <c r="U49" s="269" t="str">
        <f>IF(F50="","",F50)</f>
        <v/>
      </c>
      <c r="V49" s="537"/>
      <c r="W49" s="537"/>
      <c r="X49" s="539"/>
      <c r="Y49" s="537"/>
      <c r="Z49" s="626"/>
      <c r="AA49" s="539"/>
      <c r="AB49" s="539"/>
      <c r="AC49" s="539"/>
      <c r="AD49" s="586"/>
      <c r="AE49" s="630"/>
      <c r="AG49" s="253">
        <v>3</v>
      </c>
      <c r="AH49" s="273" t="s">
        <v>438</v>
      </c>
      <c r="AI49" s="253">
        <f>COUNTIF(H45:H50,AH49)</f>
        <v>1</v>
      </c>
      <c r="AJ49" s="253">
        <f>COUNTIF(I48:J53,AH49)</f>
        <v>0</v>
      </c>
    </row>
    <row r="50" spans="1:36" ht="33" customHeight="1">
      <c r="A50" s="265">
        <v>19</v>
      </c>
      <c r="B50" s="275"/>
      <c r="C50" s="598"/>
      <c r="D50" s="276"/>
      <c r="E50" s="285" t="s">
        <v>403</v>
      </c>
      <c r="F50" s="278"/>
      <c r="G50" s="596"/>
      <c r="H50" s="594"/>
      <c r="I50" s="573"/>
      <c r="J50" s="570"/>
      <c r="L50" s="552"/>
      <c r="M50" s="270"/>
      <c r="N50" s="271" t="str">
        <f>IF(M48="","未入力",IF(M48=O48,IF(M49&gt;O49,"△","▲"),IF(M48&gt;O48,"○","●")))</f>
        <v>▲</v>
      </c>
      <c r="O50" s="272"/>
      <c r="P50" s="547"/>
      <c r="Q50" s="548"/>
      <c r="R50" s="549"/>
      <c r="S50" s="270"/>
      <c r="T50" s="271" t="str">
        <f>IF(S48="","未入力",IF(S48=U48,IF(S49&gt;U49,"△","▲"),IF(S48&gt;U48,"○","●")))</f>
        <v>○</v>
      </c>
      <c r="U50" s="272"/>
      <c r="V50" s="520"/>
      <c r="W50" s="520"/>
      <c r="X50" s="540"/>
      <c r="Y50" s="520"/>
      <c r="Z50" s="628"/>
      <c r="AA50" s="540"/>
      <c r="AB50" s="540"/>
      <c r="AC50" s="540"/>
      <c r="AD50" s="608"/>
      <c r="AE50" s="638"/>
      <c r="AG50" s="279"/>
      <c r="AH50" s="280"/>
      <c r="AI50" s="279"/>
      <c r="AJ50" s="279"/>
    </row>
    <row r="51" spans="1:36" ht="33" customHeight="1">
      <c r="A51" s="265"/>
      <c r="B51" s="281">
        <v>0.45833333333333331</v>
      </c>
      <c r="C51" s="580" t="str">
        <f>AH47</f>
        <v>戸次吉野</v>
      </c>
      <c r="D51" s="622">
        <v>14</v>
      </c>
      <c r="E51" s="557" t="s">
        <v>402</v>
      </c>
      <c r="F51" s="555">
        <v>0</v>
      </c>
      <c r="G51" s="577" t="str">
        <f>AH49</f>
        <v>彦陽</v>
      </c>
      <c r="H51" s="574" t="str">
        <f>AH48</f>
        <v>挾間</v>
      </c>
      <c r="I51" s="571"/>
      <c r="J51" s="568"/>
      <c r="L51" s="588" t="str">
        <f>AH49</f>
        <v>彦陽</v>
      </c>
      <c r="M51" s="262">
        <f>IF(U45="","",U45)</f>
        <v>0</v>
      </c>
      <c r="N51" s="263" t="s">
        <v>402</v>
      </c>
      <c r="O51" s="264">
        <f>IF(S45="","",S45)</f>
        <v>14</v>
      </c>
      <c r="P51" s="262">
        <f>IF(U48="","",U48)</f>
        <v>1</v>
      </c>
      <c r="Q51" s="263" t="s">
        <v>402</v>
      </c>
      <c r="R51" s="264">
        <f>IF(S48="","",S48)</f>
        <v>6</v>
      </c>
      <c r="S51" s="541"/>
      <c r="T51" s="542"/>
      <c r="U51" s="543"/>
      <c r="V51" s="536">
        <f>COUNTIF(M53:U53,"○")</f>
        <v>0</v>
      </c>
      <c r="W51" s="536">
        <f>COUNTIF(M53:U53,"●")</f>
        <v>2</v>
      </c>
      <c r="X51" s="538">
        <f>COUNTIF(M53:U53,"△")</f>
        <v>0</v>
      </c>
      <c r="Y51" s="536">
        <v>0</v>
      </c>
      <c r="Z51" s="625">
        <f>V51*3+X51*0+Y51*1</f>
        <v>0</v>
      </c>
      <c r="AA51" s="538">
        <f>RANK(Z51,Z45:Z53)</f>
        <v>3</v>
      </c>
      <c r="AB51" s="538">
        <f>M51+P51+S51</f>
        <v>1</v>
      </c>
      <c r="AC51" s="538">
        <f>O51+R51+U51</f>
        <v>20</v>
      </c>
      <c r="AD51" s="585"/>
      <c r="AE51" s="632">
        <v>3</v>
      </c>
    </row>
    <row r="52" spans="1:36" ht="33" customHeight="1">
      <c r="A52" s="265" t="s">
        <v>422</v>
      </c>
      <c r="B52" s="275"/>
      <c r="C52" s="581"/>
      <c r="D52" s="560"/>
      <c r="E52" s="558"/>
      <c r="F52" s="556"/>
      <c r="G52" s="578"/>
      <c r="H52" s="575"/>
      <c r="I52" s="572"/>
      <c r="J52" s="569"/>
      <c r="L52" s="589"/>
      <c r="M52" s="267" t="str">
        <f>IF(U46="","",U46)</f>
        <v/>
      </c>
      <c r="N52" s="268" t="s">
        <v>403</v>
      </c>
      <c r="O52" s="269" t="str">
        <f>IF(S46="","",S46)</f>
        <v/>
      </c>
      <c r="P52" s="267" t="str">
        <f>IF(U49="","",U49)</f>
        <v/>
      </c>
      <c r="Q52" s="268" t="s">
        <v>403</v>
      </c>
      <c r="R52" s="269" t="str">
        <f>IF(S49="","",S49)</f>
        <v/>
      </c>
      <c r="S52" s="544"/>
      <c r="T52" s="545"/>
      <c r="U52" s="546"/>
      <c r="V52" s="537"/>
      <c r="W52" s="537"/>
      <c r="X52" s="539"/>
      <c r="Y52" s="537"/>
      <c r="Z52" s="626"/>
      <c r="AA52" s="539"/>
      <c r="AB52" s="539"/>
      <c r="AC52" s="539"/>
      <c r="AD52" s="586"/>
      <c r="AE52" s="633"/>
    </row>
    <row r="53" spans="1:36" ht="33" customHeight="1" thickBot="1">
      <c r="A53" s="286"/>
      <c r="B53" s="287"/>
      <c r="C53" s="582"/>
      <c r="D53" s="375"/>
      <c r="E53" s="376" t="s">
        <v>403</v>
      </c>
      <c r="F53" s="377"/>
      <c r="G53" s="579"/>
      <c r="H53" s="576"/>
      <c r="I53" s="592"/>
      <c r="J53" s="591"/>
      <c r="L53" s="590"/>
      <c r="M53" s="282"/>
      <c r="N53" s="283" t="str">
        <f>IF(M51="","未入力",IF(M51=O51,IF(M52&gt;O52,"△","▲"),IF(M51&gt;O51,"○","●")))</f>
        <v>●</v>
      </c>
      <c r="O53" s="284"/>
      <c r="P53" s="282"/>
      <c r="Q53" s="283" t="str">
        <f>IF(P51="","未入力",IF(P51=R51,IF(P52&gt;R52,"△","▲"),IF(P51&gt;R51,"○","●")))</f>
        <v>●</v>
      </c>
      <c r="R53" s="284"/>
      <c r="S53" s="616"/>
      <c r="T53" s="617"/>
      <c r="U53" s="618"/>
      <c r="V53" s="583"/>
      <c r="W53" s="583"/>
      <c r="X53" s="584"/>
      <c r="Y53" s="583"/>
      <c r="Z53" s="627"/>
      <c r="AA53" s="584"/>
      <c r="AB53" s="584"/>
      <c r="AC53" s="584"/>
      <c r="AD53" s="587"/>
      <c r="AE53" s="634"/>
    </row>
    <row r="54" spans="1:36" ht="33" customHeight="1"/>
    <row r="55" spans="1:36" ht="33" customHeight="1" thickBot="1">
      <c r="A55" s="243" t="str">
        <f>AH57</f>
        <v>明野北小</v>
      </c>
      <c r="U55" s="244"/>
      <c r="V55" s="244" t="s">
        <v>380</v>
      </c>
      <c r="W55" s="244"/>
      <c r="X55" s="244"/>
      <c r="Y55" s="244"/>
      <c r="Z55" s="517" t="str">
        <f>AI55</f>
        <v>8</v>
      </c>
      <c r="AA55" s="518"/>
      <c r="AB55" s="244" t="s">
        <v>381</v>
      </c>
      <c r="AC55" s="244"/>
      <c r="AD55" s="244"/>
      <c r="AE55" s="244"/>
      <c r="AF55" s="245"/>
      <c r="AG55" s="246" t="s">
        <v>382</v>
      </c>
      <c r="AH55" s="246"/>
      <c r="AI55" s="247" t="s">
        <v>423</v>
      </c>
      <c r="AJ55" s="246" t="s">
        <v>381</v>
      </c>
    </row>
    <row r="56" spans="1:36" ht="33" customHeight="1" thickBot="1">
      <c r="A56" s="515" t="s">
        <v>384</v>
      </c>
      <c r="B56" s="516"/>
      <c r="C56" s="248"/>
      <c r="D56" s="535"/>
      <c r="E56" s="535"/>
      <c r="F56" s="535"/>
      <c r="G56" s="249"/>
      <c r="H56" s="250"/>
      <c r="I56" s="250"/>
      <c r="J56" s="251"/>
      <c r="L56" s="252" t="s">
        <v>387</v>
      </c>
      <c r="M56" s="533" t="str">
        <f>AH56</f>
        <v>I</v>
      </c>
      <c r="N56" s="534"/>
      <c r="O56" s="534"/>
      <c r="P56" s="530" t="s">
        <v>376</v>
      </c>
      <c r="Q56" s="531"/>
      <c r="R56" s="532"/>
      <c r="S56" s="525" t="str">
        <f>AH57</f>
        <v>明野北小</v>
      </c>
      <c r="T56" s="526"/>
      <c r="U56" s="526"/>
      <c r="V56" s="526"/>
      <c r="W56" s="526"/>
      <c r="X56" s="526"/>
      <c r="Y56" s="528" t="s">
        <v>389</v>
      </c>
      <c r="Z56" s="529"/>
      <c r="AA56" s="525" t="str">
        <f>AH58</f>
        <v>明野北小</v>
      </c>
      <c r="AB56" s="526"/>
      <c r="AC56" s="526"/>
      <c r="AD56" s="526"/>
      <c r="AE56" s="527"/>
      <c r="AG56" s="253" t="s">
        <v>387</v>
      </c>
      <c r="AH56" s="519" t="s">
        <v>439</v>
      </c>
      <c r="AI56" s="519"/>
      <c r="AJ56" s="519"/>
    </row>
    <row r="57" spans="1:36" ht="33" customHeight="1" thickTop="1" thickBot="1">
      <c r="A57" s="254" t="s">
        <v>390</v>
      </c>
      <c r="B57" s="255" t="s">
        <v>391</v>
      </c>
      <c r="C57" s="523"/>
      <c r="D57" s="524"/>
      <c r="E57" s="524"/>
      <c r="F57" s="524"/>
      <c r="G57" s="524"/>
      <c r="H57" s="256" t="s">
        <v>392</v>
      </c>
      <c r="I57" s="521" t="s">
        <v>393</v>
      </c>
      <c r="J57" s="522"/>
      <c r="L57" s="257" t="s">
        <v>394</v>
      </c>
      <c r="M57" s="520" t="str">
        <f>L58</f>
        <v>明野北</v>
      </c>
      <c r="N57" s="520"/>
      <c r="O57" s="520"/>
      <c r="P57" s="520" t="str">
        <f>L61</f>
        <v>桃薗</v>
      </c>
      <c r="Q57" s="520"/>
      <c r="R57" s="520"/>
      <c r="S57" s="520" t="str">
        <f>L64</f>
        <v>東</v>
      </c>
      <c r="T57" s="520"/>
      <c r="U57" s="520"/>
      <c r="V57" s="258" t="s">
        <v>263</v>
      </c>
      <c r="W57" s="258" t="s">
        <v>395</v>
      </c>
      <c r="X57" s="258" t="s">
        <v>396</v>
      </c>
      <c r="Y57" s="258" t="s">
        <v>528</v>
      </c>
      <c r="Z57" s="258" t="s">
        <v>264</v>
      </c>
      <c r="AA57" s="258" t="s">
        <v>397</v>
      </c>
      <c r="AB57" s="258" t="s">
        <v>398</v>
      </c>
      <c r="AC57" s="258" t="s">
        <v>399</v>
      </c>
      <c r="AD57" s="258" t="s">
        <v>400</v>
      </c>
      <c r="AE57" s="259" t="s">
        <v>401</v>
      </c>
      <c r="AG57" s="253" t="s">
        <v>376</v>
      </c>
      <c r="AH57" s="519" t="s">
        <v>440</v>
      </c>
      <c r="AI57" s="519"/>
      <c r="AJ57" s="519"/>
    </row>
    <row r="58" spans="1:36" ht="33" customHeight="1" thickTop="1">
      <c r="A58" s="260"/>
      <c r="B58" s="261">
        <v>0.33333333333333331</v>
      </c>
      <c r="C58" s="553" t="str">
        <f>AH60</f>
        <v>明野北</v>
      </c>
      <c r="D58" s="559">
        <v>0</v>
      </c>
      <c r="E58" s="557" t="s">
        <v>402</v>
      </c>
      <c r="F58" s="555">
        <v>2</v>
      </c>
      <c r="G58" s="612" t="str">
        <f>AH61</f>
        <v>桃薗</v>
      </c>
      <c r="H58" s="614" t="str">
        <f>AH62</f>
        <v>東</v>
      </c>
      <c r="I58" s="566"/>
      <c r="J58" s="564"/>
      <c r="L58" s="588" t="str">
        <f>AH60</f>
        <v>明野北</v>
      </c>
      <c r="M58" s="541"/>
      <c r="N58" s="542"/>
      <c r="O58" s="543"/>
      <c r="P58" s="262">
        <f>IF(D58="","",D58)</f>
        <v>0</v>
      </c>
      <c r="Q58" s="263" t="s">
        <v>402</v>
      </c>
      <c r="R58" s="264">
        <f>IF(F58="","",F58)</f>
        <v>2</v>
      </c>
      <c r="S58" s="262">
        <f>IF(D64="","",D64)</f>
        <v>0</v>
      </c>
      <c r="T58" s="263" t="s">
        <v>402</v>
      </c>
      <c r="U58" s="264">
        <f>IF(F64="","",F64)</f>
        <v>2</v>
      </c>
      <c r="V58" s="625">
        <f>COUNTIF(M60:U60,"○")</f>
        <v>0</v>
      </c>
      <c r="W58" s="625">
        <f>COUNTIF(M60:U60,"●")</f>
        <v>2</v>
      </c>
      <c r="X58" s="538">
        <f>COUNTIF(M60:U60,"△")</f>
        <v>0</v>
      </c>
      <c r="Y58" s="536">
        <v>0</v>
      </c>
      <c r="Z58" s="625">
        <f>V58*3+X58*0+Y58*1</f>
        <v>0</v>
      </c>
      <c r="AA58" s="538">
        <f>RANK(Z58,Z58:Z66)</f>
        <v>3</v>
      </c>
      <c r="AB58" s="538">
        <f>M58+P58+S58</f>
        <v>0</v>
      </c>
      <c r="AC58" s="538">
        <f>O58+R58+U58</f>
        <v>4</v>
      </c>
      <c r="AD58" s="585"/>
      <c r="AE58" s="632">
        <v>3</v>
      </c>
      <c r="AG58" s="253" t="s">
        <v>389</v>
      </c>
      <c r="AH58" s="519" t="s">
        <v>440</v>
      </c>
      <c r="AI58" s="519"/>
      <c r="AJ58" s="519"/>
    </row>
    <row r="59" spans="1:36" ht="33" customHeight="1">
      <c r="A59" s="265">
        <v>7</v>
      </c>
      <c r="B59" s="266"/>
      <c r="C59" s="553"/>
      <c r="D59" s="560"/>
      <c r="E59" s="558"/>
      <c r="F59" s="556"/>
      <c r="G59" s="612"/>
      <c r="H59" s="614"/>
      <c r="I59" s="566"/>
      <c r="J59" s="564"/>
      <c r="L59" s="589"/>
      <c r="M59" s="544"/>
      <c r="N59" s="545"/>
      <c r="O59" s="546"/>
      <c r="P59" s="267" t="str">
        <f>IF(D60="","",D60)</f>
        <v/>
      </c>
      <c r="Q59" s="268" t="s">
        <v>403</v>
      </c>
      <c r="R59" s="269" t="str">
        <f>IF(F60="","",F60)</f>
        <v/>
      </c>
      <c r="S59" s="267" t="str">
        <f>IF(D66="","",D66)</f>
        <v/>
      </c>
      <c r="T59" s="268" t="s">
        <v>403</v>
      </c>
      <c r="U59" s="269" t="str">
        <f>IF(F66="","",F66)</f>
        <v/>
      </c>
      <c r="V59" s="626"/>
      <c r="W59" s="626"/>
      <c r="X59" s="539"/>
      <c r="Y59" s="537"/>
      <c r="Z59" s="626"/>
      <c r="AA59" s="539"/>
      <c r="AB59" s="539"/>
      <c r="AC59" s="539"/>
      <c r="AD59" s="586"/>
      <c r="AE59" s="633"/>
      <c r="AG59" s="253" t="s">
        <v>404</v>
      </c>
      <c r="AH59" s="253" t="s">
        <v>405</v>
      </c>
      <c r="AI59" s="253" t="s">
        <v>392</v>
      </c>
      <c r="AJ59" s="253" t="s">
        <v>393</v>
      </c>
    </row>
    <row r="60" spans="1:36" ht="33" customHeight="1">
      <c r="A60" s="265"/>
      <c r="B60" s="266"/>
      <c r="C60" s="554"/>
      <c r="D60" s="276"/>
      <c r="E60" s="285" t="s">
        <v>403</v>
      </c>
      <c r="F60" s="278"/>
      <c r="G60" s="613"/>
      <c r="H60" s="615"/>
      <c r="I60" s="567"/>
      <c r="J60" s="565"/>
      <c r="L60" s="623"/>
      <c r="M60" s="547"/>
      <c r="N60" s="548"/>
      <c r="O60" s="549"/>
      <c r="P60" s="270"/>
      <c r="Q60" s="271" t="str">
        <f>IF(P58="","未入力",IF(P58=R58,IF(P59&gt;R59,"△","▲"),IF(P58&gt;R58,"○","●")))</f>
        <v>●</v>
      </c>
      <c r="R60" s="272"/>
      <c r="S60" s="270"/>
      <c r="T60" s="271" t="str">
        <f>IF(S58="","未入力",IF(S58=U58,IF(S59&gt;U59,"△","▲"),IF(S58&gt;U58,"○","●")))</f>
        <v>●</v>
      </c>
      <c r="U60" s="272"/>
      <c r="V60" s="628"/>
      <c r="W60" s="628"/>
      <c r="X60" s="540"/>
      <c r="Y60" s="520"/>
      <c r="Z60" s="628"/>
      <c r="AA60" s="540"/>
      <c r="AB60" s="540"/>
      <c r="AC60" s="540"/>
      <c r="AD60" s="608"/>
      <c r="AE60" s="640"/>
      <c r="AG60" s="253">
        <v>1</v>
      </c>
      <c r="AH60" s="273" t="s">
        <v>495</v>
      </c>
      <c r="AI60" s="253">
        <f>COUNTIF(H58:H63,AH60)</f>
        <v>1</v>
      </c>
      <c r="AJ60" s="253">
        <f>COUNTIF(I58:J66,AH60)</f>
        <v>0</v>
      </c>
    </row>
    <row r="61" spans="1:36" ht="33" customHeight="1">
      <c r="A61" s="265" t="s">
        <v>421</v>
      </c>
      <c r="B61" s="274">
        <v>0.39583333333333331</v>
      </c>
      <c r="C61" s="580" t="str">
        <f>AH61</f>
        <v>桃薗</v>
      </c>
      <c r="D61" s="559">
        <v>3</v>
      </c>
      <c r="E61" s="557" t="s">
        <v>402</v>
      </c>
      <c r="F61" s="555">
        <v>0</v>
      </c>
      <c r="G61" s="577" t="str">
        <f>AH62</f>
        <v>東</v>
      </c>
      <c r="H61" s="574" t="str">
        <f>AH60</f>
        <v>明野北</v>
      </c>
      <c r="I61" s="571"/>
      <c r="J61" s="568"/>
      <c r="L61" s="561" t="str">
        <f>AH61</f>
        <v>桃薗</v>
      </c>
      <c r="M61" s="262">
        <f>IF(R58="","",R58)</f>
        <v>2</v>
      </c>
      <c r="N61" s="263" t="s">
        <v>402</v>
      </c>
      <c r="O61" s="264">
        <f>IF(P58="","",P58)</f>
        <v>0</v>
      </c>
      <c r="P61" s="541"/>
      <c r="Q61" s="542"/>
      <c r="R61" s="543"/>
      <c r="S61" s="262">
        <f>IF(D61="","",D61)</f>
        <v>3</v>
      </c>
      <c r="T61" s="263" t="s">
        <v>402</v>
      </c>
      <c r="U61" s="264">
        <f>IF(F61="","",F61)</f>
        <v>0</v>
      </c>
      <c r="V61" s="625">
        <f>COUNTIF(M63:U63,"○")</f>
        <v>2</v>
      </c>
      <c r="W61" s="625">
        <f>COUNTIF(M63:U63,"●")</f>
        <v>0</v>
      </c>
      <c r="X61" s="538">
        <f>COUNTIF(M63:U63,"△")</f>
        <v>0</v>
      </c>
      <c r="Y61" s="536">
        <v>0</v>
      </c>
      <c r="Z61" s="625">
        <f>V61*3+X61*0+Y61*1</f>
        <v>6</v>
      </c>
      <c r="AA61" s="538">
        <f>RANK(Z61,Z58:Z66)</f>
        <v>1</v>
      </c>
      <c r="AB61" s="538">
        <f>M61+P61+S61</f>
        <v>5</v>
      </c>
      <c r="AC61" s="538">
        <f>O61+R61+U61</f>
        <v>0</v>
      </c>
      <c r="AD61" s="585">
        <f>AB61-AC61</f>
        <v>5</v>
      </c>
      <c r="AE61" s="635">
        <v>1</v>
      </c>
      <c r="AG61" s="253">
        <v>2</v>
      </c>
      <c r="AH61" s="273" t="s">
        <v>441</v>
      </c>
      <c r="AI61" s="253">
        <f>COUNTIF(H58:H63,AH61)</f>
        <v>0</v>
      </c>
      <c r="AJ61" s="253">
        <f>COUNTIF(I58:J66,AH61)</f>
        <v>0</v>
      </c>
    </row>
    <row r="62" spans="1:36" ht="33" customHeight="1">
      <c r="A62" s="265"/>
      <c r="B62" s="275"/>
      <c r="C62" s="581"/>
      <c r="D62" s="560"/>
      <c r="E62" s="558"/>
      <c r="F62" s="556"/>
      <c r="G62" s="578"/>
      <c r="H62" s="575"/>
      <c r="I62" s="572"/>
      <c r="J62" s="569"/>
      <c r="L62" s="562"/>
      <c r="M62" s="267" t="str">
        <f>IF(R59="","",R59)</f>
        <v/>
      </c>
      <c r="N62" s="268" t="s">
        <v>403</v>
      </c>
      <c r="O62" s="269" t="str">
        <f>IF(P59="","",P59)</f>
        <v/>
      </c>
      <c r="P62" s="544"/>
      <c r="Q62" s="545"/>
      <c r="R62" s="546"/>
      <c r="S62" s="267" t="str">
        <f>IF(D63="","",D63)</f>
        <v/>
      </c>
      <c r="T62" s="268" t="s">
        <v>403</v>
      </c>
      <c r="U62" s="269" t="str">
        <f>IF(F63="","",F63)</f>
        <v/>
      </c>
      <c r="V62" s="626"/>
      <c r="W62" s="626"/>
      <c r="X62" s="539"/>
      <c r="Y62" s="537"/>
      <c r="Z62" s="626"/>
      <c r="AA62" s="539"/>
      <c r="AB62" s="539"/>
      <c r="AC62" s="539"/>
      <c r="AD62" s="586"/>
      <c r="AE62" s="636"/>
      <c r="AG62" s="253">
        <v>3</v>
      </c>
      <c r="AH62" s="273" t="s">
        <v>225</v>
      </c>
      <c r="AI62" s="253">
        <f>COUNTIF(H58:H63,AH62)</f>
        <v>1</v>
      </c>
      <c r="AJ62" s="253">
        <f>COUNTIF(I61:J66,AH62)</f>
        <v>0</v>
      </c>
    </row>
    <row r="63" spans="1:36" ht="33" customHeight="1">
      <c r="A63" s="265">
        <v>19</v>
      </c>
      <c r="B63" s="275"/>
      <c r="C63" s="598"/>
      <c r="D63" s="276"/>
      <c r="E63" s="285" t="s">
        <v>403</v>
      </c>
      <c r="F63" s="278"/>
      <c r="G63" s="596"/>
      <c r="H63" s="594"/>
      <c r="I63" s="573"/>
      <c r="J63" s="570"/>
      <c r="L63" s="563"/>
      <c r="M63" s="270"/>
      <c r="N63" s="271" t="str">
        <f>IF(M61="","未入力",IF(M61=O61,IF(M62&gt;O62,"△","▲"),IF(M61&gt;O61,"○","●")))</f>
        <v>○</v>
      </c>
      <c r="O63" s="272"/>
      <c r="P63" s="547"/>
      <c r="Q63" s="548"/>
      <c r="R63" s="549"/>
      <c r="S63" s="270"/>
      <c r="T63" s="271" t="str">
        <f>IF(S61="","未入力",IF(S61=U61,IF(S62&gt;U62,"△","▲"),IF(S61&gt;U61,"○","●")))</f>
        <v>○</v>
      </c>
      <c r="U63" s="272"/>
      <c r="V63" s="628"/>
      <c r="W63" s="628"/>
      <c r="X63" s="540"/>
      <c r="Y63" s="520"/>
      <c r="Z63" s="628"/>
      <c r="AA63" s="540"/>
      <c r="AB63" s="540"/>
      <c r="AC63" s="540"/>
      <c r="AD63" s="608"/>
      <c r="AE63" s="637"/>
      <c r="AG63" s="279"/>
      <c r="AH63" s="280"/>
      <c r="AI63" s="279"/>
      <c r="AJ63" s="279"/>
    </row>
    <row r="64" spans="1:36" ht="33" customHeight="1">
      <c r="A64" s="265"/>
      <c r="B64" s="281">
        <v>0.45833333333333331</v>
      </c>
      <c r="C64" s="580" t="str">
        <f>AH60</f>
        <v>明野北</v>
      </c>
      <c r="D64" s="622">
        <v>0</v>
      </c>
      <c r="E64" s="557" t="s">
        <v>402</v>
      </c>
      <c r="F64" s="555">
        <v>2</v>
      </c>
      <c r="G64" s="577" t="str">
        <f>AH62</f>
        <v>東</v>
      </c>
      <c r="H64" s="574" t="str">
        <f>AH61</f>
        <v>桃薗</v>
      </c>
      <c r="I64" s="571"/>
      <c r="J64" s="568"/>
      <c r="L64" s="550" t="str">
        <f>AH62</f>
        <v>東</v>
      </c>
      <c r="M64" s="262">
        <f>IF(U58="","",U58)</f>
        <v>2</v>
      </c>
      <c r="N64" s="263" t="s">
        <v>402</v>
      </c>
      <c r="O64" s="264">
        <f>IF(S58="","",S58)</f>
        <v>0</v>
      </c>
      <c r="P64" s="262">
        <f>IF(U61="","",U61)</f>
        <v>0</v>
      </c>
      <c r="Q64" s="263" t="s">
        <v>402</v>
      </c>
      <c r="R64" s="264">
        <f>IF(S61="","",S61)</f>
        <v>3</v>
      </c>
      <c r="S64" s="541"/>
      <c r="T64" s="542"/>
      <c r="U64" s="543"/>
      <c r="V64" s="625">
        <f>COUNTIF(M66:U66,"○")</f>
        <v>1</v>
      </c>
      <c r="W64" s="625">
        <f>COUNTIF(M66:U66,"●")</f>
        <v>1</v>
      </c>
      <c r="X64" s="538">
        <f>COUNTIF(M66:U66,"△")</f>
        <v>0</v>
      </c>
      <c r="Y64" s="536">
        <v>0</v>
      </c>
      <c r="Z64" s="625">
        <f>V64*3+X64*0+Y64*1</f>
        <v>3</v>
      </c>
      <c r="AA64" s="538">
        <f>RANK(Z64,Z58:Z66)</f>
        <v>2</v>
      </c>
      <c r="AB64" s="538">
        <f>M64+P64+S64</f>
        <v>2</v>
      </c>
      <c r="AC64" s="538">
        <f>O64+R64+U64</f>
        <v>3</v>
      </c>
      <c r="AD64" s="585">
        <v>0</v>
      </c>
      <c r="AE64" s="629">
        <v>2</v>
      </c>
    </row>
    <row r="65" spans="1:36" ht="33" customHeight="1">
      <c r="A65" s="265" t="s">
        <v>422</v>
      </c>
      <c r="B65" s="275"/>
      <c r="C65" s="581"/>
      <c r="D65" s="560"/>
      <c r="E65" s="558"/>
      <c r="F65" s="556"/>
      <c r="G65" s="578"/>
      <c r="H65" s="575"/>
      <c r="I65" s="572"/>
      <c r="J65" s="569"/>
      <c r="L65" s="551"/>
      <c r="M65" s="267" t="str">
        <f>IF(U59="","",U59)</f>
        <v/>
      </c>
      <c r="N65" s="268" t="s">
        <v>403</v>
      </c>
      <c r="O65" s="269" t="str">
        <f>IF(S59="","",S59)</f>
        <v/>
      </c>
      <c r="P65" s="267" t="str">
        <f>IF(U62="","",U62)</f>
        <v/>
      </c>
      <c r="Q65" s="268" t="s">
        <v>403</v>
      </c>
      <c r="R65" s="269" t="str">
        <f>IF(S62="","",S62)</f>
        <v/>
      </c>
      <c r="S65" s="544"/>
      <c r="T65" s="545"/>
      <c r="U65" s="546"/>
      <c r="V65" s="626"/>
      <c r="W65" s="626"/>
      <c r="X65" s="539"/>
      <c r="Y65" s="537"/>
      <c r="Z65" s="626"/>
      <c r="AA65" s="539"/>
      <c r="AB65" s="539"/>
      <c r="AC65" s="539"/>
      <c r="AD65" s="586"/>
      <c r="AE65" s="630"/>
    </row>
    <row r="66" spans="1:36" ht="33" customHeight="1" thickBot="1">
      <c r="A66" s="286"/>
      <c r="B66" s="287"/>
      <c r="C66" s="582"/>
      <c r="D66" s="375"/>
      <c r="E66" s="376" t="s">
        <v>403</v>
      </c>
      <c r="F66" s="377"/>
      <c r="G66" s="579"/>
      <c r="H66" s="576"/>
      <c r="I66" s="592"/>
      <c r="J66" s="591"/>
      <c r="L66" s="621"/>
      <c r="M66" s="282"/>
      <c r="N66" s="283" t="str">
        <f>IF(M64="","未入力",IF(M64=O64,IF(M65&gt;O65,"△","▲"),IF(M64&gt;O64,"○","●")))</f>
        <v>○</v>
      </c>
      <c r="O66" s="284"/>
      <c r="P66" s="282"/>
      <c r="Q66" s="283" t="str">
        <f>IF(P64="","未入力",IF(P64=R64,IF(P65&gt;R65,"△","▲"),IF(P64&gt;R64,"○","●")))</f>
        <v>●</v>
      </c>
      <c r="R66" s="284"/>
      <c r="S66" s="616"/>
      <c r="T66" s="617"/>
      <c r="U66" s="618"/>
      <c r="V66" s="627"/>
      <c r="W66" s="627"/>
      <c r="X66" s="584"/>
      <c r="Y66" s="583"/>
      <c r="Z66" s="627"/>
      <c r="AA66" s="584"/>
      <c r="AB66" s="584"/>
      <c r="AC66" s="584"/>
      <c r="AD66" s="587"/>
      <c r="AE66" s="631"/>
    </row>
    <row r="67" spans="1:36" ht="33" customHeight="1"/>
    <row r="68" spans="1:36" ht="33" customHeight="1" thickBot="1">
      <c r="A68" s="243" t="str">
        <f>AH70</f>
        <v>豊府小</v>
      </c>
      <c r="U68" s="244"/>
      <c r="V68" s="244" t="s">
        <v>380</v>
      </c>
      <c r="W68" s="244"/>
      <c r="X68" s="244"/>
      <c r="Y68" s="244"/>
      <c r="Z68" s="517" t="str">
        <f>AI68</f>
        <v>8</v>
      </c>
      <c r="AA68" s="518"/>
      <c r="AB68" s="244" t="s">
        <v>381</v>
      </c>
      <c r="AC68" s="244"/>
      <c r="AD68" s="244"/>
      <c r="AE68" s="244"/>
      <c r="AF68" s="245"/>
      <c r="AG68" s="246" t="s">
        <v>382</v>
      </c>
      <c r="AH68" s="246"/>
      <c r="AI68" s="247" t="s">
        <v>423</v>
      </c>
      <c r="AJ68" s="246" t="s">
        <v>381</v>
      </c>
    </row>
    <row r="69" spans="1:36" ht="33" customHeight="1" thickBot="1">
      <c r="A69" s="515" t="s">
        <v>384</v>
      </c>
      <c r="B69" s="516"/>
      <c r="C69" s="248"/>
      <c r="D69" s="535"/>
      <c r="E69" s="535"/>
      <c r="F69" s="535"/>
      <c r="G69" s="249"/>
      <c r="H69" s="250"/>
      <c r="I69" s="250"/>
      <c r="J69" s="251"/>
      <c r="L69" s="252" t="s">
        <v>387</v>
      </c>
      <c r="M69" s="533" t="str">
        <f>AH69</f>
        <v>J</v>
      </c>
      <c r="N69" s="534"/>
      <c r="O69" s="534"/>
      <c r="P69" s="530" t="s">
        <v>376</v>
      </c>
      <c r="Q69" s="531"/>
      <c r="R69" s="532"/>
      <c r="S69" s="525" t="str">
        <f>AH70</f>
        <v>豊府小</v>
      </c>
      <c r="T69" s="526"/>
      <c r="U69" s="526"/>
      <c r="V69" s="526"/>
      <c r="W69" s="526"/>
      <c r="X69" s="526"/>
      <c r="Y69" s="528" t="s">
        <v>389</v>
      </c>
      <c r="Z69" s="529"/>
      <c r="AA69" s="525" t="str">
        <f>AH71</f>
        <v>豊府</v>
      </c>
      <c r="AB69" s="526"/>
      <c r="AC69" s="526"/>
      <c r="AD69" s="526"/>
      <c r="AE69" s="527"/>
      <c r="AG69" s="253" t="s">
        <v>387</v>
      </c>
      <c r="AH69" s="519" t="s">
        <v>442</v>
      </c>
      <c r="AI69" s="519"/>
      <c r="AJ69" s="519"/>
    </row>
    <row r="70" spans="1:36" ht="33" customHeight="1" thickTop="1" thickBot="1">
      <c r="A70" s="254" t="s">
        <v>390</v>
      </c>
      <c r="B70" s="255" t="s">
        <v>391</v>
      </c>
      <c r="C70" s="523"/>
      <c r="D70" s="524"/>
      <c r="E70" s="524"/>
      <c r="F70" s="524"/>
      <c r="G70" s="524"/>
      <c r="H70" s="256" t="s">
        <v>392</v>
      </c>
      <c r="I70" s="521" t="s">
        <v>393</v>
      </c>
      <c r="J70" s="522"/>
      <c r="L70" s="257" t="s">
        <v>394</v>
      </c>
      <c r="M70" s="520" t="str">
        <f>L71</f>
        <v>豊府</v>
      </c>
      <c r="N70" s="520"/>
      <c r="O70" s="520"/>
      <c r="P70" s="520" t="str">
        <f>L74</f>
        <v>明治</v>
      </c>
      <c r="Q70" s="520"/>
      <c r="R70" s="520"/>
      <c r="S70" s="520" t="str">
        <f>L77</f>
        <v>上堅田</v>
      </c>
      <c r="T70" s="520"/>
      <c r="U70" s="520"/>
      <c r="V70" s="258" t="s">
        <v>263</v>
      </c>
      <c r="W70" s="258" t="s">
        <v>395</v>
      </c>
      <c r="X70" s="258" t="s">
        <v>396</v>
      </c>
      <c r="Y70" s="258" t="s">
        <v>528</v>
      </c>
      <c r="Z70" s="258" t="s">
        <v>264</v>
      </c>
      <c r="AA70" s="258" t="s">
        <v>397</v>
      </c>
      <c r="AB70" s="258" t="s">
        <v>398</v>
      </c>
      <c r="AC70" s="258" t="s">
        <v>399</v>
      </c>
      <c r="AD70" s="258" t="s">
        <v>400</v>
      </c>
      <c r="AE70" s="259" t="s">
        <v>401</v>
      </c>
      <c r="AG70" s="253" t="s">
        <v>376</v>
      </c>
      <c r="AH70" s="519" t="s">
        <v>443</v>
      </c>
      <c r="AI70" s="519"/>
      <c r="AJ70" s="519"/>
    </row>
    <row r="71" spans="1:36" ht="33" customHeight="1" thickTop="1">
      <c r="A71" s="260"/>
      <c r="B71" s="261">
        <v>0.33333333333333331</v>
      </c>
      <c r="C71" s="553" t="str">
        <f>AH73</f>
        <v>豊府</v>
      </c>
      <c r="D71" s="559">
        <v>0</v>
      </c>
      <c r="E71" s="557" t="s">
        <v>402</v>
      </c>
      <c r="F71" s="555">
        <v>0</v>
      </c>
      <c r="G71" s="612" t="str">
        <f>AH74</f>
        <v>明治</v>
      </c>
      <c r="H71" s="614" t="str">
        <f>AH75</f>
        <v>上堅田</v>
      </c>
      <c r="I71" s="566"/>
      <c r="J71" s="564"/>
      <c r="L71" s="561" t="str">
        <f>AH73</f>
        <v>豊府</v>
      </c>
      <c r="M71" s="541"/>
      <c r="N71" s="542"/>
      <c r="O71" s="543"/>
      <c r="P71" s="262">
        <f>IF(D71="","",D71)</f>
        <v>0</v>
      </c>
      <c r="Q71" s="263" t="s">
        <v>402</v>
      </c>
      <c r="R71" s="264">
        <f>IF(F71="","",F71)</f>
        <v>0</v>
      </c>
      <c r="S71" s="262">
        <f>IF(D77="","",D77)</f>
        <v>6</v>
      </c>
      <c r="T71" s="263" t="s">
        <v>402</v>
      </c>
      <c r="U71" s="264">
        <f>IF(F77="","",F77)</f>
        <v>0</v>
      </c>
      <c r="V71" s="625">
        <f>COUNTIF(M73:U73,"○")</f>
        <v>1</v>
      </c>
      <c r="W71" s="625">
        <f>COUNTIF(M73:U73,"●")</f>
        <v>0</v>
      </c>
      <c r="X71" s="538">
        <f>COUNTIF(M73:U73,"△")</f>
        <v>0</v>
      </c>
      <c r="Y71" s="536">
        <v>1</v>
      </c>
      <c r="Z71" s="625">
        <f>V71*3+X71*0+Y71*1</f>
        <v>4</v>
      </c>
      <c r="AA71" s="538">
        <f>RANK(Z71,Z71:Z79)</f>
        <v>1</v>
      </c>
      <c r="AB71" s="538">
        <f>M71+P71+S71</f>
        <v>6</v>
      </c>
      <c r="AC71" s="538">
        <f>O71+R71+U71</f>
        <v>0</v>
      </c>
      <c r="AD71" s="642">
        <f>AB71-AC71</f>
        <v>6</v>
      </c>
      <c r="AE71" s="635">
        <v>1</v>
      </c>
      <c r="AG71" s="253" t="s">
        <v>389</v>
      </c>
      <c r="AH71" s="519" t="s">
        <v>444</v>
      </c>
      <c r="AI71" s="519"/>
      <c r="AJ71" s="519"/>
    </row>
    <row r="72" spans="1:36" ht="33" customHeight="1">
      <c r="A72" s="265">
        <v>7</v>
      </c>
      <c r="B72" s="266"/>
      <c r="C72" s="553"/>
      <c r="D72" s="560"/>
      <c r="E72" s="558"/>
      <c r="F72" s="556"/>
      <c r="G72" s="612"/>
      <c r="H72" s="614"/>
      <c r="I72" s="566"/>
      <c r="J72" s="564"/>
      <c r="L72" s="562"/>
      <c r="M72" s="544"/>
      <c r="N72" s="545"/>
      <c r="O72" s="546"/>
      <c r="P72" s="267" t="str">
        <f>IF(D73="","",D73)</f>
        <v/>
      </c>
      <c r="Q72" s="268" t="s">
        <v>403</v>
      </c>
      <c r="R72" s="269" t="str">
        <f>IF(F73="","",F73)</f>
        <v/>
      </c>
      <c r="S72" s="267" t="str">
        <f>IF(D79="","",D79)</f>
        <v/>
      </c>
      <c r="T72" s="268" t="s">
        <v>403</v>
      </c>
      <c r="U72" s="269" t="str">
        <f>IF(F79="","",F79)</f>
        <v/>
      </c>
      <c r="V72" s="626"/>
      <c r="W72" s="626"/>
      <c r="X72" s="539"/>
      <c r="Y72" s="537"/>
      <c r="Z72" s="626"/>
      <c r="AA72" s="539"/>
      <c r="AB72" s="539"/>
      <c r="AC72" s="539"/>
      <c r="AD72" s="643"/>
      <c r="AE72" s="636"/>
      <c r="AG72" s="253" t="s">
        <v>404</v>
      </c>
      <c r="AH72" s="253" t="s">
        <v>405</v>
      </c>
      <c r="AI72" s="253" t="s">
        <v>392</v>
      </c>
      <c r="AJ72" s="253" t="s">
        <v>393</v>
      </c>
    </row>
    <row r="73" spans="1:36" ht="33" customHeight="1">
      <c r="A73" s="265"/>
      <c r="B73" s="266"/>
      <c r="C73" s="554"/>
      <c r="D73" s="276"/>
      <c r="E73" s="285" t="s">
        <v>403</v>
      </c>
      <c r="F73" s="278"/>
      <c r="G73" s="613"/>
      <c r="H73" s="615"/>
      <c r="I73" s="567"/>
      <c r="J73" s="565"/>
      <c r="L73" s="563"/>
      <c r="M73" s="547"/>
      <c r="N73" s="548"/>
      <c r="O73" s="549"/>
      <c r="P73" s="270"/>
      <c r="Q73" s="271" t="str">
        <f>IF(P71="","未入力",IF(P71=R71,IF(P72&gt;R72,"△","▲"),IF(P71&gt;R71,"○","●")))</f>
        <v>▲</v>
      </c>
      <c r="R73" s="272"/>
      <c r="S73" s="270"/>
      <c r="T73" s="271" t="str">
        <f>IF(S71="","未入力",IF(S71=U71,IF(S72&gt;U72,"△","▲"),IF(S71&gt;U71,"○","●")))</f>
        <v>○</v>
      </c>
      <c r="U73" s="272"/>
      <c r="V73" s="628"/>
      <c r="W73" s="628"/>
      <c r="X73" s="540"/>
      <c r="Y73" s="520"/>
      <c r="Z73" s="628"/>
      <c r="AA73" s="540"/>
      <c r="AB73" s="540"/>
      <c r="AC73" s="540"/>
      <c r="AD73" s="644"/>
      <c r="AE73" s="637"/>
      <c r="AG73" s="253">
        <v>1</v>
      </c>
      <c r="AH73" s="273" t="s">
        <v>445</v>
      </c>
      <c r="AI73" s="253">
        <f>COUNTIF(H71:H76,AH73)</f>
        <v>1</v>
      </c>
      <c r="AJ73" s="253">
        <f>COUNTIF(I71:J79,AH73)</f>
        <v>0</v>
      </c>
    </row>
    <row r="74" spans="1:36" ht="33" customHeight="1">
      <c r="A74" s="265" t="s">
        <v>421</v>
      </c>
      <c r="B74" s="274">
        <v>0.39583333333333331</v>
      </c>
      <c r="C74" s="580" t="str">
        <f>AH74</f>
        <v>明治</v>
      </c>
      <c r="D74" s="559">
        <v>6</v>
      </c>
      <c r="E74" s="557" t="s">
        <v>402</v>
      </c>
      <c r="F74" s="555">
        <v>2</v>
      </c>
      <c r="G74" s="577" t="str">
        <f>AH75</f>
        <v>上堅田</v>
      </c>
      <c r="H74" s="574" t="str">
        <f>AH73</f>
        <v>豊府</v>
      </c>
      <c r="I74" s="571"/>
      <c r="J74" s="568"/>
      <c r="L74" s="550" t="str">
        <f>AH74</f>
        <v>明治</v>
      </c>
      <c r="M74" s="262">
        <f>IF(R71="","",R71)</f>
        <v>0</v>
      </c>
      <c r="N74" s="263" t="s">
        <v>402</v>
      </c>
      <c r="O74" s="264">
        <f>IF(P71="","",P71)</f>
        <v>0</v>
      </c>
      <c r="P74" s="541"/>
      <c r="Q74" s="542"/>
      <c r="R74" s="543"/>
      <c r="S74" s="262">
        <f>IF(D74="","",D74)</f>
        <v>6</v>
      </c>
      <c r="T74" s="263" t="s">
        <v>402</v>
      </c>
      <c r="U74" s="264">
        <f>IF(F74="","",F74)</f>
        <v>2</v>
      </c>
      <c r="V74" s="625">
        <f>COUNTIF(M76:U76,"○")</f>
        <v>1</v>
      </c>
      <c r="W74" s="625">
        <f>COUNTIF(M76:U76,"●")</f>
        <v>0</v>
      </c>
      <c r="X74" s="538">
        <f>COUNTIF(M76:U76,"△")</f>
        <v>0</v>
      </c>
      <c r="Y74" s="536">
        <v>1</v>
      </c>
      <c r="Z74" s="625">
        <f>V74*3+X74*0+Y74*1</f>
        <v>4</v>
      </c>
      <c r="AA74" s="538">
        <f>RANK(Z74,Z71:Z79)</f>
        <v>1</v>
      </c>
      <c r="AB74" s="538">
        <f>M74+P74+S74</f>
        <v>6</v>
      </c>
      <c r="AC74" s="538">
        <f>O74+R74+U74</f>
        <v>2</v>
      </c>
      <c r="AD74" s="642">
        <f>AB74-AC74</f>
        <v>4</v>
      </c>
      <c r="AE74" s="629">
        <v>2</v>
      </c>
      <c r="AG74" s="253">
        <v>2</v>
      </c>
      <c r="AH74" s="273" t="s">
        <v>446</v>
      </c>
      <c r="AI74" s="253">
        <f>COUNTIF(H71:H76,AH74)</f>
        <v>0</v>
      </c>
      <c r="AJ74" s="253">
        <f>COUNTIF(I71:J79,AH74)</f>
        <v>0</v>
      </c>
    </row>
    <row r="75" spans="1:36" ht="33" customHeight="1">
      <c r="A75" s="265"/>
      <c r="B75" s="275"/>
      <c r="C75" s="581"/>
      <c r="D75" s="560"/>
      <c r="E75" s="558"/>
      <c r="F75" s="556"/>
      <c r="G75" s="578"/>
      <c r="H75" s="575"/>
      <c r="I75" s="572"/>
      <c r="J75" s="569"/>
      <c r="L75" s="551"/>
      <c r="M75" s="267" t="str">
        <f>IF(R72="","",R72)</f>
        <v/>
      </c>
      <c r="N75" s="268" t="s">
        <v>403</v>
      </c>
      <c r="O75" s="269" t="str">
        <f>IF(P72="","",P72)</f>
        <v/>
      </c>
      <c r="P75" s="544"/>
      <c r="Q75" s="545"/>
      <c r="R75" s="546"/>
      <c r="S75" s="267" t="str">
        <f>IF(D76="","",D76)</f>
        <v/>
      </c>
      <c r="T75" s="268" t="s">
        <v>403</v>
      </c>
      <c r="U75" s="269" t="str">
        <f>IF(F76="","",F76)</f>
        <v/>
      </c>
      <c r="V75" s="626"/>
      <c r="W75" s="626"/>
      <c r="X75" s="539"/>
      <c r="Y75" s="537"/>
      <c r="Z75" s="626"/>
      <c r="AA75" s="539"/>
      <c r="AB75" s="539"/>
      <c r="AC75" s="539"/>
      <c r="AD75" s="643"/>
      <c r="AE75" s="630"/>
      <c r="AG75" s="253">
        <v>3</v>
      </c>
      <c r="AH75" s="273" t="s">
        <v>447</v>
      </c>
      <c r="AI75" s="253">
        <f>COUNTIF(H71:H76,AH75)</f>
        <v>1</v>
      </c>
      <c r="AJ75" s="253">
        <f>COUNTIF(I74:J79,AH75)</f>
        <v>0</v>
      </c>
    </row>
    <row r="76" spans="1:36" ht="33" customHeight="1">
      <c r="A76" s="265">
        <v>19</v>
      </c>
      <c r="B76" s="275"/>
      <c r="C76" s="598"/>
      <c r="D76" s="276"/>
      <c r="E76" s="285" t="s">
        <v>403</v>
      </c>
      <c r="F76" s="278"/>
      <c r="G76" s="596"/>
      <c r="H76" s="594"/>
      <c r="I76" s="573"/>
      <c r="J76" s="570"/>
      <c r="L76" s="552"/>
      <c r="M76" s="270"/>
      <c r="N76" s="271" t="str">
        <f>IF(M74="","未入力",IF(M74=O74,IF(M75&gt;O75,"△","▲"),IF(M74&gt;O74,"○","●")))</f>
        <v>▲</v>
      </c>
      <c r="O76" s="272"/>
      <c r="P76" s="547"/>
      <c r="Q76" s="548"/>
      <c r="R76" s="549"/>
      <c r="S76" s="270"/>
      <c r="T76" s="271" t="str">
        <f>IF(S74="","未入力",IF(S74=U74,IF(S75&gt;U75,"△","▲"),IF(S74&gt;U74,"○","●")))</f>
        <v>○</v>
      </c>
      <c r="U76" s="272"/>
      <c r="V76" s="628"/>
      <c r="W76" s="628"/>
      <c r="X76" s="540"/>
      <c r="Y76" s="520"/>
      <c r="Z76" s="628"/>
      <c r="AA76" s="540"/>
      <c r="AB76" s="540"/>
      <c r="AC76" s="540"/>
      <c r="AD76" s="644"/>
      <c r="AE76" s="638"/>
      <c r="AG76" s="279"/>
      <c r="AH76" s="280"/>
      <c r="AI76" s="279"/>
      <c r="AJ76" s="279"/>
    </row>
    <row r="77" spans="1:36" ht="33" customHeight="1">
      <c r="A77" s="265"/>
      <c r="B77" s="281">
        <v>0.45833333333333331</v>
      </c>
      <c r="C77" s="580" t="str">
        <f>AH73</f>
        <v>豊府</v>
      </c>
      <c r="D77" s="622">
        <v>6</v>
      </c>
      <c r="E77" s="557" t="s">
        <v>402</v>
      </c>
      <c r="F77" s="555">
        <v>0</v>
      </c>
      <c r="G77" s="577" t="str">
        <f>AH75</f>
        <v>上堅田</v>
      </c>
      <c r="H77" s="574" t="str">
        <f>AH74</f>
        <v>明治</v>
      </c>
      <c r="I77" s="571"/>
      <c r="J77" s="568"/>
      <c r="L77" s="588" t="str">
        <f>AH75</f>
        <v>上堅田</v>
      </c>
      <c r="M77" s="262">
        <f>IF(U71="","",U71)</f>
        <v>0</v>
      </c>
      <c r="N77" s="263" t="s">
        <v>402</v>
      </c>
      <c r="O77" s="264">
        <f>IF(S71="","",S71)</f>
        <v>6</v>
      </c>
      <c r="P77" s="262">
        <f>IF(U74="","",U74)</f>
        <v>2</v>
      </c>
      <c r="Q77" s="263" t="s">
        <v>402</v>
      </c>
      <c r="R77" s="264">
        <f>IF(S74="","",S74)</f>
        <v>6</v>
      </c>
      <c r="S77" s="541"/>
      <c r="T77" s="542"/>
      <c r="U77" s="543"/>
      <c r="V77" s="625">
        <f>COUNTIF(M79:U79,"○")</f>
        <v>0</v>
      </c>
      <c r="W77" s="625">
        <f>COUNTIF(M79:U79,"●")</f>
        <v>2</v>
      </c>
      <c r="X77" s="538">
        <f>COUNTIF(M79:U79,"△")</f>
        <v>0</v>
      </c>
      <c r="Y77" s="536">
        <v>0</v>
      </c>
      <c r="Z77" s="625">
        <f>V77*3+X77*0+Y77*1</f>
        <v>0</v>
      </c>
      <c r="AA77" s="538">
        <f>RANK(Z77,Z71:Z79)</f>
        <v>3</v>
      </c>
      <c r="AB77" s="538">
        <f>M77+P77+S77</f>
        <v>2</v>
      </c>
      <c r="AC77" s="538">
        <f>O77+R77+U77</f>
        <v>12</v>
      </c>
      <c r="AD77" s="642"/>
      <c r="AE77" s="632">
        <v>3</v>
      </c>
    </row>
    <row r="78" spans="1:36" ht="33" customHeight="1">
      <c r="A78" s="265" t="s">
        <v>422</v>
      </c>
      <c r="B78" s="275"/>
      <c r="C78" s="581"/>
      <c r="D78" s="560"/>
      <c r="E78" s="558"/>
      <c r="F78" s="556"/>
      <c r="G78" s="578"/>
      <c r="H78" s="575"/>
      <c r="I78" s="572"/>
      <c r="J78" s="569"/>
      <c r="L78" s="589"/>
      <c r="M78" s="267" t="str">
        <f>IF(U72="","",U72)</f>
        <v/>
      </c>
      <c r="N78" s="268" t="s">
        <v>403</v>
      </c>
      <c r="O78" s="269" t="str">
        <f>IF(S72="","",S72)</f>
        <v/>
      </c>
      <c r="P78" s="267" t="str">
        <f>IF(U75="","",U75)</f>
        <v/>
      </c>
      <c r="Q78" s="268" t="s">
        <v>403</v>
      </c>
      <c r="R78" s="269" t="str">
        <f>IF(S75="","",S75)</f>
        <v/>
      </c>
      <c r="S78" s="544"/>
      <c r="T78" s="545"/>
      <c r="U78" s="546"/>
      <c r="V78" s="626"/>
      <c r="W78" s="626"/>
      <c r="X78" s="539"/>
      <c r="Y78" s="537"/>
      <c r="Z78" s="626"/>
      <c r="AA78" s="539"/>
      <c r="AB78" s="539"/>
      <c r="AC78" s="539"/>
      <c r="AD78" s="643"/>
      <c r="AE78" s="633"/>
    </row>
    <row r="79" spans="1:36" ht="33" customHeight="1" thickBot="1">
      <c r="A79" s="286"/>
      <c r="B79" s="287"/>
      <c r="C79" s="582"/>
      <c r="D79" s="375"/>
      <c r="E79" s="376" t="s">
        <v>403</v>
      </c>
      <c r="F79" s="377"/>
      <c r="G79" s="579"/>
      <c r="H79" s="576"/>
      <c r="I79" s="592"/>
      <c r="J79" s="591"/>
      <c r="L79" s="590"/>
      <c r="M79" s="282"/>
      <c r="N79" s="283" t="str">
        <f>IF(M77="","未入力",IF(M77=O77,IF(M78&gt;O78,"△","▲"),IF(M77&gt;O77,"○","●")))</f>
        <v>●</v>
      </c>
      <c r="O79" s="284"/>
      <c r="P79" s="282"/>
      <c r="Q79" s="283" t="str">
        <f>IF(P77="","未入力",IF(P77=R77,IF(P78&gt;R78,"△","▲"),IF(P77&gt;R77,"○","●")))</f>
        <v>●</v>
      </c>
      <c r="R79" s="284"/>
      <c r="S79" s="616"/>
      <c r="T79" s="617"/>
      <c r="U79" s="618"/>
      <c r="V79" s="627"/>
      <c r="W79" s="627"/>
      <c r="X79" s="584"/>
      <c r="Y79" s="583"/>
      <c r="Z79" s="627"/>
      <c r="AA79" s="584"/>
      <c r="AB79" s="584"/>
      <c r="AC79" s="584"/>
      <c r="AD79" s="645"/>
      <c r="AE79" s="634"/>
    </row>
    <row r="80" spans="1:36" ht="33" customHeight="1"/>
    <row r="81" spans="1:36" ht="33" customHeight="1" thickBot="1">
      <c r="A81" s="243" t="str">
        <f>AH83</f>
        <v>宗方小</v>
      </c>
      <c r="U81" s="244"/>
      <c r="V81" s="244" t="s">
        <v>380</v>
      </c>
      <c r="W81" s="244"/>
      <c r="X81" s="244"/>
      <c r="Y81" s="244"/>
      <c r="Z81" s="517" t="str">
        <f>AI81</f>
        <v>8</v>
      </c>
      <c r="AA81" s="518"/>
      <c r="AB81" s="244" t="s">
        <v>381</v>
      </c>
      <c r="AC81" s="244"/>
      <c r="AD81" s="244"/>
      <c r="AE81" s="244"/>
      <c r="AF81" s="245"/>
      <c r="AG81" s="246" t="s">
        <v>382</v>
      </c>
      <c r="AH81" s="246"/>
      <c r="AI81" s="247" t="s">
        <v>423</v>
      </c>
      <c r="AJ81" s="246" t="s">
        <v>381</v>
      </c>
    </row>
    <row r="82" spans="1:36" ht="33" customHeight="1" thickBot="1">
      <c r="A82" s="515" t="s">
        <v>384</v>
      </c>
      <c r="B82" s="516"/>
      <c r="C82" s="248"/>
      <c r="D82" s="535"/>
      <c r="E82" s="535"/>
      <c r="F82" s="535"/>
      <c r="G82" s="249"/>
      <c r="H82" s="250"/>
      <c r="I82" s="250"/>
      <c r="J82" s="251"/>
      <c r="L82" s="252" t="s">
        <v>387</v>
      </c>
      <c r="M82" s="533" t="str">
        <f>AH82</f>
        <v>L</v>
      </c>
      <c r="N82" s="534"/>
      <c r="O82" s="534"/>
      <c r="P82" s="530" t="s">
        <v>376</v>
      </c>
      <c r="Q82" s="531"/>
      <c r="R82" s="532"/>
      <c r="S82" s="525" t="str">
        <f>AH83</f>
        <v>宗方小</v>
      </c>
      <c r="T82" s="526"/>
      <c r="U82" s="526"/>
      <c r="V82" s="526"/>
      <c r="W82" s="526"/>
      <c r="X82" s="526"/>
      <c r="Y82" s="528" t="s">
        <v>389</v>
      </c>
      <c r="Z82" s="529"/>
      <c r="AA82" s="525" t="str">
        <f>AH84</f>
        <v>宗方小</v>
      </c>
      <c r="AB82" s="526"/>
      <c r="AC82" s="526"/>
      <c r="AD82" s="526"/>
      <c r="AE82" s="527"/>
      <c r="AG82" s="253" t="s">
        <v>387</v>
      </c>
      <c r="AH82" s="519" t="s">
        <v>448</v>
      </c>
      <c r="AI82" s="519"/>
      <c r="AJ82" s="519"/>
    </row>
    <row r="83" spans="1:36" ht="33" customHeight="1" thickTop="1" thickBot="1">
      <c r="A83" s="254" t="s">
        <v>390</v>
      </c>
      <c r="B83" s="255" t="s">
        <v>391</v>
      </c>
      <c r="C83" s="523"/>
      <c r="D83" s="524"/>
      <c r="E83" s="524"/>
      <c r="F83" s="524"/>
      <c r="G83" s="524"/>
      <c r="H83" s="256" t="s">
        <v>392</v>
      </c>
      <c r="I83" s="521" t="s">
        <v>393</v>
      </c>
      <c r="J83" s="522"/>
      <c r="L83" s="257" t="s">
        <v>394</v>
      </c>
      <c r="M83" s="520" t="str">
        <f>L84</f>
        <v>宗方</v>
      </c>
      <c r="N83" s="520"/>
      <c r="O83" s="520"/>
      <c r="P83" s="520" t="str">
        <f>L87</f>
        <v>寒田敷戸</v>
      </c>
      <c r="Q83" s="520"/>
      <c r="R83" s="520"/>
      <c r="S83" s="520" t="str">
        <f>L90</f>
        <v>鶴居</v>
      </c>
      <c r="T83" s="520"/>
      <c r="U83" s="520"/>
      <c r="V83" s="258" t="s">
        <v>263</v>
      </c>
      <c r="W83" s="258" t="s">
        <v>395</v>
      </c>
      <c r="X83" s="258" t="s">
        <v>396</v>
      </c>
      <c r="Y83" s="258" t="s">
        <v>528</v>
      </c>
      <c r="Z83" s="258" t="s">
        <v>264</v>
      </c>
      <c r="AA83" s="258" t="s">
        <v>397</v>
      </c>
      <c r="AB83" s="258" t="s">
        <v>398</v>
      </c>
      <c r="AC83" s="258" t="s">
        <v>399</v>
      </c>
      <c r="AD83" s="258" t="s">
        <v>400</v>
      </c>
      <c r="AE83" s="259" t="s">
        <v>401</v>
      </c>
      <c r="AG83" s="253" t="s">
        <v>376</v>
      </c>
      <c r="AH83" s="519" t="s">
        <v>189</v>
      </c>
      <c r="AI83" s="519"/>
      <c r="AJ83" s="519"/>
    </row>
    <row r="84" spans="1:36" ht="33" customHeight="1" thickTop="1">
      <c r="A84" s="260"/>
      <c r="B84" s="261">
        <v>0.33333333333333331</v>
      </c>
      <c r="C84" s="553" t="str">
        <f>AH86</f>
        <v>宗方</v>
      </c>
      <c r="D84" s="559">
        <v>7</v>
      </c>
      <c r="E84" s="557" t="s">
        <v>402</v>
      </c>
      <c r="F84" s="555">
        <v>0</v>
      </c>
      <c r="G84" s="612" t="str">
        <f>AH87</f>
        <v>寒田敷戸</v>
      </c>
      <c r="H84" s="614" t="str">
        <f>AH88</f>
        <v>鶴居</v>
      </c>
      <c r="I84" s="566"/>
      <c r="J84" s="564"/>
      <c r="L84" s="561" t="str">
        <f>AH86</f>
        <v>宗方</v>
      </c>
      <c r="M84" s="541"/>
      <c r="N84" s="542"/>
      <c r="O84" s="543"/>
      <c r="P84" s="262">
        <f>IF(D84="","",D84)</f>
        <v>7</v>
      </c>
      <c r="Q84" s="263" t="s">
        <v>402</v>
      </c>
      <c r="R84" s="264">
        <f>IF(F84="","",F84)</f>
        <v>0</v>
      </c>
      <c r="S84" s="262">
        <f>IF(D90="","",D90)</f>
        <v>2</v>
      </c>
      <c r="T84" s="263" t="s">
        <v>402</v>
      </c>
      <c r="U84" s="264">
        <f>IF(F90="","",F90)</f>
        <v>0</v>
      </c>
      <c r="V84" s="536">
        <f>COUNTIF(M86:U86,"○")</f>
        <v>2</v>
      </c>
      <c r="W84" s="536">
        <f>COUNTIF(M86:U86,"●")</f>
        <v>0</v>
      </c>
      <c r="X84" s="538">
        <f>COUNTIF(M86:U86,"△")</f>
        <v>0</v>
      </c>
      <c r="Y84" s="536">
        <v>0</v>
      </c>
      <c r="Z84" s="536">
        <f>V84*3+X84*0+Y84*1</f>
        <v>6</v>
      </c>
      <c r="AA84" s="538">
        <f>RANK(Z84,Z84:Z92)</f>
        <v>1</v>
      </c>
      <c r="AB84" s="538">
        <f>M84+P84+S84</f>
        <v>9</v>
      </c>
      <c r="AC84" s="538">
        <f>O84+R84+U84</f>
        <v>0</v>
      </c>
      <c r="AD84" s="585">
        <f>AB84-AC84</f>
        <v>9</v>
      </c>
      <c r="AE84" s="609">
        <v>1</v>
      </c>
      <c r="AG84" s="253" t="s">
        <v>389</v>
      </c>
      <c r="AH84" s="519" t="s">
        <v>189</v>
      </c>
      <c r="AI84" s="519"/>
      <c r="AJ84" s="519"/>
    </row>
    <row r="85" spans="1:36" ht="33" customHeight="1">
      <c r="A85" s="265">
        <v>7</v>
      </c>
      <c r="B85" s="266"/>
      <c r="C85" s="553"/>
      <c r="D85" s="560"/>
      <c r="E85" s="558"/>
      <c r="F85" s="556"/>
      <c r="G85" s="612"/>
      <c r="H85" s="614"/>
      <c r="I85" s="566"/>
      <c r="J85" s="564"/>
      <c r="L85" s="562"/>
      <c r="M85" s="544"/>
      <c r="N85" s="545"/>
      <c r="O85" s="546"/>
      <c r="P85" s="267" t="str">
        <f>IF(D86="","",D86)</f>
        <v/>
      </c>
      <c r="Q85" s="268" t="s">
        <v>403</v>
      </c>
      <c r="R85" s="269" t="str">
        <f>IF(F86="","",F86)</f>
        <v/>
      </c>
      <c r="S85" s="267" t="str">
        <f>IF(D92="","",D92)</f>
        <v/>
      </c>
      <c r="T85" s="268" t="s">
        <v>403</v>
      </c>
      <c r="U85" s="269" t="str">
        <f>IF(F92="","",F92)</f>
        <v/>
      </c>
      <c r="V85" s="537"/>
      <c r="W85" s="537"/>
      <c r="X85" s="539"/>
      <c r="Y85" s="537"/>
      <c r="Z85" s="537"/>
      <c r="AA85" s="539"/>
      <c r="AB85" s="539"/>
      <c r="AC85" s="539"/>
      <c r="AD85" s="586"/>
      <c r="AE85" s="610"/>
      <c r="AG85" s="253" t="s">
        <v>404</v>
      </c>
      <c r="AH85" s="253" t="s">
        <v>405</v>
      </c>
      <c r="AI85" s="253" t="s">
        <v>392</v>
      </c>
      <c r="AJ85" s="253" t="s">
        <v>393</v>
      </c>
    </row>
    <row r="86" spans="1:36" ht="33" customHeight="1">
      <c r="A86" s="265"/>
      <c r="B86" s="266"/>
      <c r="C86" s="554"/>
      <c r="D86" s="276"/>
      <c r="E86" s="285" t="s">
        <v>403</v>
      </c>
      <c r="F86" s="278"/>
      <c r="G86" s="613"/>
      <c r="H86" s="615"/>
      <c r="I86" s="567"/>
      <c r="J86" s="565"/>
      <c r="L86" s="563"/>
      <c r="M86" s="547"/>
      <c r="N86" s="548"/>
      <c r="O86" s="549"/>
      <c r="P86" s="270"/>
      <c r="Q86" s="271" t="str">
        <f>IF(P84="","未入力",IF(P84=R84,IF(P85&gt;R85,"△","▲"),IF(P84&gt;R84,"○","●")))</f>
        <v>○</v>
      </c>
      <c r="R86" s="272"/>
      <c r="S86" s="270"/>
      <c r="T86" s="271" t="str">
        <f>IF(S84="","未入力",IF(S84=U84,IF(S85&gt;U85,"△","▲"),IF(S84&gt;U84,"○","●")))</f>
        <v>○</v>
      </c>
      <c r="U86" s="272"/>
      <c r="V86" s="520"/>
      <c r="W86" s="520"/>
      <c r="X86" s="540"/>
      <c r="Y86" s="520"/>
      <c r="Z86" s="520"/>
      <c r="AA86" s="540"/>
      <c r="AB86" s="540"/>
      <c r="AC86" s="540"/>
      <c r="AD86" s="608"/>
      <c r="AE86" s="611"/>
      <c r="AG86" s="253">
        <v>1</v>
      </c>
      <c r="AH86" s="273" t="s">
        <v>496</v>
      </c>
      <c r="AI86" s="253">
        <f>COUNTIF(H84:H92,AH86)</f>
        <v>1</v>
      </c>
      <c r="AJ86" s="253">
        <f>COUNTIF(I84:J92,AH86)</f>
        <v>0</v>
      </c>
    </row>
    <row r="87" spans="1:36" ht="33" customHeight="1">
      <c r="A87" s="265" t="s">
        <v>421</v>
      </c>
      <c r="B87" s="274">
        <v>0.39583333333333331</v>
      </c>
      <c r="C87" s="597" t="str">
        <f>AH87</f>
        <v>寒田敷戸</v>
      </c>
      <c r="D87" s="559">
        <v>0</v>
      </c>
      <c r="E87" s="600" t="s">
        <v>402</v>
      </c>
      <c r="F87" s="599">
        <v>8</v>
      </c>
      <c r="G87" s="595" t="str">
        <f>AH88</f>
        <v>鶴居</v>
      </c>
      <c r="H87" s="593" t="str">
        <f>AH86</f>
        <v>宗方</v>
      </c>
      <c r="I87" s="619"/>
      <c r="J87" s="620"/>
      <c r="L87" s="588" t="str">
        <f>AH87</f>
        <v>寒田敷戸</v>
      </c>
      <c r="M87" s="262">
        <f>IF(R84="","",R84)</f>
        <v>0</v>
      </c>
      <c r="N87" s="263" t="s">
        <v>402</v>
      </c>
      <c r="O87" s="264">
        <f>IF(P84="","",P84)</f>
        <v>7</v>
      </c>
      <c r="P87" s="541"/>
      <c r="Q87" s="542"/>
      <c r="R87" s="543"/>
      <c r="S87" s="262">
        <f>IF(D87="","",D87)</f>
        <v>0</v>
      </c>
      <c r="T87" s="263" t="s">
        <v>402</v>
      </c>
      <c r="U87" s="264">
        <f>IF(F87="","",F87)</f>
        <v>8</v>
      </c>
      <c r="V87" s="536">
        <f>COUNTIF(M89:U89,"○")</f>
        <v>0</v>
      </c>
      <c r="W87" s="536">
        <f>COUNTIF(M89:U89,"●")</f>
        <v>2</v>
      </c>
      <c r="X87" s="538">
        <f>COUNTIF(M89:U89,"△")</f>
        <v>0</v>
      </c>
      <c r="Y87" s="536">
        <v>0</v>
      </c>
      <c r="Z87" s="536">
        <f>V87*3+X87*0+Y87*1</f>
        <v>0</v>
      </c>
      <c r="AA87" s="538">
        <f>RANK(Z87,Z84:Z92)</f>
        <v>3</v>
      </c>
      <c r="AB87" s="538">
        <f>M87+P87+S87</f>
        <v>0</v>
      </c>
      <c r="AC87" s="538">
        <f>O87+R87+U87</f>
        <v>15</v>
      </c>
      <c r="AD87" s="585"/>
      <c r="AE87" s="604">
        <v>3</v>
      </c>
      <c r="AG87" s="253">
        <v>2</v>
      </c>
      <c r="AH87" s="273" t="s">
        <v>449</v>
      </c>
      <c r="AI87" s="253">
        <f>COUNTIF(H84:H92,AH87)</f>
        <v>1</v>
      </c>
      <c r="AJ87" s="253">
        <f>COUNTIF(I84:J92,AH87)</f>
        <v>0</v>
      </c>
    </row>
    <row r="88" spans="1:36" ht="33" customHeight="1">
      <c r="A88" s="265"/>
      <c r="B88" s="275"/>
      <c r="C88" s="581"/>
      <c r="D88" s="560"/>
      <c r="E88" s="558"/>
      <c r="F88" s="556"/>
      <c r="G88" s="578"/>
      <c r="H88" s="575"/>
      <c r="I88" s="572"/>
      <c r="J88" s="569"/>
      <c r="L88" s="589"/>
      <c r="M88" s="267" t="str">
        <f>IF(R85="","",R85)</f>
        <v/>
      </c>
      <c r="N88" s="268" t="s">
        <v>403</v>
      </c>
      <c r="O88" s="269" t="str">
        <f>IF(P85="","",P85)</f>
        <v/>
      </c>
      <c r="P88" s="544"/>
      <c r="Q88" s="545"/>
      <c r="R88" s="546"/>
      <c r="S88" s="267" t="str">
        <f>IF(D89="","",D89)</f>
        <v/>
      </c>
      <c r="T88" s="268" t="s">
        <v>403</v>
      </c>
      <c r="U88" s="269" t="str">
        <f>IF(F89="","",F89)</f>
        <v/>
      </c>
      <c r="V88" s="537"/>
      <c r="W88" s="537"/>
      <c r="X88" s="539"/>
      <c r="Y88" s="537"/>
      <c r="Z88" s="537"/>
      <c r="AA88" s="539"/>
      <c r="AB88" s="539"/>
      <c r="AC88" s="539"/>
      <c r="AD88" s="586"/>
      <c r="AE88" s="605"/>
      <c r="AG88" s="253">
        <v>3</v>
      </c>
      <c r="AH88" s="273" t="s">
        <v>450</v>
      </c>
      <c r="AI88" s="253">
        <f>COUNTIF(H84:H92,AH88)</f>
        <v>1</v>
      </c>
      <c r="AJ88" s="253">
        <f>COUNTIF(I90:J92,AH88)</f>
        <v>0</v>
      </c>
    </row>
    <row r="89" spans="1:36" ht="33" customHeight="1">
      <c r="A89" s="265">
        <v>19</v>
      </c>
      <c r="B89" s="275"/>
      <c r="C89" s="598"/>
      <c r="D89" s="276"/>
      <c r="E89" s="285" t="s">
        <v>403</v>
      </c>
      <c r="F89" s="278"/>
      <c r="G89" s="596"/>
      <c r="H89" s="594"/>
      <c r="I89" s="573"/>
      <c r="J89" s="570"/>
      <c r="L89" s="623"/>
      <c r="M89" s="270"/>
      <c r="N89" s="271" t="str">
        <f>IF(M87="","未入力",IF(M87=O87,IF(M88&gt;O88,"△","▲"),IF(M87&gt;O87,"○","●")))</f>
        <v>●</v>
      </c>
      <c r="O89" s="272"/>
      <c r="P89" s="547"/>
      <c r="Q89" s="548"/>
      <c r="R89" s="549"/>
      <c r="S89" s="270"/>
      <c r="T89" s="271" t="str">
        <f>IF(S87="","未入力",IF(S87=U87,IF(S88&gt;U88,"△","▲"),IF(S87&gt;U87,"○","●")))</f>
        <v>●</v>
      </c>
      <c r="U89" s="272"/>
      <c r="V89" s="520"/>
      <c r="W89" s="520"/>
      <c r="X89" s="540"/>
      <c r="Y89" s="520"/>
      <c r="Z89" s="520"/>
      <c r="AA89" s="540"/>
      <c r="AB89" s="540"/>
      <c r="AC89" s="540"/>
      <c r="AD89" s="608"/>
      <c r="AE89" s="624"/>
      <c r="AG89" s="279"/>
      <c r="AH89" s="280"/>
      <c r="AI89" s="279"/>
      <c r="AJ89" s="279"/>
    </row>
    <row r="90" spans="1:36" ht="33" customHeight="1">
      <c r="A90" s="265"/>
      <c r="B90" s="281">
        <v>0.45833333333333331</v>
      </c>
      <c r="C90" s="580" t="str">
        <f>AH86</f>
        <v>宗方</v>
      </c>
      <c r="D90" s="622">
        <v>2</v>
      </c>
      <c r="E90" s="557" t="s">
        <v>402</v>
      </c>
      <c r="F90" s="555">
        <v>0</v>
      </c>
      <c r="G90" s="577" t="str">
        <f>AH88</f>
        <v>鶴居</v>
      </c>
      <c r="H90" s="574" t="str">
        <f>AH87</f>
        <v>寒田敷戸</v>
      </c>
      <c r="I90" s="571"/>
      <c r="J90" s="568"/>
      <c r="L90" s="550" t="str">
        <f>AH88</f>
        <v>鶴居</v>
      </c>
      <c r="M90" s="262">
        <f>IF(U84="","",U84)</f>
        <v>0</v>
      </c>
      <c r="N90" s="263" t="s">
        <v>402</v>
      </c>
      <c r="O90" s="264">
        <f>IF(S84="","",S84)</f>
        <v>2</v>
      </c>
      <c r="P90" s="262">
        <f>IF(U87="","",U87)</f>
        <v>8</v>
      </c>
      <c r="Q90" s="263" t="s">
        <v>402</v>
      </c>
      <c r="R90" s="264">
        <f>IF(S87="","",S87)</f>
        <v>0</v>
      </c>
      <c r="S90" s="541"/>
      <c r="T90" s="542"/>
      <c r="U90" s="543"/>
      <c r="V90" s="536">
        <f>COUNTIF(M92:U92,"○")</f>
        <v>1</v>
      </c>
      <c r="W90" s="536">
        <f>COUNTIF(M92:U92,"●")</f>
        <v>1</v>
      </c>
      <c r="X90" s="538">
        <f>COUNTIF(M92:U92,"△")</f>
        <v>0</v>
      </c>
      <c r="Y90" s="536">
        <v>0</v>
      </c>
      <c r="Z90" s="536">
        <f>V90*3+X90*0+Y90*1</f>
        <v>3</v>
      </c>
      <c r="AA90" s="538">
        <f>RANK(Z90,Z84:Z92)</f>
        <v>2</v>
      </c>
      <c r="AB90" s="538">
        <f>M90+P90+S90</f>
        <v>8</v>
      </c>
      <c r="AC90" s="538">
        <f>O90+R90+U90</f>
        <v>2</v>
      </c>
      <c r="AD90" s="585">
        <f>AB90-AC90</f>
        <v>6</v>
      </c>
      <c r="AE90" s="601">
        <v>2</v>
      </c>
    </row>
    <row r="91" spans="1:36" ht="33" customHeight="1">
      <c r="A91" s="265" t="s">
        <v>422</v>
      </c>
      <c r="B91" s="275"/>
      <c r="C91" s="581"/>
      <c r="D91" s="560"/>
      <c r="E91" s="558"/>
      <c r="F91" s="556"/>
      <c r="G91" s="578"/>
      <c r="H91" s="575"/>
      <c r="I91" s="572"/>
      <c r="J91" s="569"/>
      <c r="L91" s="551"/>
      <c r="M91" s="267" t="str">
        <f>IF(U85="","",U85)</f>
        <v/>
      </c>
      <c r="N91" s="268" t="s">
        <v>403</v>
      </c>
      <c r="O91" s="269" t="str">
        <f>IF(S85="","",S85)</f>
        <v/>
      </c>
      <c r="P91" s="267" t="str">
        <f>IF(U88="","",U88)</f>
        <v/>
      </c>
      <c r="Q91" s="268" t="s">
        <v>403</v>
      </c>
      <c r="R91" s="269" t="str">
        <f>IF(S88="","",S88)</f>
        <v/>
      </c>
      <c r="S91" s="544"/>
      <c r="T91" s="545"/>
      <c r="U91" s="546"/>
      <c r="V91" s="537"/>
      <c r="W91" s="537"/>
      <c r="X91" s="539"/>
      <c r="Y91" s="537"/>
      <c r="Z91" s="537"/>
      <c r="AA91" s="539"/>
      <c r="AB91" s="539"/>
      <c r="AC91" s="539"/>
      <c r="AD91" s="586"/>
      <c r="AE91" s="602"/>
    </row>
    <row r="92" spans="1:36" ht="33" customHeight="1" thickBot="1">
      <c r="A92" s="286"/>
      <c r="B92" s="287"/>
      <c r="C92" s="582"/>
      <c r="D92" s="375"/>
      <c r="E92" s="376" t="s">
        <v>403</v>
      </c>
      <c r="F92" s="377"/>
      <c r="G92" s="579"/>
      <c r="H92" s="576"/>
      <c r="I92" s="592"/>
      <c r="J92" s="591"/>
      <c r="L92" s="621"/>
      <c r="M92" s="282"/>
      <c r="N92" s="283" t="str">
        <f>IF(M90="","未入力",IF(M90=O90,IF(M91&gt;O91,"△","▲"),IF(M90&gt;O90,"○","●")))</f>
        <v>●</v>
      </c>
      <c r="O92" s="284"/>
      <c r="P92" s="282"/>
      <c r="Q92" s="283" t="str">
        <f>IF(P90="","未入力",IF(P90=R90,IF(P91&gt;R91,"△","▲"),IF(P90&gt;R90,"○","●")))</f>
        <v>○</v>
      </c>
      <c r="R92" s="284"/>
      <c r="S92" s="616"/>
      <c r="T92" s="617"/>
      <c r="U92" s="618"/>
      <c r="V92" s="583"/>
      <c r="W92" s="583"/>
      <c r="X92" s="584"/>
      <c r="Y92" s="583"/>
      <c r="Z92" s="583"/>
      <c r="AA92" s="584"/>
      <c r="AB92" s="584"/>
      <c r="AC92" s="584"/>
      <c r="AD92" s="587"/>
      <c r="AE92" s="603"/>
    </row>
    <row r="93" spans="1:36" ht="33" customHeight="1"/>
    <row r="94" spans="1:36" ht="33" customHeight="1" thickBot="1">
      <c r="A94" s="243" t="str">
        <f>AH96</f>
        <v>南大分小</v>
      </c>
      <c r="U94" s="244"/>
      <c r="V94" s="244" t="s">
        <v>380</v>
      </c>
      <c r="W94" s="244"/>
      <c r="X94" s="244"/>
      <c r="Y94" s="244"/>
      <c r="Z94" s="517" t="str">
        <f>AI94</f>
        <v>8</v>
      </c>
      <c r="AA94" s="518"/>
      <c r="AB94" s="244" t="s">
        <v>381</v>
      </c>
      <c r="AC94" s="244"/>
      <c r="AD94" s="244"/>
      <c r="AE94" s="244"/>
      <c r="AF94" s="245"/>
      <c r="AG94" s="246" t="s">
        <v>382</v>
      </c>
      <c r="AH94" s="246"/>
      <c r="AI94" s="247" t="s">
        <v>423</v>
      </c>
      <c r="AJ94" s="246" t="s">
        <v>381</v>
      </c>
    </row>
    <row r="95" spans="1:36" ht="33" customHeight="1" thickBot="1">
      <c r="A95" s="515" t="s">
        <v>384</v>
      </c>
      <c r="B95" s="516"/>
      <c r="C95" s="248"/>
      <c r="D95" s="535"/>
      <c r="E95" s="535"/>
      <c r="F95" s="535"/>
      <c r="G95" s="249"/>
      <c r="H95" s="250"/>
      <c r="I95" s="250"/>
      <c r="J95" s="251"/>
      <c r="L95" s="252" t="s">
        <v>387</v>
      </c>
      <c r="M95" s="533" t="str">
        <f>AH95</f>
        <v>P</v>
      </c>
      <c r="N95" s="534"/>
      <c r="O95" s="534"/>
      <c r="P95" s="530" t="s">
        <v>376</v>
      </c>
      <c r="Q95" s="531"/>
      <c r="R95" s="532"/>
      <c r="S95" s="525" t="str">
        <f>AH96</f>
        <v>南大分小</v>
      </c>
      <c r="T95" s="526"/>
      <c r="U95" s="526"/>
      <c r="V95" s="526"/>
      <c r="W95" s="526"/>
      <c r="X95" s="526"/>
      <c r="Y95" s="528" t="s">
        <v>389</v>
      </c>
      <c r="Z95" s="529"/>
      <c r="AA95" s="525" t="str">
        <f>AH97</f>
        <v>南大分小</v>
      </c>
      <c r="AB95" s="526"/>
      <c r="AC95" s="526"/>
      <c r="AD95" s="526"/>
      <c r="AE95" s="527"/>
      <c r="AG95" s="253" t="s">
        <v>387</v>
      </c>
      <c r="AH95" s="519" t="s">
        <v>451</v>
      </c>
      <c r="AI95" s="519"/>
      <c r="AJ95" s="519"/>
    </row>
    <row r="96" spans="1:36" ht="33" customHeight="1" thickTop="1" thickBot="1">
      <c r="A96" s="254" t="s">
        <v>390</v>
      </c>
      <c r="B96" s="255" t="s">
        <v>391</v>
      </c>
      <c r="C96" s="523"/>
      <c r="D96" s="524"/>
      <c r="E96" s="524"/>
      <c r="F96" s="524"/>
      <c r="G96" s="524"/>
      <c r="H96" s="256" t="s">
        <v>392</v>
      </c>
      <c r="I96" s="521" t="s">
        <v>393</v>
      </c>
      <c r="J96" s="522"/>
      <c r="L96" s="257" t="s">
        <v>394</v>
      </c>
      <c r="M96" s="520" t="str">
        <f>L97</f>
        <v>南大分</v>
      </c>
      <c r="N96" s="520"/>
      <c r="O96" s="520"/>
      <c r="P96" s="520" t="str">
        <f>L100</f>
        <v>由布川</v>
      </c>
      <c r="Q96" s="520"/>
      <c r="R96" s="520"/>
      <c r="S96" s="520" t="str">
        <f>L103</f>
        <v>判田</v>
      </c>
      <c r="T96" s="520"/>
      <c r="U96" s="520"/>
      <c r="V96" s="258" t="s">
        <v>263</v>
      </c>
      <c r="W96" s="258" t="s">
        <v>395</v>
      </c>
      <c r="X96" s="258" t="s">
        <v>396</v>
      </c>
      <c r="Y96" s="258" t="s">
        <v>528</v>
      </c>
      <c r="Z96" s="258" t="s">
        <v>264</v>
      </c>
      <c r="AA96" s="258" t="s">
        <v>397</v>
      </c>
      <c r="AB96" s="258" t="s">
        <v>398</v>
      </c>
      <c r="AC96" s="258" t="s">
        <v>399</v>
      </c>
      <c r="AD96" s="258" t="s">
        <v>400</v>
      </c>
      <c r="AE96" s="259" t="s">
        <v>401</v>
      </c>
      <c r="AG96" s="253" t="s">
        <v>376</v>
      </c>
      <c r="AH96" s="519" t="s">
        <v>186</v>
      </c>
      <c r="AI96" s="519"/>
      <c r="AJ96" s="519"/>
    </row>
    <row r="97" spans="1:36" ht="33" customHeight="1" thickTop="1">
      <c r="A97" s="260"/>
      <c r="B97" s="261">
        <v>0.33333333333333331</v>
      </c>
      <c r="C97" s="553" t="str">
        <f>AH99</f>
        <v>南大分</v>
      </c>
      <c r="D97" s="559">
        <v>8</v>
      </c>
      <c r="E97" s="557" t="s">
        <v>402</v>
      </c>
      <c r="F97" s="555">
        <v>1</v>
      </c>
      <c r="G97" s="612" t="str">
        <f>AH100</f>
        <v>由布川</v>
      </c>
      <c r="H97" s="614" t="str">
        <f>AH101</f>
        <v>判田</v>
      </c>
      <c r="I97" s="566"/>
      <c r="J97" s="564"/>
      <c r="L97" s="561" t="str">
        <f>AH99</f>
        <v>南大分</v>
      </c>
      <c r="M97" s="541"/>
      <c r="N97" s="542"/>
      <c r="O97" s="543"/>
      <c r="P97" s="262">
        <f>IF(D97="","",D97)</f>
        <v>8</v>
      </c>
      <c r="Q97" s="263" t="s">
        <v>402</v>
      </c>
      <c r="R97" s="264">
        <f>IF(F97="","",F97)</f>
        <v>1</v>
      </c>
      <c r="S97" s="262">
        <f>IF(D103="","",D103)</f>
        <v>7</v>
      </c>
      <c r="T97" s="263" t="s">
        <v>402</v>
      </c>
      <c r="U97" s="264">
        <f>IF(F103="","",F103)</f>
        <v>0</v>
      </c>
      <c r="V97" s="536">
        <f>COUNTIF(M99:U99,"○")</f>
        <v>2</v>
      </c>
      <c r="W97" s="536">
        <f>COUNTIF(M99:U99,"●")</f>
        <v>0</v>
      </c>
      <c r="X97" s="538">
        <f>COUNTIF(M99:U99,"△")</f>
        <v>0</v>
      </c>
      <c r="Y97" s="536">
        <v>0</v>
      </c>
      <c r="Z97" s="536">
        <f>V97*3+X97*0+Y97*1</f>
        <v>6</v>
      </c>
      <c r="AA97" s="538">
        <f>RANK(Z97,Z97:Z105)</f>
        <v>1</v>
      </c>
      <c r="AB97" s="538">
        <f>M97+P97+S97</f>
        <v>15</v>
      </c>
      <c r="AC97" s="538">
        <f>O97+R97+U97</f>
        <v>1</v>
      </c>
      <c r="AD97" s="585">
        <f>AB97-AC97</f>
        <v>14</v>
      </c>
      <c r="AE97" s="609">
        <v>1</v>
      </c>
      <c r="AG97" s="253" t="s">
        <v>389</v>
      </c>
      <c r="AH97" s="519" t="s">
        <v>186</v>
      </c>
      <c r="AI97" s="519"/>
      <c r="AJ97" s="519"/>
    </row>
    <row r="98" spans="1:36" ht="33" customHeight="1">
      <c r="A98" s="265">
        <v>7</v>
      </c>
      <c r="B98" s="266"/>
      <c r="C98" s="553"/>
      <c r="D98" s="560"/>
      <c r="E98" s="558"/>
      <c r="F98" s="556"/>
      <c r="G98" s="612"/>
      <c r="H98" s="614"/>
      <c r="I98" s="566"/>
      <c r="J98" s="564"/>
      <c r="L98" s="562"/>
      <c r="M98" s="544"/>
      <c r="N98" s="545"/>
      <c r="O98" s="546"/>
      <c r="P98" s="267" t="str">
        <f>IF(D99="","",D99)</f>
        <v/>
      </c>
      <c r="Q98" s="268" t="s">
        <v>403</v>
      </c>
      <c r="R98" s="269" t="str">
        <f>IF(F99="","",F99)</f>
        <v/>
      </c>
      <c r="S98" s="267" t="str">
        <f>IF(D105="","",D105)</f>
        <v/>
      </c>
      <c r="T98" s="268" t="s">
        <v>403</v>
      </c>
      <c r="U98" s="269" t="str">
        <f>IF(F105="","",F105)</f>
        <v/>
      </c>
      <c r="V98" s="537"/>
      <c r="W98" s="537"/>
      <c r="X98" s="539"/>
      <c r="Y98" s="537"/>
      <c r="Z98" s="537"/>
      <c r="AA98" s="539"/>
      <c r="AB98" s="539"/>
      <c r="AC98" s="539"/>
      <c r="AD98" s="586"/>
      <c r="AE98" s="610"/>
      <c r="AG98" s="253" t="s">
        <v>404</v>
      </c>
      <c r="AH98" s="253" t="s">
        <v>405</v>
      </c>
      <c r="AI98" s="253" t="s">
        <v>392</v>
      </c>
      <c r="AJ98" s="253" t="s">
        <v>393</v>
      </c>
    </row>
    <row r="99" spans="1:36" ht="33" customHeight="1">
      <c r="A99" s="265"/>
      <c r="B99" s="266"/>
      <c r="C99" s="554"/>
      <c r="D99" s="276"/>
      <c r="E99" s="285" t="s">
        <v>403</v>
      </c>
      <c r="F99" s="278"/>
      <c r="G99" s="613"/>
      <c r="H99" s="615"/>
      <c r="I99" s="567"/>
      <c r="J99" s="565"/>
      <c r="L99" s="563"/>
      <c r="M99" s="547"/>
      <c r="N99" s="548"/>
      <c r="O99" s="549"/>
      <c r="P99" s="270"/>
      <c r="Q99" s="271" t="str">
        <f>IF(P97="","未入力",IF(P97=R97,IF(P98&gt;R98,"△","▲"),IF(P97&gt;R97,"○","●")))</f>
        <v>○</v>
      </c>
      <c r="R99" s="272"/>
      <c r="S99" s="270"/>
      <c r="T99" s="271" t="str">
        <f>IF(S97="","未入力",IF(S97=U97,IF(S98&gt;U98,"△","▲"),IF(S97&gt;U97,"○","●")))</f>
        <v>○</v>
      </c>
      <c r="U99" s="272"/>
      <c r="V99" s="520"/>
      <c r="W99" s="520"/>
      <c r="X99" s="540"/>
      <c r="Y99" s="520"/>
      <c r="Z99" s="520"/>
      <c r="AA99" s="540"/>
      <c r="AB99" s="540"/>
      <c r="AC99" s="540"/>
      <c r="AD99" s="608"/>
      <c r="AE99" s="611"/>
      <c r="AG99" s="253">
        <v>1</v>
      </c>
      <c r="AH99" s="273" t="s">
        <v>205</v>
      </c>
      <c r="AI99" s="253">
        <f>COUNTIF(H97:H105,AH99)</f>
        <v>1</v>
      </c>
      <c r="AJ99" s="253">
        <f>COUNTIF(I97:J105,AH99)</f>
        <v>0</v>
      </c>
    </row>
    <row r="100" spans="1:36" ht="33" customHeight="1">
      <c r="A100" s="265" t="s">
        <v>421</v>
      </c>
      <c r="B100" s="274">
        <v>0.39583333333333331</v>
      </c>
      <c r="C100" s="597" t="str">
        <f>AH100</f>
        <v>由布川</v>
      </c>
      <c r="D100" s="559">
        <v>2</v>
      </c>
      <c r="E100" s="600" t="s">
        <v>402</v>
      </c>
      <c r="F100" s="599">
        <v>0</v>
      </c>
      <c r="G100" s="595" t="str">
        <f>AH101</f>
        <v>判田</v>
      </c>
      <c r="H100" s="593" t="str">
        <f>AH99</f>
        <v>南大分</v>
      </c>
      <c r="I100" s="571"/>
      <c r="J100" s="568"/>
      <c r="L100" s="550" t="str">
        <f>AH100</f>
        <v>由布川</v>
      </c>
      <c r="M100" s="262">
        <f>IF(R97="","",R97)</f>
        <v>1</v>
      </c>
      <c r="N100" s="263" t="s">
        <v>402</v>
      </c>
      <c r="O100" s="264">
        <f>IF(P97="","",P97)</f>
        <v>8</v>
      </c>
      <c r="P100" s="541"/>
      <c r="Q100" s="542"/>
      <c r="R100" s="543"/>
      <c r="S100" s="262">
        <f>IF(D100="","",D100)</f>
        <v>2</v>
      </c>
      <c r="T100" s="263" t="s">
        <v>402</v>
      </c>
      <c r="U100" s="264">
        <f>IF(F100="","",F100)</f>
        <v>0</v>
      </c>
      <c r="V100" s="536">
        <f>COUNTIF(M102:U102,"○")</f>
        <v>1</v>
      </c>
      <c r="W100" s="536">
        <f>COUNTIF(M102:U102,"●")</f>
        <v>1</v>
      </c>
      <c r="X100" s="538">
        <f>COUNTIF(M102:U102,"△")</f>
        <v>0</v>
      </c>
      <c r="Y100" s="536">
        <v>0</v>
      </c>
      <c r="Z100" s="536">
        <f>V100*3+X100*0+Y100*1</f>
        <v>3</v>
      </c>
      <c r="AA100" s="538">
        <f>RANK(Z100,Z97:Z105)</f>
        <v>2</v>
      </c>
      <c r="AB100" s="538">
        <f>M100+P100+S100</f>
        <v>3</v>
      </c>
      <c r="AC100" s="538">
        <f>O100+R100+U100</f>
        <v>8</v>
      </c>
      <c r="AD100" s="585"/>
      <c r="AE100" s="601">
        <v>2</v>
      </c>
      <c r="AG100" s="253">
        <v>2</v>
      </c>
      <c r="AH100" s="273" t="s">
        <v>452</v>
      </c>
      <c r="AI100" s="253">
        <f>COUNTIF(H97:H105,AH100)</f>
        <v>1</v>
      </c>
      <c r="AJ100" s="253">
        <f>COUNTIF(I97:J105,AH100)</f>
        <v>0</v>
      </c>
    </row>
    <row r="101" spans="1:36" ht="33" customHeight="1">
      <c r="A101" s="265"/>
      <c r="B101" s="275"/>
      <c r="C101" s="581"/>
      <c r="D101" s="560"/>
      <c r="E101" s="558"/>
      <c r="F101" s="556"/>
      <c r="G101" s="578"/>
      <c r="H101" s="575"/>
      <c r="I101" s="572"/>
      <c r="J101" s="569"/>
      <c r="L101" s="551"/>
      <c r="M101" s="267" t="str">
        <f>IF(R98="","",R98)</f>
        <v/>
      </c>
      <c r="N101" s="268" t="s">
        <v>403</v>
      </c>
      <c r="O101" s="269" t="str">
        <f>IF(P98="","",P98)</f>
        <v/>
      </c>
      <c r="P101" s="544"/>
      <c r="Q101" s="545"/>
      <c r="R101" s="546"/>
      <c r="S101" s="267" t="str">
        <f>IF(D102="","",D102)</f>
        <v/>
      </c>
      <c r="T101" s="268" t="s">
        <v>403</v>
      </c>
      <c r="U101" s="269" t="str">
        <f>IF(F102="","",F102)</f>
        <v/>
      </c>
      <c r="V101" s="537"/>
      <c r="W101" s="537"/>
      <c r="X101" s="539"/>
      <c r="Y101" s="537"/>
      <c r="Z101" s="537"/>
      <c r="AA101" s="539"/>
      <c r="AB101" s="539"/>
      <c r="AC101" s="539"/>
      <c r="AD101" s="586"/>
      <c r="AE101" s="602"/>
      <c r="AG101" s="253">
        <v>3</v>
      </c>
      <c r="AH101" s="273" t="s">
        <v>453</v>
      </c>
      <c r="AI101" s="253">
        <f>COUNTIF(H97:H105,AH101)</f>
        <v>1</v>
      </c>
      <c r="AJ101" s="253">
        <f>COUNTIF(I100:J105,AH101)</f>
        <v>0</v>
      </c>
    </row>
    <row r="102" spans="1:36" ht="33" customHeight="1">
      <c r="A102" s="265">
        <v>19</v>
      </c>
      <c r="B102" s="275"/>
      <c r="C102" s="598"/>
      <c r="D102" s="276"/>
      <c r="E102" s="285" t="s">
        <v>403</v>
      </c>
      <c r="F102" s="278"/>
      <c r="G102" s="596"/>
      <c r="H102" s="594"/>
      <c r="I102" s="573"/>
      <c r="J102" s="570"/>
      <c r="L102" s="552"/>
      <c r="M102" s="270"/>
      <c r="N102" s="271" t="str">
        <f>IF(M100="","未入力",IF(M100=O100,IF(M101&gt;O101,"△","▲"),IF(M100&gt;O100,"○","●")))</f>
        <v>●</v>
      </c>
      <c r="O102" s="272"/>
      <c r="P102" s="547"/>
      <c r="Q102" s="548"/>
      <c r="R102" s="549"/>
      <c r="S102" s="270"/>
      <c r="T102" s="271" t="str">
        <f>IF(S100="","未入力",IF(S100=U100,IF(S101&gt;U101,"△","▲"),IF(S100&gt;U100,"○","●")))</f>
        <v>○</v>
      </c>
      <c r="U102" s="272"/>
      <c r="V102" s="520"/>
      <c r="W102" s="520"/>
      <c r="X102" s="540"/>
      <c r="Y102" s="520"/>
      <c r="Z102" s="520"/>
      <c r="AA102" s="540"/>
      <c r="AB102" s="540"/>
      <c r="AC102" s="540"/>
      <c r="AD102" s="608"/>
      <c r="AE102" s="607"/>
      <c r="AG102" s="279"/>
      <c r="AH102" s="280"/>
      <c r="AI102" s="279"/>
      <c r="AJ102" s="279"/>
    </row>
    <row r="103" spans="1:36" ht="33" customHeight="1">
      <c r="A103" s="265"/>
      <c r="B103" s="281">
        <v>0.45833333333333331</v>
      </c>
      <c r="C103" s="580" t="str">
        <f>AH99</f>
        <v>南大分</v>
      </c>
      <c r="D103" s="622">
        <v>7</v>
      </c>
      <c r="E103" s="557" t="s">
        <v>402</v>
      </c>
      <c r="F103" s="555">
        <v>0</v>
      </c>
      <c r="G103" s="577" t="str">
        <f>AH101</f>
        <v>判田</v>
      </c>
      <c r="H103" s="574" t="str">
        <f>AH100</f>
        <v>由布川</v>
      </c>
      <c r="I103" s="571"/>
      <c r="J103" s="568"/>
      <c r="L103" s="588" t="str">
        <f>AH101</f>
        <v>判田</v>
      </c>
      <c r="M103" s="262">
        <f>IF(U97="","",U97)</f>
        <v>0</v>
      </c>
      <c r="N103" s="263" t="s">
        <v>402</v>
      </c>
      <c r="O103" s="264">
        <f>IF(S97="","",S97)</f>
        <v>7</v>
      </c>
      <c r="P103" s="262">
        <f>IF(U100="","",U100)</f>
        <v>0</v>
      </c>
      <c r="Q103" s="263" t="s">
        <v>402</v>
      </c>
      <c r="R103" s="264">
        <f>IF(S100="","",S100)</f>
        <v>2</v>
      </c>
      <c r="S103" s="541"/>
      <c r="T103" s="542"/>
      <c r="U103" s="543"/>
      <c r="V103" s="536">
        <f>COUNTIF(M105:U105,"○")</f>
        <v>0</v>
      </c>
      <c r="W103" s="536">
        <f>COUNTIF(M105:U105,"●")</f>
        <v>2</v>
      </c>
      <c r="X103" s="538">
        <f>COUNTIF(M105:U105,"△")</f>
        <v>0</v>
      </c>
      <c r="Y103" s="536">
        <v>0</v>
      </c>
      <c r="Z103" s="536">
        <f>V103*3+X103*0+Y103*1</f>
        <v>0</v>
      </c>
      <c r="AA103" s="538">
        <f>RANK(Z103,Z97:Z105)</f>
        <v>3</v>
      </c>
      <c r="AB103" s="538">
        <f>M103+P103+S103</f>
        <v>0</v>
      </c>
      <c r="AC103" s="538">
        <f>O103+R103+U103</f>
        <v>9</v>
      </c>
      <c r="AD103" s="585"/>
      <c r="AE103" s="604">
        <v>3</v>
      </c>
    </row>
    <row r="104" spans="1:36" ht="33" customHeight="1">
      <c r="A104" s="265" t="s">
        <v>422</v>
      </c>
      <c r="B104" s="275"/>
      <c r="C104" s="581"/>
      <c r="D104" s="560"/>
      <c r="E104" s="558"/>
      <c r="F104" s="556"/>
      <c r="G104" s="578"/>
      <c r="H104" s="575"/>
      <c r="I104" s="572"/>
      <c r="J104" s="569"/>
      <c r="L104" s="589"/>
      <c r="M104" s="267" t="str">
        <f>IF(U98="","",U98)</f>
        <v/>
      </c>
      <c r="N104" s="268" t="s">
        <v>403</v>
      </c>
      <c r="O104" s="269" t="str">
        <f>IF(S98="","",S98)</f>
        <v/>
      </c>
      <c r="P104" s="267" t="str">
        <f>IF(U101="","",U101)</f>
        <v/>
      </c>
      <c r="Q104" s="268" t="s">
        <v>403</v>
      </c>
      <c r="R104" s="269" t="str">
        <f>IF(S101="","",S101)</f>
        <v/>
      </c>
      <c r="S104" s="544"/>
      <c r="T104" s="545"/>
      <c r="U104" s="546"/>
      <c r="V104" s="537"/>
      <c r="W104" s="537"/>
      <c r="X104" s="539"/>
      <c r="Y104" s="537"/>
      <c r="Z104" s="537"/>
      <c r="AA104" s="539"/>
      <c r="AB104" s="539"/>
      <c r="AC104" s="539"/>
      <c r="AD104" s="586"/>
      <c r="AE104" s="605"/>
    </row>
    <row r="105" spans="1:36" ht="33" customHeight="1" thickBot="1">
      <c r="A105" s="286"/>
      <c r="B105" s="287"/>
      <c r="C105" s="582"/>
      <c r="D105" s="375"/>
      <c r="E105" s="376" t="s">
        <v>403</v>
      </c>
      <c r="F105" s="377"/>
      <c r="G105" s="579"/>
      <c r="H105" s="576"/>
      <c r="I105" s="592"/>
      <c r="J105" s="591"/>
      <c r="L105" s="590"/>
      <c r="M105" s="282"/>
      <c r="N105" s="283" t="str">
        <f>IF(M103="","未入力",IF(M103=O103,IF(M104&gt;O104,"△","▲"),IF(M103&gt;O103,"○","●")))</f>
        <v>●</v>
      </c>
      <c r="O105" s="284"/>
      <c r="P105" s="282"/>
      <c r="Q105" s="283" t="str">
        <f>IF(P103="","未入力",IF(P103=R103,IF(P104&gt;R104,"△","▲"),IF(P103&gt;R103,"○","●")))</f>
        <v>●</v>
      </c>
      <c r="R105" s="284"/>
      <c r="S105" s="616"/>
      <c r="T105" s="617"/>
      <c r="U105" s="618"/>
      <c r="V105" s="583"/>
      <c r="W105" s="583"/>
      <c r="X105" s="584"/>
      <c r="Y105" s="583"/>
      <c r="Z105" s="583"/>
      <c r="AA105" s="584"/>
      <c r="AB105" s="584"/>
      <c r="AC105" s="584"/>
      <c r="AD105" s="587"/>
      <c r="AE105" s="606"/>
    </row>
  </sheetData>
  <mergeCells count="607">
    <mergeCell ref="AH5:AJ5"/>
    <mergeCell ref="C6:G6"/>
    <mergeCell ref="I6:J6"/>
    <mergeCell ref="M6:O6"/>
    <mergeCell ref="P6:R6"/>
    <mergeCell ref="S6:U6"/>
    <mergeCell ref="AH6:AJ6"/>
    <mergeCell ref="Z4:AA4"/>
    <mergeCell ref="A5:B5"/>
    <mergeCell ref="D5:F5"/>
    <mergeCell ref="M5:O5"/>
    <mergeCell ref="P5:R5"/>
    <mergeCell ref="S5:X5"/>
    <mergeCell ref="Y5:Z5"/>
    <mergeCell ref="AA5:AE5"/>
    <mergeCell ref="AE7:AE9"/>
    <mergeCell ref="AH7:AJ7"/>
    <mergeCell ref="Z7:Z9"/>
    <mergeCell ref="AA7:AA9"/>
    <mergeCell ref="AB7:AB9"/>
    <mergeCell ref="AC7:AC9"/>
    <mergeCell ref="C7:C9"/>
    <mergeCell ref="D7:D8"/>
    <mergeCell ref="E7:E8"/>
    <mergeCell ref="F7:F8"/>
    <mergeCell ref="G7:G9"/>
    <mergeCell ref="H7:H9"/>
    <mergeCell ref="I7:I9"/>
    <mergeCell ref="X7:X9"/>
    <mergeCell ref="Y7:Y9"/>
    <mergeCell ref="L7:L9"/>
    <mergeCell ref="M7:O9"/>
    <mergeCell ref="V7:V9"/>
    <mergeCell ref="W7:W9"/>
    <mergeCell ref="J7:J9"/>
    <mergeCell ref="AB10:AB12"/>
    <mergeCell ref="AC10:AC12"/>
    <mergeCell ref="AD10:AD12"/>
    <mergeCell ref="L10:L12"/>
    <mergeCell ref="P10:R12"/>
    <mergeCell ref="V10:V12"/>
    <mergeCell ref="W10:W12"/>
    <mergeCell ref="X10:X12"/>
    <mergeCell ref="AD7:AD9"/>
    <mergeCell ref="H13:H15"/>
    <mergeCell ref="I10:I12"/>
    <mergeCell ref="J10:J12"/>
    <mergeCell ref="AA13:AA15"/>
    <mergeCell ref="AB13:AB15"/>
    <mergeCell ref="AC13:AC15"/>
    <mergeCell ref="AD13:AD15"/>
    <mergeCell ref="AE13:AE15"/>
    <mergeCell ref="C13:C15"/>
    <mergeCell ref="D13:D14"/>
    <mergeCell ref="E13:E14"/>
    <mergeCell ref="F13:F14"/>
    <mergeCell ref="G13:G15"/>
    <mergeCell ref="S13:U15"/>
    <mergeCell ref="V13:V15"/>
    <mergeCell ref="W13:W15"/>
    <mergeCell ref="X13:X15"/>
    <mergeCell ref="Y13:Y15"/>
    <mergeCell ref="Z13:Z15"/>
    <mergeCell ref="AE10:AE12"/>
    <mergeCell ref="L13:L15"/>
    <mergeCell ref="Y10:Y12"/>
    <mergeCell ref="Z10:Z12"/>
    <mergeCell ref="AA10:AA12"/>
    <mergeCell ref="I13:I15"/>
    <mergeCell ref="J13:J15"/>
    <mergeCell ref="C10:C12"/>
    <mergeCell ref="D10:D11"/>
    <mergeCell ref="E10:E11"/>
    <mergeCell ref="F10:F11"/>
    <mergeCell ref="G10:G12"/>
    <mergeCell ref="H10:H12"/>
    <mergeCell ref="C57:G57"/>
    <mergeCell ref="I57:J57"/>
    <mergeCell ref="H22:H24"/>
    <mergeCell ref="I25:I27"/>
    <mergeCell ref="J25:J27"/>
    <mergeCell ref="C44:G44"/>
    <mergeCell ref="I44:J44"/>
    <mergeCell ref="C51:C53"/>
    <mergeCell ref="D51:D52"/>
    <mergeCell ref="D25:D26"/>
    <mergeCell ref="E25:E26"/>
    <mergeCell ref="F25:F26"/>
    <mergeCell ref="G25:G27"/>
    <mergeCell ref="H25:H27"/>
    <mergeCell ref="I22:I24"/>
    <mergeCell ref="J22:J24"/>
    <mergeCell ref="C64:C66"/>
    <mergeCell ref="D64:D65"/>
    <mergeCell ref="E64:E65"/>
    <mergeCell ref="F64:F65"/>
    <mergeCell ref="G64:G66"/>
    <mergeCell ref="H64:H66"/>
    <mergeCell ref="I61:I63"/>
    <mergeCell ref="J61:J63"/>
    <mergeCell ref="L61:L63"/>
    <mergeCell ref="V58:V60"/>
    <mergeCell ref="W58:W60"/>
    <mergeCell ref="X58:X60"/>
    <mergeCell ref="Y58:Y60"/>
    <mergeCell ref="C58:C60"/>
    <mergeCell ref="D58:D59"/>
    <mergeCell ref="E58:E59"/>
    <mergeCell ref="F58:F59"/>
    <mergeCell ref="G58:G60"/>
    <mergeCell ref="H58:H60"/>
    <mergeCell ref="I58:I60"/>
    <mergeCell ref="AB64:AB66"/>
    <mergeCell ref="AC64:AC66"/>
    <mergeCell ref="Z58:Z60"/>
    <mergeCell ref="AA58:AA60"/>
    <mergeCell ref="AB58:AB60"/>
    <mergeCell ref="AC58:AC60"/>
    <mergeCell ref="AA82:AE82"/>
    <mergeCell ref="AE71:AE73"/>
    <mergeCell ref="AD64:AD66"/>
    <mergeCell ref="Z64:Z66"/>
    <mergeCell ref="AE74:AE76"/>
    <mergeCell ref="AE77:AE79"/>
    <mergeCell ref="Z74:Z76"/>
    <mergeCell ref="AA74:AA76"/>
    <mergeCell ref="AB74:AB76"/>
    <mergeCell ref="G71:G73"/>
    <mergeCell ref="H71:H73"/>
    <mergeCell ref="I71:I73"/>
    <mergeCell ref="J71:J73"/>
    <mergeCell ref="H77:H79"/>
    <mergeCell ref="I74:I76"/>
    <mergeCell ref="P74:R76"/>
    <mergeCell ref="X74:X76"/>
    <mergeCell ref="AD71:AD73"/>
    <mergeCell ref="Y71:Y73"/>
    <mergeCell ref="Z71:Z73"/>
    <mergeCell ref="J74:J76"/>
    <mergeCell ref="L74:L76"/>
    <mergeCell ref="V74:V76"/>
    <mergeCell ref="W74:W76"/>
    <mergeCell ref="AC74:AC76"/>
    <mergeCell ref="AD74:AD76"/>
    <mergeCell ref="Y77:Y79"/>
    <mergeCell ref="Z77:Z79"/>
    <mergeCell ref="AA77:AA79"/>
    <mergeCell ref="AB77:AB79"/>
    <mergeCell ref="AC77:AC79"/>
    <mergeCell ref="AD77:AD79"/>
    <mergeCell ref="Y74:Y76"/>
    <mergeCell ref="F103:F104"/>
    <mergeCell ref="E103:E104"/>
    <mergeCell ref="D103:D104"/>
    <mergeCell ref="H97:H99"/>
    <mergeCell ref="G97:G99"/>
    <mergeCell ref="M57:O57"/>
    <mergeCell ref="P57:R57"/>
    <mergeCell ref="S57:U57"/>
    <mergeCell ref="AH57:AJ57"/>
    <mergeCell ref="M58:O60"/>
    <mergeCell ref="J58:J60"/>
    <mergeCell ref="L58:L60"/>
    <mergeCell ref="C70:G70"/>
    <mergeCell ref="I70:J70"/>
    <mergeCell ref="M70:O70"/>
    <mergeCell ref="S70:U70"/>
    <mergeCell ref="AH70:AJ70"/>
    <mergeCell ref="M71:O73"/>
    <mergeCell ref="AH71:AJ71"/>
    <mergeCell ref="AA71:AA73"/>
    <mergeCell ref="AB71:AB73"/>
    <mergeCell ref="AC71:AC73"/>
    <mergeCell ref="AD84:AD86"/>
    <mergeCell ref="AE84:AE86"/>
    <mergeCell ref="V103:V105"/>
    <mergeCell ref="S103:U105"/>
    <mergeCell ref="AH58:AJ58"/>
    <mergeCell ref="P61:R63"/>
    <mergeCell ref="V61:V63"/>
    <mergeCell ref="W61:W63"/>
    <mergeCell ref="X61:X63"/>
    <mergeCell ref="Y61:Y63"/>
    <mergeCell ref="Z61:Z63"/>
    <mergeCell ref="AA61:AA63"/>
    <mergeCell ref="AB61:AB63"/>
    <mergeCell ref="AC61:AC63"/>
    <mergeCell ref="AD61:AD63"/>
    <mergeCell ref="AE61:AE63"/>
    <mergeCell ref="AE58:AE60"/>
    <mergeCell ref="AD58:AD60"/>
    <mergeCell ref="AH69:AJ69"/>
    <mergeCell ref="P70:R70"/>
    <mergeCell ref="Z81:AA81"/>
    <mergeCell ref="Y84:Y86"/>
    <mergeCell ref="Z84:Z86"/>
    <mergeCell ref="AA84:AA86"/>
    <mergeCell ref="AB84:AB86"/>
    <mergeCell ref="AC84:AC86"/>
    <mergeCell ref="AH17:AJ17"/>
    <mergeCell ref="A56:B56"/>
    <mergeCell ref="D56:F56"/>
    <mergeCell ref="M56:O56"/>
    <mergeCell ref="P56:R56"/>
    <mergeCell ref="S56:X56"/>
    <mergeCell ref="Y56:Z56"/>
    <mergeCell ref="AA56:AE56"/>
    <mergeCell ref="AH56:AJ56"/>
    <mergeCell ref="AA19:AA21"/>
    <mergeCell ref="AB19:AB21"/>
    <mergeCell ref="AC19:AC21"/>
    <mergeCell ref="A17:B17"/>
    <mergeCell ref="D17:F17"/>
    <mergeCell ref="M17:O17"/>
    <mergeCell ref="P17:R17"/>
    <mergeCell ref="S17:X17"/>
    <mergeCell ref="Y17:Z17"/>
    <mergeCell ref="AA17:AE17"/>
    <mergeCell ref="AC22:AC24"/>
    <mergeCell ref="AD22:AD24"/>
    <mergeCell ref="AE22:AE24"/>
    <mergeCell ref="C18:G18"/>
    <mergeCell ref="I18:J18"/>
    <mergeCell ref="M18:O18"/>
    <mergeCell ref="P18:R18"/>
    <mergeCell ref="S18:U18"/>
    <mergeCell ref="AH18:AJ18"/>
    <mergeCell ref="C19:C21"/>
    <mergeCell ref="D19:D20"/>
    <mergeCell ref="E19:E20"/>
    <mergeCell ref="F19:F20"/>
    <mergeCell ref="G19:G21"/>
    <mergeCell ref="H19:H21"/>
    <mergeCell ref="I19:I21"/>
    <mergeCell ref="J19:J21"/>
    <mergeCell ref="L19:L21"/>
    <mergeCell ref="M19:O21"/>
    <mergeCell ref="V19:V21"/>
    <mergeCell ref="W19:W21"/>
    <mergeCell ref="X19:X21"/>
    <mergeCell ref="Y19:Y21"/>
    <mergeCell ref="Z19:Z21"/>
    <mergeCell ref="AD19:AD21"/>
    <mergeCell ref="AE19:AE21"/>
    <mergeCell ref="AH19:AJ19"/>
    <mergeCell ref="C22:C24"/>
    <mergeCell ref="D22:D23"/>
    <mergeCell ref="E22:E23"/>
    <mergeCell ref="F22:F23"/>
    <mergeCell ref="G22:G24"/>
    <mergeCell ref="L25:L27"/>
    <mergeCell ref="AD25:AD27"/>
    <mergeCell ref="L22:L24"/>
    <mergeCell ref="P22:R24"/>
    <mergeCell ref="V22:V24"/>
    <mergeCell ref="W22:W24"/>
    <mergeCell ref="X22:X24"/>
    <mergeCell ref="Y22:Y24"/>
    <mergeCell ref="Z22:Z24"/>
    <mergeCell ref="AA22:AA24"/>
    <mergeCell ref="AB22:AB24"/>
    <mergeCell ref="C25:C27"/>
    <mergeCell ref="Z29:AA29"/>
    <mergeCell ref="A30:B30"/>
    <mergeCell ref="D30:F30"/>
    <mergeCell ref="M30:O30"/>
    <mergeCell ref="P30:R30"/>
    <mergeCell ref="S30:X30"/>
    <mergeCell ref="Y30:Z30"/>
    <mergeCell ref="AA30:AE30"/>
    <mergeCell ref="S25:U27"/>
    <mergeCell ref="V25:V27"/>
    <mergeCell ref="W25:W27"/>
    <mergeCell ref="X25:X27"/>
    <mergeCell ref="Y25:Y27"/>
    <mergeCell ref="Z25:Z27"/>
    <mergeCell ref="AA25:AA27"/>
    <mergeCell ref="AB25:AB27"/>
    <mergeCell ref="AC25:AC27"/>
    <mergeCell ref="AE25:AE27"/>
    <mergeCell ref="C31:G31"/>
    <mergeCell ref="I31:J31"/>
    <mergeCell ref="M31:O31"/>
    <mergeCell ref="P31:R31"/>
    <mergeCell ref="S31:U31"/>
    <mergeCell ref="C32:C34"/>
    <mergeCell ref="D32:D33"/>
    <mergeCell ref="E32:E33"/>
    <mergeCell ref="F32:F33"/>
    <mergeCell ref="G32:G34"/>
    <mergeCell ref="I32:I34"/>
    <mergeCell ref="J32:J34"/>
    <mergeCell ref="V32:V34"/>
    <mergeCell ref="W32:W34"/>
    <mergeCell ref="X32:X34"/>
    <mergeCell ref="Y32:Y34"/>
    <mergeCell ref="Z32:Z34"/>
    <mergeCell ref="AA32:AA34"/>
    <mergeCell ref="AB32:AB34"/>
    <mergeCell ref="AC32:AC34"/>
    <mergeCell ref="AD32:AD34"/>
    <mergeCell ref="I35:I37"/>
    <mergeCell ref="J35:J37"/>
    <mergeCell ref="L35:L37"/>
    <mergeCell ref="V35:V37"/>
    <mergeCell ref="W35:W37"/>
    <mergeCell ref="X35:X37"/>
    <mergeCell ref="Y35:Y37"/>
    <mergeCell ref="Z35:Z37"/>
    <mergeCell ref="AA35:AA37"/>
    <mergeCell ref="A43:B43"/>
    <mergeCell ref="D43:F43"/>
    <mergeCell ref="M43:O43"/>
    <mergeCell ref="P43:R43"/>
    <mergeCell ref="S43:X43"/>
    <mergeCell ref="Y43:Z43"/>
    <mergeCell ref="AA43:AE43"/>
    <mergeCell ref="S38:U40"/>
    <mergeCell ref="V38:V40"/>
    <mergeCell ref="W38:W40"/>
    <mergeCell ref="X38:X40"/>
    <mergeCell ref="Y38:Y40"/>
    <mergeCell ref="Z38:Z40"/>
    <mergeCell ref="AA38:AA40"/>
    <mergeCell ref="AB38:AB40"/>
    <mergeCell ref="AC38:AC40"/>
    <mergeCell ref="L38:L40"/>
    <mergeCell ref="I38:I40"/>
    <mergeCell ref="C38:C40"/>
    <mergeCell ref="D38:D39"/>
    <mergeCell ref="E38:E39"/>
    <mergeCell ref="F38:F39"/>
    <mergeCell ref="G38:G40"/>
    <mergeCell ref="H38:H40"/>
    <mergeCell ref="J38:J40"/>
    <mergeCell ref="M44:O44"/>
    <mergeCell ref="P44:R44"/>
    <mergeCell ref="L32:L34"/>
    <mergeCell ref="M32:O34"/>
    <mergeCell ref="P35:R37"/>
    <mergeCell ref="H32:H34"/>
    <mergeCell ref="S44:U44"/>
    <mergeCell ref="C45:C47"/>
    <mergeCell ref="D45:D46"/>
    <mergeCell ref="E45:E46"/>
    <mergeCell ref="F45:F46"/>
    <mergeCell ref="G45:G47"/>
    <mergeCell ref="H45:H47"/>
    <mergeCell ref="I45:I47"/>
    <mergeCell ref="J45:J47"/>
    <mergeCell ref="L45:L47"/>
    <mergeCell ref="M45:O47"/>
    <mergeCell ref="C35:C37"/>
    <mergeCell ref="D35:D36"/>
    <mergeCell ref="E35:E36"/>
    <mergeCell ref="F35:F36"/>
    <mergeCell ref="G35:G37"/>
    <mergeCell ref="H35:H37"/>
    <mergeCell ref="V45:V47"/>
    <mergeCell ref="W45:W47"/>
    <mergeCell ref="X45:X47"/>
    <mergeCell ref="Y45:Y47"/>
    <mergeCell ref="Z45:Z47"/>
    <mergeCell ref="AA45:AA47"/>
    <mergeCell ref="AB45:AB47"/>
    <mergeCell ref="AC45:AC47"/>
    <mergeCell ref="AD45:AD47"/>
    <mergeCell ref="P48:R50"/>
    <mergeCell ref="V48:V50"/>
    <mergeCell ref="W48:W50"/>
    <mergeCell ref="X48:X50"/>
    <mergeCell ref="Y48:Y50"/>
    <mergeCell ref="Z48:Z50"/>
    <mergeCell ref="AA48:AA50"/>
    <mergeCell ref="AB48:AB50"/>
    <mergeCell ref="AC48:AC50"/>
    <mergeCell ref="E51:E52"/>
    <mergeCell ref="F51:F52"/>
    <mergeCell ref="G51:G53"/>
    <mergeCell ref="H51:H53"/>
    <mergeCell ref="I48:I50"/>
    <mergeCell ref="J48:J50"/>
    <mergeCell ref="L48:L50"/>
    <mergeCell ref="C48:C50"/>
    <mergeCell ref="D48:D49"/>
    <mergeCell ref="E48:E49"/>
    <mergeCell ref="F48:F49"/>
    <mergeCell ref="G48:G50"/>
    <mergeCell ref="H48:H50"/>
    <mergeCell ref="I51:I53"/>
    <mergeCell ref="J51:J53"/>
    <mergeCell ref="L51:L53"/>
    <mergeCell ref="S51:U53"/>
    <mergeCell ref="V51:V53"/>
    <mergeCell ref="W51:W53"/>
    <mergeCell ref="X51:X53"/>
    <mergeCell ref="Y51:Y53"/>
    <mergeCell ref="Z51:Z53"/>
    <mergeCell ref="AA51:AA53"/>
    <mergeCell ref="AB51:AB53"/>
    <mergeCell ref="AC51:AC53"/>
    <mergeCell ref="AD51:AD53"/>
    <mergeCell ref="AE51:AE53"/>
    <mergeCell ref="AH30:AJ30"/>
    <mergeCell ref="AH31:AJ31"/>
    <mergeCell ref="AH32:AJ32"/>
    <mergeCell ref="AH43:AJ43"/>
    <mergeCell ref="AH44:AJ44"/>
    <mergeCell ref="AH45:AJ45"/>
    <mergeCell ref="Z55:AA55"/>
    <mergeCell ref="AE45:AE47"/>
    <mergeCell ref="AD48:AD50"/>
    <mergeCell ref="AE48:AE50"/>
    <mergeCell ref="AD38:AD40"/>
    <mergeCell ref="AE38:AE40"/>
    <mergeCell ref="Z42:AA42"/>
    <mergeCell ref="AC35:AC37"/>
    <mergeCell ref="AD35:AD37"/>
    <mergeCell ref="AE35:AE37"/>
    <mergeCell ref="AE32:AE34"/>
    <mergeCell ref="AB35:AB37"/>
    <mergeCell ref="A69:B69"/>
    <mergeCell ref="D69:F69"/>
    <mergeCell ref="M69:O69"/>
    <mergeCell ref="P69:R69"/>
    <mergeCell ref="S69:X69"/>
    <mergeCell ref="Y69:Z69"/>
    <mergeCell ref="AA69:AE69"/>
    <mergeCell ref="C61:C63"/>
    <mergeCell ref="D61:D62"/>
    <mergeCell ref="E61:E62"/>
    <mergeCell ref="F61:F62"/>
    <mergeCell ref="G61:G63"/>
    <mergeCell ref="H61:H63"/>
    <mergeCell ref="I64:I66"/>
    <mergeCell ref="J64:J66"/>
    <mergeCell ref="L64:L66"/>
    <mergeCell ref="S64:U66"/>
    <mergeCell ref="V64:V66"/>
    <mergeCell ref="W64:W66"/>
    <mergeCell ref="AE64:AE66"/>
    <mergeCell ref="Z68:AA68"/>
    <mergeCell ref="AA64:AA66"/>
    <mergeCell ref="X64:X66"/>
    <mergeCell ref="Y64:Y66"/>
    <mergeCell ref="C71:C73"/>
    <mergeCell ref="D71:D72"/>
    <mergeCell ref="E71:E72"/>
    <mergeCell ref="L71:L73"/>
    <mergeCell ref="V71:V73"/>
    <mergeCell ref="W71:W73"/>
    <mergeCell ref="X71:X73"/>
    <mergeCell ref="F71:F72"/>
    <mergeCell ref="A82:B82"/>
    <mergeCell ref="D82:F82"/>
    <mergeCell ref="M82:O82"/>
    <mergeCell ref="P82:R82"/>
    <mergeCell ref="S82:X82"/>
    <mergeCell ref="C74:C76"/>
    <mergeCell ref="D74:D75"/>
    <mergeCell ref="E74:E75"/>
    <mergeCell ref="F74:F75"/>
    <mergeCell ref="G74:G76"/>
    <mergeCell ref="H74:H76"/>
    <mergeCell ref="I77:I79"/>
    <mergeCell ref="J77:J79"/>
    <mergeCell ref="C77:C79"/>
    <mergeCell ref="D77:D78"/>
    <mergeCell ref="E77:E78"/>
    <mergeCell ref="L77:L79"/>
    <mergeCell ref="S77:U79"/>
    <mergeCell ref="V77:V79"/>
    <mergeCell ref="W77:W79"/>
    <mergeCell ref="X77:X79"/>
    <mergeCell ref="AH82:AJ82"/>
    <mergeCell ref="C83:G83"/>
    <mergeCell ref="I83:J83"/>
    <mergeCell ref="M83:O83"/>
    <mergeCell ref="P83:R83"/>
    <mergeCell ref="S83:U83"/>
    <mergeCell ref="AH83:AJ83"/>
    <mergeCell ref="F77:F78"/>
    <mergeCell ref="G77:G79"/>
    <mergeCell ref="Y82:Z82"/>
    <mergeCell ref="AH84:AJ84"/>
    <mergeCell ref="C90:C92"/>
    <mergeCell ref="D90:D91"/>
    <mergeCell ref="E90:E91"/>
    <mergeCell ref="F90:F91"/>
    <mergeCell ref="G90:G92"/>
    <mergeCell ref="H90:H92"/>
    <mergeCell ref="I90:I92"/>
    <mergeCell ref="J90:J92"/>
    <mergeCell ref="L87:L89"/>
    <mergeCell ref="P87:R89"/>
    <mergeCell ref="V87:V89"/>
    <mergeCell ref="W87:W89"/>
    <mergeCell ref="X87:X89"/>
    <mergeCell ref="Y87:Y89"/>
    <mergeCell ref="Z87:Z89"/>
    <mergeCell ref="AA87:AA89"/>
    <mergeCell ref="AB87:AB89"/>
    <mergeCell ref="AC87:AC89"/>
    <mergeCell ref="AD87:AD89"/>
    <mergeCell ref="AE87:AE89"/>
    <mergeCell ref="C84:C86"/>
    <mergeCell ref="D84:D85"/>
    <mergeCell ref="E84:E85"/>
    <mergeCell ref="C87:C89"/>
    <mergeCell ref="D87:D88"/>
    <mergeCell ref="E87:E88"/>
    <mergeCell ref="F87:F88"/>
    <mergeCell ref="G87:G89"/>
    <mergeCell ref="H87:H89"/>
    <mergeCell ref="I87:I89"/>
    <mergeCell ref="J87:J89"/>
    <mergeCell ref="L90:L92"/>
    <mergeCell ref="F84:F85"/>
    <mergeCell ref="G84:G86"/>
    <mergeCell ref="H84:H86"/>
    <mergeCell ref="I84:I86"/>
    <mergeCell ref="J84:J86"/>
    <mergeCell ref="S90:U92"/>
    <mergeCell ref="V90:V92"/>
    <mergeCell ref="W90:W92"/>
    <mergeCell ref="X90:X92"/>
    <mergeCell ref="L84:L86"/>
    <mergeCell ref="M84:O86"/>
    <mergeCell ref="V84:V86"/>
    <mergeCell ref="W84:W86"/>
    <mergeCell ref="X84:X86"/>
    <mergeCell ref="AE90:AE92"/>
    <mergeCell ref="AE103:AE105"/>
    <mergeCell ref="AD103:AD105"/>
    <mergeCell ref="AC103:AC105"/>
    <mergeCell ref="AB103:AB105"/>
    <mergeCell ref="AA103:AA105"/>
    <mergeCell ref="AE100:AE102"/>
    <mergeCell ref="AD100:AD102"/>
    <mergeCell ref="AC100:AC102"/>
    <mergeCell ref="AB100:AB102"/>
    <mergeCell ref="AA100:AA102"/>
    <mergeCell ref="AE97:AE99"/>
    <mergeCell ref="AD97:AD99"/>
    <mergeCell ref="AC97:AC99"/>
    <mergeCell ref="AB97:AB99"/>
    <mergeCell ref="AA97:AA99"/>
    <mergeCell ref="H103:H105"/>
    <mergeCell ref="G103:G105"/>
    <mergeCell ref="C103:C105"/>
    <mergeCell ref="Y90:Y92"/>
    <mergeCell ref="Z90:Z92"/>
    <mergeCell ref="AA90:AA92"/>
    <mergeCell ref="AB90:AB92"/>
    <mergeCell ref="AC90:AC92"/>
    <mergeCell ref="AD90:AD92"/>
    <mergeCell ref="Z100:Z102"/>
    <mergeCell ref="Y100:Y102"/>
    <mergeCell ref="L103:L105"/>
    <mergeCell ref="J103:J105"/>
    <mergeCell ref="Z103:Z105"/>
    <mergeCell ref="I103:I105"/>
    <mergeCell ref="H100:H102"/>
    <mergeCell ref="G100:G102"/>
    <mergeCell ref="C100:C102"/>
    <mergeCell ref="F100:F101"/>
    <mergeCell ref="E100:E101"/>
    <mergeCell ref="D100:D101"/>
    <mergeCell ref="Y103:Y105"/>
    <mergeCell ref="X103:X105"/>
    <mergeCell ref="W103:W105"/>
    <mergeCell ref="X100:X102"/>
    <mergeCell ref="W100:W102"/>
    <mergeCell ref="V100:V102"/>
    <mergeCell ref="P100:R102"/>
    <mergeCell ref="L100:L102"/>
    <mergeCell ref="C97:C99"/>
    <mergeCell ref="F97:F98"/>
    <mergeCell ref="E97:E98"/>
    <mergeCell ref="D97:D98"/>
    <mergeCell ref="X97:X99"/>
    <mergeCell ref="W97:W99"/>
    <mergeCell ref="V97:V99"/>
    <mergeCell ref="M97:O99"/>
    <mergeCell ref="L97:L99"/>
    <mergeCell ref="J97:J99"/>
    <mergeCell ref="I97:I99"/>
    <mergeCell ref="J100:J102"/>
    <mergeCell ref="I100:I102"/>
    <mergeCell ref="A95:B95"/>
    <mergeCell ref="Z94:AA94"/>
    <mergeCell ref="AH97:AJ97"/>
    <mergeCell ref="AH96:AJ96"/>
    <mergeCell ref="S96:U96"/>
    <mergeCell ref="P96:R96"/>
    <mergeCell ref="M96:O96"/>
    <mergeCell ref="I96:J96"/>
    <mergeCell ref="C96:G96"/>
    <mergeCell ref="AH95:AJ95"/>
    <mergeCell ref="AA95:AE95"/>
    <mergeCell ref="Y95:Z95"/>
    <mergeCell ref="S95:X95"/>
    <mergeCell ref="P95:R95"/>
    <mergeCell ref="M95:O95"/>
    <mergeCell ref="D95:F95"/>
    <mergeCell ref="Z97:Z99"/>
    <mergeCell ref="Y97:Y9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45" fitToHeight="3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4905-AB9E-4A88-802E-DE8E90904AB9}">
  <sheetPr>
    <tabColor indexed="13"/>
    <pageSetUpPr fitToPage="1"/>
  </sheetPr>
  <dimension ref="A1:AN234"/>
  <sheetViews>
    <sheetView showGridLines="0" view="pageBreakPreview" zoomScale="70" zoomScaleNormal="50" zoomScaleSheetLayoutView="70" workbookViewId="0"/>
  </sheetViews>
  <sheetFormatPr defaultColWidth="13" defaultRowHeight="15.75"/>
  <cols>
    <col min="1" max="1" width="5.875" style="240" customWidth="1"/>
    <col min="2" max="2" width="14.25" style="240" bestFit="1" customWidth="1"/>
    <col min="3" max="3" width="14.625" style="240" customWidth="1"/>
    <col min="4" max="4" width="4.625" style="240" customWidth="1"/>
    <col min="5" max="5" width="1.625" style="240" customWidth="1"/>
    <col min="6" max="6" width="4.625" style="240" customWidth="1"/>
    <col min="7" max="10" width="14.625" style="240" customWidth="1"/>
    <col min="11" max="11" width="2.625" style="240" customWidth="1"/>
    <col min="12" max="35" width="4.875" style="240" customWidth="1"/>
    <col min="36" max="36" width="6.625" style="240" customWidth="1"/>
    <col min="37" max="37" width="13" style="240" customWidth="1"/>
    <col min="38" max="38" width="14.625" style="240" customWidth="1"/>
    <col min="39" max="39" width="8.5" style="240" customWidth="1"/>
    <col min="40" max="41" width="13" style="240" customWidth="1"/>
    <col min="42" max="16384" width="13" style="240"/>
  </cols>
  <sheetData>
    <row r="1" spans="1:40" ht="55.5" customHeight="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40" ht="49.9" customHeight="1">
      <c r="A2" s="241" t="s">
        <v>494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</row>
    <row r="3" spans="1:40" ht="51" customHeight="1">
      <c r="A3" s="242"/>
      <c r="L3" s="243"/>
    </row>
    <row r="4" spans="1:40" ht="53.25" customHeight="1">
      <c r="A4" s="242"/>
      <c r="L4" s="243"/>
    </row>
    <row r="5" spans="1:40" ht="36.950000000000003" customHeight="1" thickBot="1">
      <c r="A5" s="243" t="str">
        <f>AL7</f>
        <v>七瀬川・山</v>
      </c>
      <c r="U5" s="244"/>
      <c r="V5" s="244" t="s">
        <v>380</v>
      </c>
      <c r="W5" s="244"/>
      <c r="X5" s="244"/>
      <c r="Y5" s="244"/>
      <c r="Z5" s="725" t="str">
        <f>AM5</f>
        <v>8</v>
      </c>
      <c r="AA5" s="725"/>
      <c r="AB5" s="244" t="s">
        <v>409</v>
      </c>
      <c r="AC5" s="244"/>
      <c r="AD5" s="244"/>
      <c r="AE5" s="244"/>
      <c r="AF5" s="245"/>
      <c r="AG5" s="297"/>
      <c r="AH5" s="297"/>
      <c r="AI5" s="297"/>
      <c r="AK5" s="246" t="s">
        <v>382</v>
      </c>
      <c r="AL5" s="246"/>
      <c r="AM5" s="247" t="s">
        <v>423</v>
      </c>
      <c r="AN5" s="246" t="s">
        <v>381</v>
      </c>
    </row>
    <row r="6" spans="1:40" ht="36.950000000000003" customHeight="1">
      <c r="A6" s="515" t="s">
        <v>384</v>
      </c>
      <c r="B6" s="742"/>
      <c r="C6" s="248"/>
      <c r="D6" s="535"/>
      <c r="E6" s="535"/>
      <c r="F6" s="535"/>
      <c r="G6" s="249"/>
      <c r="H6" s="250"/>
      <c r="I6" s="250"/>
      <c r="J6" s="251"/>
      <c r="L6" s="722" t="s">
        <v>387</v>
      </c>
      <c r="M6" s="722"/>
      <c r="N6" s="722"/>
      <c r="O6" s="723" t="str">
        <f>AL6</f>
        <v>E</v>
      </c>
      <c r="P6" s="723"/>
      <c r="Q6" s="724" t="s">
        <v>388</v>
      </c>
      <c r="R6" s="724"/>
      <c r="S6" s="717" t="str">
        <f>AL7</f>
        <v>七瀬川・山</v>
      </c>
      <c r="T6" s="717"/>
      <c r="U6" s="717"/>
      <c r="V6" s="717"/>
      <c r="W6" s="717"/>
      <c r="X6" s="717"/>
      <c r="Y6" s="717"/>
      <c r="Z6" s="717"/>
      <c r="AA6" s="716" t="s">
        <v>389</v>
      </c>
      <c r="AB6" s="716"/>
      <c r="AC6" s="717" t="str">
        <f>AL8</f>
        <v>碩田</v>
      </c>
      <c r="AD6" s="717"/>
      <c r="AE6" s="717"/>
      <c r="AF6" s="717"/>
      <c r="AG6" s="298"/>
      <c r="AH6" s="299"/>
      <c r="AI6" s="299"/>
      <c r="AK6" s="253" t="s">
        <v>387</v>
      </c>
      <c r="AL6" s="705" t="s">
        <v>521</v>
      </c>
      <c r="AM6" s="706"/>
      <c r="AN6" s="707"/>
    </row>
    <row r="7" spans="1:40" ht="36.950000000000003" customHeight="1" thickBot="1">
      <c r="A7" s="254" t="s">
        <v>390</v>
      </c>
      <c r="B7" s="255" t="s">
        <v>391</v>
      </c>
      <c r="C7" s="523"/>
      <c r="D7" s="524"/>
      <c r="E7" s="524"/>
      <c r="F7" s="524"/>
      <c r="G7" s="524"/>
      <c r="H7" s="256" t="s">
        <v>392</v>
      </c>
      <c r="I7" s="521" t="s">
        <v>393</v>
      </c>
      <c r="J7" s="522"/>
      <c r="L7" s="300"/>
      <c r="M7" s="301"/>
      <c r="N7" s="301"/>
      <c r="O7" s="301"/>
      <c r="P7" s="301"/>
      <c r="Q7" s="301"/>
      <c r="R7" s="301"/>
      <c r="S7" s="301"/>
      <c r="T7" s="301"/>
      <c r="U7" s="301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K7" s="253" t="s">
        <v>388</v>
      </c>
      <c r="AL7" s="705" t="s">
        <v>463</v>
      </c>
      <c r="AM7" s="706"/>
      <c r="AN7" s="707"/>
    </row>
    <row r="8" spans="1:40" ht="36.950000000000003" customHeight="1" thickTop="1">
      <c r="A8" s="260"/>
      <c r="B8" s="261" t="s">
        <v>411</v>
      </c>
      <c r="C8" s="708" t="str">
        <f>M19</f>
        <v>碩田</v>
      </c>
      <c r="D8" s="709">
        <v>2</v>
      </c>
      <c r="E8" s="764" t="s">
        <v>525</v>
      </c>
      <c r="F8" s="712">
        <v>1</v>
      </c>
      <c r="G8" s="713" t="str">
        <f>R19</f>
        <v>竹田直入</v>
      </c>
      <c r="H8" s="714" t="str">
        <f>AL12</f>
        <v>日出</v>
      </c>
      <c r="I8" s="739"/>
      <c r="J8" s="740"/>
      <c r="L8" s="301"/>
      <c r="M8" s="302"/>
      <c r="N8" s="302"/>
      <c r="O8" s="302"/>
      <c r="P8" s="303"/>
      <c r="Q8" s="304"/>
      <c r="R8" s="305"/>
      <c r="S8" s="303"/>
      <c r="T8" s="741" t="str">
        <f>IF(D20="","④勝",IF(D20&gt;F20,C20,IF(D20&lt;F20,G20,IF(D22&gt;F22,C20,IF(D22&lt;F22,G20)))))</f>
        <v>日出</v>
      </c>
      <c r="U8" s="741" t="str">
        <f>IF(R1="","②勝",IF(R1&gt;T1,Q1,IF(R1&lt;T1,U1,IF(R3&gt;T3,Q1,IF(R3&lt;T3,U1)))))</f>
        <v>②勝</v>
      </c>
      <c r="V8" s="741" t="str">
        <f>IF(S1="","②勝",IF(S1&gt;U1,R1,IF(S1&lt;U1,V1,IF(S3&gt;U3,R1,IF(S3&lt;U3,V1)))))</f>
        <v>②勝</v>
      </c>
      <c r="W8" s="741" t="str">
        <f>IF(T1="","②勝",IF(T1&gt;V1,S1,IF(T1&lt;V1,W1,IF(T3&gt;V3,S1,IF(T3&lt;V3,W1)))))</f>
        <v>②勝</v>
      </c>
      <c r="X8" s="741" t="str">
        <f>IF(U1="","②勝",IF(U1&gt;W1,T1,IF(U1&lt;W1,X1,IF(U3&gt;W3,T1,IF(U3&lt;W3,X1)))))</f>
        <v>②勝</v>
      </c>
      <c r="Y8" s="741" t="str">
        <f>IF(V1="","②勝",IF(V1&gt;X1,U1,IF(V1&lt;X1,Y1,IF(V3&gt;X3,U1,IF(V3&lt;X3,Y1)))))</f>
        <v>②勝</v>
      </c>
      <c r="Z8" s="306"/>
      <c r="AA8" s="307"/>
      <c r="AB8" s="306"/>
      <c r="AC8" s="306"/>
      <c r="AD8" s="308"/>
      <c r="AE8" s="309"/>
      <c r="AF8" s="309"/>
      <c r="AG8" s="310"/>
      <c r="AH8" s="310"/>
      <c r="AI8" s="310"/>
      <c r="AK8" s="253" t="s">
        <v>389</v>
      </c>
      <c r="AL8" s="705" t="s">
        <v>459</v>
      </c>
      <c r="AM8" s="706"/>
      <c r="AN8" s="707"/>
    </row>
    <row r="9" spans="1:40" ht="36.950000000000003" customHeight="1">
      <c r="A9" s="265"/>
      <c r="B9" s="311">
        <v>0.33333333333333331</v>
      </c>
      <c r="C9" s="553"/>
      <c r="D9" s="710"/>
      <c r="E9" s="759"/>
      <c r="F9" s="688"/>
      <c r="G9" s="612"/>
      <c r="H9" s="614"/>
      <c r="I9" s="566"/>
      <c r="J9" s="564"/>
      <c r="L9" s="301"/>
      <c r="M9" s="302"/>
      <c r="N9" s="302"/>
      <c r="O9" s="246"/>
      <c r="P9" s="246"/>
      <c r="Q9" s="302"/>
      <c r="R9" s="246"/>
      <c r="S9" s="246"/>
      <c r="T9" s="302"/>
      <c r="U9" s="246"/>
      <c r="V9" s="306"/>
      <c r="W9" s="401"/>
      <c r="X9" s="306"/>
      <c r="Y9" s="306"/>
      <c r="Z9" s="306"/>
      <c r="AA9" s="307"/>
      <c r="AB9" s="306"/>
      <c r="AC9" s="306"/>
      <c r="AD9" s="308"/>
      <c r="AE9" s="309"/>
      <c r="AF9" s="309"/>
      <c r="AG9" s="310"/>
      <c r="AH9" s="310"/>
      <c r="AI9" s="310"/>
      <c r="AK9" s="253" t="s">
        <v>404</v>
      </c>
      <c r="AL9" s="253" t="s">
        <v>405</v>
      </c>
      <c r="AM9" s="253" t="s">
        <v>392</v>
      </c>
      <c r="AN9" s="253" t="s">
        <v>393</v>
      </c>
    </row>
    <row r="10" spans="1:40" ht="36.950000000000003" customHeight="1">
      <c r="A10" s="265">
        <v>7</v>
      </c>
      <c r="B10" s="266"/>
      <c r="C10" s="598"/>
      <c r="D10" s="276"/>
      <c r="E10" s="277" t="s">
        <v>403</v>
      </c>
      <c r="F10" s="278"/>
      <c r="G10" s="596"/>
      <c r="H10" s="594"/>
      <c r="I10" s="567"/>
      <c r="J10" s="565"/>
      <c r="L10" s="301"/>
      <c r="M10" s="246"/>
      <c r="N10" s="246"/>
      <c r="O10" s="302"/>
      <c r="P10" s="302"/>
      <c r="Q10" s="302"/>
      <c r="R10" s="302"/>
      <c r="S10" s="302"/>
      <c r="T10" s="302"/>
      <c r="U10" s="302"/>
      <c r="V10" s="306"/>
      <c r="W10" s="402"/>
      <c r="X10" s="306"/>
      <c r="Y10" s="306"/>
      <c r="Z10" s="306"/>
      <c r="AA10" s="307"/>
      <c r="AB10" s="306"/>
      <c r="AC10" s="306"/>
      <c r="AD10" s="308"/>
      <c r="AE10" s="309"/>
      <c r="AF10" s="309"/>
      <c r="AG10" s="310"/>
      <c r="AH10" s="310"/>
      <c r="AI10" s="310"/>
      <c r="AK10" s="253">
        <v>1</v>
      </c>
      <c r="AL10" s="273" t="s">
        <v>459</v>
      </c>
      <c r="AM10" s="253">
        <f>COUNTIF(H8:H25,AL10)</f>
        <v>1</v>
      </c>
      <c r="AN10" s="253">
        <f>COUNTIF(I8:J25,AL10)</f>
        <v>0</v>
      </c>
    </row>
    <row r="11" spans="1:40" ht="36.950000000000003" customHeight="1" thickBot="1">
      <c r="A11" s="265"/>
      <c r="B11" s="274" t="s">
        <v>412</v>
      </c>
      <c r="C11" s="553" t="str">
        <f>W19</f>
        <v>日出</v>
      </c>
      <c r="D11" s="678">
        <v>4</v>
      </c>
      <c r="E11" s="758" t="s">
        <v>525</v>
      </c>
      <c r="F11" s="683">
        <v>1</v>
      </c>
      <c r="G11" s="612" t="str">
        <f>AB19</f>
        <v>別保</v>
      </c>
      <c r="H11" s="614" t="str">
        <f>M19</f>
        <v>碩田</v>
      </c>
      <c r="I11" s="566"/>
      <c r="J11" s="564"/>
      <c r="L11" s="301"/>
      <c r="M11" s="302"/>
      <c r="N11" s="302"/>
      <c r="O11" s="305"/>
      <c r="P11" s="302"/>
      <c r="Q11" s="302"/>
      <c r="R11" s="755">
        <f>D20</f>
        <v>0</v>
      </c>
      <c r="S11" s="755"/>
      <c r="T11" s="398"/>
      <c r="U11" s="399"/>
      <c r="V11" s="400"/>
      <c r="W11" s="403"/>
      <c r="X11" s="404"/>
      <c r="Y11" s="404"/>
      <c r="Z11" s="756">
        <f>F20</f>
        <v>1</v>
      </c>
      <c r="AA11" s="756"/>
      <c r="AB11" s="306"/>
      <c r="AC11" s="306"/>
      <c r="AD11" s="308"/>
      <c r="AE11" s="309"/>
      <c r="AF11" s="309"/>
      <c r="AG11" s="310"/>
      <c r="AH11" s="310"/>
      <c r="AI11" s="310"/>
      <c r="AK11" s="253">
        <v>2</v>
      </c>
      <c r="AL11" s="273" t="s">
        <v>462</v>
      </c>
      <c r="AM11" s="253">
        <f>COUNTIF(H8:H25,AL11)</f>
        <v>0</v>
      </c>
      <c r="AN11" s="253">
        <f>COUNTIF(I8:J25,AL11)</f>
        <v>0</v>
      </c>
    </row>
    <row r="12" spans="1:40" ht="36.950000000000003" customHeight="1" thickTop="1">
      <c r="A12" s="265"/>
      <c r="B12" s="313">
        <v>0.36805555555555558</v>
      </c>
      <c r="C12" s="553"/>
      <c r="D12" s="679"/>
      <c r="E12" s="759"/>
      <c r="F12" s="688"/>
      <c r="G12" s="612"/>
      <c r="H12" s="614"/>
      <c r="I12" s="566"/>
      <c r="J12" s="564"/>
      <c r="L12" s="301"/>
      <c r="M12" s="303"/>
      <c r="N12" s="304"/>
      <c r="O12" s="246"/>
      <c r="P12" s="246"/>
      <c r="Q12" s="246"/>
      <c r="R12" s="405"/>
      <c r="S12" s="315"/>
      <c r="T12" s="316"/>
      <c r="U12" s="315"/>
      <c r="V12" s="317"/>
      <c r="W12" s="306"/>
      <c r="X12" s="306"/>
      <c r="Y12" s="306"/>
      <c r="Z12" s="306"/>
      <c r="AA12" s="320"/>
      <c r="AB12" s="407"/>
      <c r="AC12" s="306"/>
      <c r="AD12" s="308"/>
      <c r="AE12" s="309"/>
      <c r="AF12" s="309"/>
      <c r="AG12" s="310"/>
      <c r="AH12" s="310"/>
      <c r="AI12" s="310"/>
      <c r="AK12" s="253">
        <v>3</v>
      </c>
      <c r="AL12" s="273" t="s">
        <v>514</v>
      </c>
      <c r="AM12" s="253">
        <f>COUNTIF(H8:H25,AL12)</f>
        <v>1</v>
      </c>
      <c r="AN12" s="253">
        <f>COUNTIF(I9:J26,AL12)</f>
        <v>0</v>
      </c>
    </row>
    <row r="13" spans="1:40" ht="36.950000000000003" customHeight="1">
      <c r="A13" s="265" t="s">
        <v>406</v>
      </c>
      <c r="B13" s="275"/>
      <c r="C13" s="554"/>
      <c r="D13" s="276"/>
      <c r="E13" s="285" t="s">
        <v>403</v>
      </c>
      <c r="F13" s="278"/>
      <c r="G13" s="613"/>
      <c r="H13" s="615"/>
      <c r="I13" s="567"/>
      <c r="J13" s="565"/>
      <c r="L13" s="301"/>
      <c r="M13" s="246"/>
      <c r="N13" s="302"/>
      <c r="O13" s="302"/>
      <c r="P13" s="302"/>
      <c r="Q13" s="302"/>
      <c r="R13" s="406"/>
      <c r="S13" s="302"/>
      <c r="T13" s="302"/>
      <c r="U13" s="302"/>
      <c r="V13" s="306"/>
      <c r="W13" s="306"/>
      <c r="X13" s="306"/>
      <c r="Y13" s="306"/>
      <c r="Z13" s="306"/>
      <c r="AA13" s="320"/>
      <c r="AB13" s="406"/>
      <c r="AC13" s="306"/>
      <c r="AD13" s="308"/>
      <c r="AE13" s="309"/>
      <c r="AF13" s="309"/>
      <c r="AG13" s="310"/>
      <c r="AH13" s="310"/>
      <c r="AI13" s="310"/>
      <c r="AK13" s="253">
        <v>4</v>
      </c>
      <c r="AL13" s="273" t="s">
        <v>460</v>
      </c>
      <c r="AM13" s="253">
        <f>COUNTIF(H9:H26,AL13)</f>
        <v>0</v>
      </c>
      <c r="AN13" s="253">
        <f>COUNTIF(I10:J48,AL13)</f>
        <v>0</v>
      </c>
    </row>
    <row r="14" spans="1:40" ht="36.950000000000003" customHeight="1">
      <c r="A14" s="265"/>
      <c r="B14" s="274"/>
      <c r="C14" s="690"/>
      <c r="D14" s="692"/>
      <c r="E14" s="694"/>
      <c r="F14" s="696"/>
      <c r="G14" s="698"/>
      <c r="H14" s="700"/>
      <c r="I14" s="566"/>
      <c r="J14" s="564"/>
      <c r="L14" s="301"/>
      <c r="M14" s="302"/>
      <c r="N14" s="302"/>
      <c r="O14" s="734" t="str">
        <f>C20</f>
        <v>碩田</v>
      </c>
      <c r="P14" s="734"/>
      <c r="Q14" s="734"/>
      <c r="R14" s="734"/>
      <c r="S14" s="734"/>
      <c r="T14" s="302"/>
      <c r="U14" s="302"/>
      <c r="V14" s="306"/>
      <c r="W14" s="306"/>
      <c r="X14" s="306"/>
      <c r="Y14" s="306"/>
      <c r="Z14" s="685" t="str">
        <f>G20</f>
        <v>日出</v>
      </c>
      <c r="AA14" s="685" t="str">
        <f>IF(AB1="","①勝",IF(AB1&gt;AD1,AA1,IF(AB1&lt;AD1,AE1,IF(AB3&gt;AD3,AA1,IF(AB3&lt;AD3,AE1)))))</f>
        <v>①勝</v>
      </c>
      <c r="AB14" s="685" t="str">
        <f>IF(AC1="","①勝",IF(AC1&gt;AE1,AB1,IF(AC1&lt;AE1,AF1,IF(AC3&gt;AE3,AB1,IF(AC3&lt;AE3,AF1)))))</f>
        <v>①勝</v>
      </c>
      <c r="AC14" s="685" t="str">
        <f>IF(AD1="","①勝",IF(AD1&gt;AF1,AC1,IF(AD1&lt;AF1,AG1,IF(AD3&gt;AF3,AC1,IF(AD3&lt;AF3,AG1)))))</f>
        <v>①勝</v>
      </c>
      <c r="AD14" s="685" t="str">
        <f>IF(AE1="","①勝",IF(AE1&gt;AG1,AD1,IF(AE1&lt;AG1,AH1,IF(AE3&gt;AG3,AD1,IF(AE3&lt;AG3,AH1)))))</f>
        <v>①勝</v>
      </c>
      <c r="AE14" s="309"/>
      <c r="AF14" s="309"/>
      <c r="AG14" s="310"/>
      <c r="AH14" s="310"/>
      <c r="AI14" s="310"/>
    </row>
    <row r="15" spans="1:40" ht="36.950000000000003" customHeight="1" thickBot="1">
      <c r="A15" s="265"/>
      <c r="B15" s="313"/>
      <c r="C15" s="690"/>
      <c r="D15" s="693"/>
      <c r="E15" s="695"/>
      <c r="F15" s="697"/>
      <c r="G15" s="698"/>
      <c r="H15" s="700"/>
      <c r="I15" s="566"/>
      <c r="J15" s="564"/>
      <c r="L15" s="301"/>
      <c r="M15" s="303"/>
      <c r="N15" s="304"/>
      <c r="O15" s="246"/>
      <c r="P15" s="415">
        <v>2</v>
      </c>
      <c r="Q15" s="416"/>
      <c r="R15" s="391"/>
      <c r="S15" s="392">
        <f>F8</f>
        <v>1</v>
      </c>
      <c r="T15" s="368"/>
      <c r="U15" s="368"/>
      <c r="V15" s="368"/>
      <c r="W15" s="368"/>
      <c r="X15" s="368"/>
      <c r="Y15" s="368"/>
      <c r="Z15" s="415">
        <f>D11</f>
        <v>4</v>
      </c>
      <c r="AA15" s="418"/>
      <c r="AB15" s="417"/>
      <c r="AC15" s="392">
        <f>F11</f>
        <v>1</v>
      </c>
      <c r="AD15" s="368"/>
      <c r="AE15" s="309"/>
      <c r="AF15" s="309"/>
      <c r="AG15" s="310"/>
      <c r="AH15" s="310"/>
      <c r="AI15" s="310"/>
    </row>
    <row r="16" spans="1:40" ht="36.950000000000003" customHeight="1" thickTop="1">
      <c r="A16" s="265">
        <v>19</v>
      </c>
      <c r="B16" s="275"/>
      <c r="C16" s="691"/>
      <c r="D16" s="324"/>
      <c r="E16" s="325"/>
      <c r="F16" s="326"/>
      <c r="G16" s="699"/>
      <c r="H16" s="701"/>
      <c r="I16" s="567"/>
      <c r="J16" s="565"/>
      <c r="L16" s="301"/>
      <c r="M16" s="246"/>
      <c r="N16" s="302"/>
      <c r="O16" s="246"/>
      <c r="P16" s="407"/>
      <c r="Q16" s="302"/>
      <c r="R16" s="246"/>
      <c r="S16" s="328"/>
      <c r="T16" s="407"/>
      <c r="U16" s="246"/>
      <c r="V16" s="306"/>
      <c r="W16" s="306"/>
      <c r="X16" s="306"/>
      <c r="Y16" s="306"/>
      <c r="Z16" s="402"/>
      <c r="AA16" s="307"/>
      <c r="AB16" s="317"/>
      <c r="AC16" s="410"/>
      <c r="AD16" s="306"/>
      <c r="AE16" s="309"/>
      <c r="AF16" s="309"/>
      <c r="AG16" s="310"/>
      <c r="AH16" s="310"/>
      <c r="AI16" s="310"/>
    </row>
    <row r="17" spans="1:40" ht="36.950000000000003" customHeight="1">
      <c r="A17" s="265"/>
      <c r="B17" s="281" t="s">
        <v>413</v>
      </c>
      <c r="C17" s="580" t="str">
        <f>IF(D8="","①負",IF(D8&lt;F8,C8,IF(D8&gt;F8,G8,IF(D10&lt;F10,C8,IF(D10&gt;F10,G8)))))</f>
        <v>竹田直入</v>
      </c>
      <c r="D17" s="678">
        <v>3</v>
      </c>
      <c r="E17" s="758" t="s">
        <v>525</v>
      </c>
      <c r="F17" s="683">
        <v>0</v>
      </c>
      <c r="G17" s="577" t="str">
        <f>IF(D11="","②負",IF(D11&lt;F11,C11,IF(D11&gt;F11,G11,IF(D13&lt;F13,C11,IF(D13&gt;F13,G11)))))</f>
        <v>別保</v>
      </c>
      <c r="H17" s="658" t="s">
        <v>414</v>
      </c>
      <c r="I17" s="566"/>
      <c r="J17" s="564"/>
      <c r="M17" s="246"/>
      <c r="N17" s="246"/>
      <c r="O17" s="246"/>
      <c r="P17" s="407"/>
      <c r="Q17" s="246"/>
      <c r="R17" s="246"/>
      <c r="S17" s="328"/>
      <c r="T17" s="407"/>
      <c r="U17" s="329"/>
      <c r="V17" s="329"/>
      <c r="W17" s="329"/>
      <c r="X17" s="329"/>
      <c r="Y17" s="329"/>
      <c r="Z17" s="411"/>
      <c r="AA17" s="329"/>
      <c r="AB17" s="329"/>
      <c r="AC17" s="412"/>
      <c r="AD17" s="329"/>
      <c r="AE17" s="329"/>
      <c r="AF17" s="297"/>
      <c r="AG17" s="297"/>
      <c r="AH17" s="297"/>
      <c r="AI17" s="297"/>
      <c r="AK17" s="332"/>
    </row>
    <row r="18" spans="1:40" ht="36.950000000000003" customHeight="1">
      <c r="A18" s="265"/>
      <c r="B18" s="313">
        <v>0.43055555555555558</v>
      </c>
      <c r="C18" s="581"/>
      <c r="D18" s="679"/>
      <c r="E18" s="759"/>
      <c r="F18" s="688"/>
      <c r="G18" s="578"/>
      <c r="H18" s="658"/>
      <c r="I18" s="566"/>
      <c r="J18" s="564"/>
      <c r="L18" s="333"/>
      <c r="M18" s="246"/>
      <c r="N18" s="246"/>
      <c r="O18" s="246"/>
      <c r="P18" s="408"/>
      <c r="Q18" s="335"/>
      <c r="R18" s="335"/>
      <c r="S18" s="336"/>
      <c r="T18" s="408"/>
      <c r="U18" s="306"/>
      <c r="V18" s="306"/>
      <c r="W18" s="306"/>
      <c r="X18" s="306"/>
      <c r="Y18" s="306"/>
      <c r="Z18" s="413"/>
      <c r="AA18" s="338"/>
      <c r="AB18" s="338"/>
      <c r="AC18" s="414"/>
      <c r="AD18" s="338"/>
      <c r="AE18" s="306"/>
      <c r="AF18" s="302"/>
      <c r="AG18" s="299"/>
      <c r="AH18" s="299"/>
      <c r="AI18" s="299"/>
      <c r="AK18" s="291"/>
      <c r="AL18" s="662"/>
      <c r="AM18" s="662"/>
      <c r="AN18" s="662"/>
    </row>
    <row r="19" spans="1:40" ht="36.950000000000003" customHeight="1">
      <c r="A19" s="265" t="s">
        <v>407</v>
      </c>
      <c r="B19" s="275"/>
      <c r="C19" s="598"/>
      <c r="D19" s="276"/>
      <c r="E19" s="277" t="s">
        <v>403</v>
      </c>
      <c r="F19" s="278"/>
      <c r="G19" s="596"/>
      <c r="H19" s="659"/>
      <c r="I19" s="567"/>
      <c r="J19" s="565"/>
      <c r="L19" s="300"/>
      <c r="M19" s="663" t="str">
        <f>AL10</f>
        <v>碩田</v>
      </c>
      <c r="N19" s="663"/>
      <c r="O19" s="663"/>
      <c r="P19" s="663"/>
      <c r="Q19" s="663"/>
      <c r="R19" s="663" t="str">
        <f>AL11</f>
        <v>竹田直入</v>
      </c>
      <c r="S19" s="663"/>
      <c r="T19" s="663"/>
      <c r="U19" s="663"/>
      <c r="V19" s="663"/>
      <c r="W19" s="663" t="str">
        <f>AL12</f>
        <v>日出</v>
      </c>
      <c r="X19" s="663"/>
      <c r="Y19" s="663"/>
      <c r="Z19" s="663"/>
      <c r="AA19" s="663"/>
      <c r="AB19" s="663" t="str">
        <f>AL13</f>
        <v>別保</v>
      </c>
      <c r="AC19" s="663"/>
      <c r="AD19" s="663"/>
      <c r="AE19" s="663"/>
      <c r="AF19" s="663"/>
      <c r="AG19" s="293"/>
      <c r="AH19" s="293"/>
      <c r="AI19" s="293"/>
      <c r="AK19" s="291"/>
      <c r="AL19" s="662"/>
      <c r="AM19" s="662"/>
      <c r="AN19" s="662"/>
    </row>
    <row r="20" spans="1:40" ht="36.950000000000003" customHeight="1">
      <c r="A20" s="265"/>
      <c r="B20" s="281" t="s">
        <v>416</v>
      </c>
      <c r="C20" s="677" t="str">
        <f>IF(D8="","①勝",IF(D8&gt;F8,C8,IF(D8&lt;F8,G8,IF(D10&gt;F10,C8,IF(D10&lt;F10,G8)))))</f>
        <v>碩田</v>
      </c>
      <c r="D20" s="678">
        <v>0</v>
      </c>
      <c r="E20" s="758" t="s">
        <v>525</v>
      </c>
      <c r="F20" s="683">
        <v>1</v>
      </c>
      <c r="G20" s="684" t="str">
        <f>IF(D11="","②勝",IF(D11&gt;F11,C11,IF(D11&lt;F11,G11,IF(D13&gt;F13,C11,IF(D13&lt;F13,G11)))))</f>
        <v>日出</v>
      </c>
      <c r="H20" s="664" t="s">
        <v>417</v>
      </c>
      <c r="I20" s="728"/>
      <c r="J20" s="564"/>
      <c r="L20" s="301"/>
      <c r="M20" s="302"/>
      <c r="N20" s="302"/>
      <c r="O20" s="394"/>
      <c r="P20" s="394"/>
      <c r="Q20" s="394"/>
      <c r="R20" s="394"/>
      <c r="S20" s="394"/>
      <c r="T20" s="302"/>
      <c r="U20" s="302"/>
      <c r="V20" s="306"/>
      <c r="W20" s="306"/>
      <c r="X20" s="306"/>
      <c r="Y20" s="306"/>
      <c r="Z20" s="306"/>
      <c r="AA20" s="307"/>
      <c r="AB20" s="306"/>
      <c r="AC20" s="306"/>
      <c r="AD20" s="308"/>
      <c r="AE20" s="309"/>
      <c r="AF20" s="339"/>
      <c r="AG20" s="296"/>
      <c r="AH20" s="296"/>
      <c r="AI20" s="296"/>
      <c r="AK20" s="291"/>
      <c r="AL20" s="662"/>
      <c r="AM20" s="662"/>
      <c r="AN20" s="662"/>
    </row>
    <row r="21" spans="1:40" ht="36.950000000000003" customHeight="1">
      <c r="A21" s="265"/>
      <c r="B21" s="313">
        <v>0.46527777777777779</v>
      </c>
      <c r="C21" s="553"/>
      <c r="D21" s="679"/>
      <c r="E21" s="759"/>
      <c r="F21" s="688"/>
      <c r="G21" s="612"/>
      <c r="H21" s="614"/>
      <c r="I21" s="566"/>
      <c r="J21" s="564"/>
      <c r="L21" s="301"/>
      <c r="M21" s="302"/>
      <c r="N21" s="302"/>
      <c r="O21" s="663" t="str">
        <f>C17</f>
        <v>竹田直入</v>
      </c>
      <c r="P21" s="663"/>
      <c r="Q21" s="663"/>
      <c r="R21" s="663"/>
      <c r="S21" s="663"/>
      <c r="T21" s="340"/>
      <c r="U21" s="305"/>
      <c r="V21" s="306"/>
      <c r="W21" s="306"/>
      <c r="X21" s="306"/>
      <c r="Y21" s="306"/>
      <c r="Z21" s="663" t="str">
        <f>G17</f>
        <v>別保</v>
      </c>
      <c r="AA21" s="663"/>
      <c r="AB21" s="663"/>
      <c r="AC21" s="663"/>
      <c r="AD21" s="663"/>
      <c r="AE21" s="309"/>
      <c r="AF21" s="339"/>
      <c r="AG21" s="296"/>
      <c r="AH21" s="296"/>
      <c r="AI21" s="296"/>
      <c r="AK21" s="291"/>
      <c r="AL21" s="291"/>
      <c r="AM21" s="291"/>
      <c r="AN21" s="291"/>
    </row>
    <row r="22" spans="1:40" ht="36.950000000000003" customHeight="1" thickBot="1">
      <c r="A22" s="286"/>
      <c r="B22" s="287"/>
      <c r="C22" s="732"/>
      <c r="D22" s="288"/>
      <c r="E22" s="289" t="s">
        <v>403</v>
      </c>
      <c r="F22" s="290"/>
      <c r="G22" s="733"/>
      <c r="H22" s="731"/>
      <c r="I22" s="729"/>
      <c r="J22" s="730"/>
      <c r="L22" s="301"/>
      <c r="M22" s="246"/>
      <c r="N22" s="246"/>
      <c r="O22" s="393"/>
      <c r="P22" s="393"/>
      <c r="Q22" s="394"/>
      <c r="R22" s="419"/>
      <c r="S22" s="420"/>
      <c r="T22" s="421"/>
      <c r="U22" s="422"/>
      <c r="V22" s="423"/>
      <c r="W22" s="338"/>
      <c r="X22" s="338"/>
      <c r="Y22" s="338"/>
      <c r="Z22" s="338"/>
      <c r="AA22" s="342"/>
      <c r="AB22" s="306"/>
      <c r="AC22" s="306"/>
      <c r="AD22" s="308"/>
      <c r="AE22" s="309"/>
      <c r="AF22" s="339"/>
      <c r="AG22" s="296"/>
      <c r="AH22" s="296"/>
      <c r="AI22" s="296"/>
      <c r="AK22" s="291"/>
      <c r="AL22" s="292"/>
      <c r="AM22" s="291"/>
      <c r="AN22" s="291"/>
    </row>
    <row r="23" spans="1:40" ht="36.950000000000003" customHeight="1">
      <c r="A23" s="268"/>
      <c r="B23" s="367"/>
      <c r="C23" s="745"/>
      <c r="D23" s="745"/>
      <c r="E23" s="745"/>
      <c r="F23" s="745"/>
      <c r="G23" s="745"/>
      <c r="H23" s="743"/>
      <c r="I23" s="743"/>
      <c r="J23" s="743"/>
      <c r="L23" s="343"/>
      <c r="M23" s="292"/>
      <c r="N23" s="292"/>
      <c r="O23" s="292"/>
      <c r="P23" s="292"/>
      <c r="Q23" s="292"/>
      <c r="R23" s="757">
        <f>D17</f>
        <v>3</v>
      </c>
      <c r="S23" s="757"/>
      <c r="T23" s="394"/>
      <c r="U23" s="394"/>
      <c r="V23" s="397"/>
      <c r="W23" s="424"/>
      <c r="X23" s="397"/>
      <c r="Y23" s="397"/>
      <c r="Z23" s="727">
        <f>F17</f>
        <v>0</v>
      </c>
      <c r="AA23" s="727"/>
      <c r="AB23" s="344"/>
      <c r="AC23" s="344"/>
      <c r="AD23" s="345"/>
      <c r="AE23" s="310"/>
      <c r="AF23" s="296"/>
      <c r="AG23" s="296"/>
      <c r="AH23" s="296"/>
      <c r="AI23" s="296"/>
      <c r="AK23" s="291"/>
      <c r="AL23" s="292"/>
      <c r="AM23" s="291"/>
      <c r="AN23" s="291"/>
    </row>
    <row r="24" spans="1:40" ht="36.950000000000003" customHeight="1">
      <c r="A24" s="268"/>
      <c r="B24" s="367"/>
      <c r="C24" s="745"/>
      <c r="D24" s="745"/>
      <c r="E24" s="745"/>
      <c r="F24" s="745"/>
      <c r="G24" s="745"/>
      <c r="H24" s="743"/>
      <c r="I24" s="743"/>
      <c r="J24" s="743"/>
      <c r="L24" s="343"/>
      <c r="M24" s="346"/>
      <c r="N24" s="347"/>
      <c r="O24" s="348"/>
      <c r="P24" s="292"/>
      <c r="Q24" s="292"/>
      <c r="R24" s="292"/>
      <c r="S24" s="346"/>
      <c r="T24" s="347"/>
      <c r="U24" s="348"/>
      <c r="V24" s="344"/>
      <c r="W24" s="344"/>
      <c r="X24" s="344"/>
      <c r="Y24" s="344"/>
      <c r="Z24" s="344"/>
      <c r="AA24" s="349"/>
      <c r="AB24" s="344"/>
      <c r="AC24" s="344"/>
      <c r="AD24" s="345"/>
      <c r="AE24" s="310"/>
      <c r="AF24" s="296"/>
      <c r="AG24" s="296"/>
      <c r="AH24" s="296"/>
      <c r="AI24" s="296"/>
      <c r="AK24" s="291"/>
      <c r="AL24" s="292"/>
      <c r="AM24" s="291"/>
      <c r="AN24" s="291"/>
    </row>
    <row r="25" spans="1:40" ht="36.950000000000003" customHeight="1">
      <c r="A25" s="268"/>
      <c r="B25" s="356"/>
      <c r="C25" s="745"/>
      <c r="D25" s="293"/>
      <c r="E25" s="358"/>
      <c r="F25" s="293"/>
      <c r="G25" s="745"/>
      <c r="H25" s="743"/>
      <c r="I25" s="743"/>
      <c r="J25" s="743"/>
      <c r="L25" s="343"/>
      <c r="N25" s="292"/>
      <c r="T25" s="292"/>
      <c r="V25" s="344"/>
      <c r="W25" s="344"/>
      <c r="X25" s="344"/>
      <c r="Y25" s="344"/>
      <c r="Z25" s="344"/>
      <c r="AA25" s="349"/>
      <c r="AB25" s="344"/>
      <c r="AC25" s="344"/>
      <c r="AD25" s="345"/>
      <c r="AE25" s="310"/>
      <c r="AF25" s="296"/>
      <c r="AG25" s="296"/>
      <c r="AH25" s="296"/>
      <c r="AI25" s="296"/>
      <c r="AK25" s="291"/>
      <c r="AL25" s="291"/>
      <c r="AM25" s="291"/>
      <c r="AN25" s="291"/>
    </row>
    <row r="26" spans="1:40" ht="36.950000000000003" customHeight="1">
      <c r="L26" s="343"/>
      <c r="M26" s="292"/>
      <c r="N26" s="292"/>
      <c r="O26" s="292"/>
      <c r="P26" s="292"/>
      <c r="Q26" s="292"/>
      <c r="R26" s="292"/>
      <c r="S26" s="292"/>
      <c r="T26" s="292"/>
      <c r="U26" s="292"/>
      <c r="V26" s="344"/>
      <c r="W26" s="344"/>
      <c r="X26" s="344"/>
      <c r="Y26" s="344"/>
      <c r="Z26" s="344"/>
      <c r="AA26" s="349"/>
      <c r="AB26" s="344"/>
      <c r="AC26" s="344"/>
      <c r="AD26" s="345"/>
      <c r="AE26" s="310"/>
      <c r="AF26" s="296"/>
      <c r="AG26" s="296"/>
      <c r="AH26" s="296"/>
      <c r="AI26" s="296"/>
    </row>
    <row r="27" spans="1:40" ht="36.950000000000003" customHeight="1">
      <c r="L27" s="343"/>
      <c r="M27" s="292"/>
      <c r="N27" s="292"/>
      <c r="O27" s="292"/>
      <c r="P27" s="292"/>
      <c r="Q27" s="292"/>
      <c r="R27" s="292"/>
      <c r="S27" s="292"/>
      <c r="T27" s="292"/>
      <c r="U27" s="292"/>
      <c r="V27" s="344"/>
      <c r="W27" s="344"/>
      <c r="X27" s="344"/>
      <c r="Y27" s="344"/>
      <c r="Z27" s="344"/>
      <c r="AA27" s="349"/>
      <c r="AB27" s="344"/>
      <c r="AC27" s="344"/>
      <c r="AD27" s="345"/>
      <c r="AE27" s="310"/>
      <c r="AF27" s="296"/>
      <c r="AG27" s="296"/>
      <c r="AH27" s="296"/>
      <c r="AI27" s="296"/>
    </row>
    <row r="28" spans="1:40" ht="36.950000000000003" customHeight="1" thickBot="1">
      <c r="A28" s="243" t="str">
        <f>AL30</f>
        <v>七瀬川・川</v>
      </c>
      <c r="U28" s="244"/>
      <c r="V28" s="244" t="s">
        <v>380</v>
      </c>
      <c r="W28" s="244"/>
      <c r="X28" s="244"/>
      <c r="Y28" s="244"/>
      <c r="Z28" s="725" t="str">
        <f>AM28</f>
        <v>8</v>
      </c>
      <c r="AA28" s="725"/>
      <c r="AB28" s="244" t="s">
        <v>409</v>
      </c>
      <c r="AC28" s="244"/>
      <c r="AD28" s="244"/>
      <c r="AE28" s="244"/>
      <c r="AF28" s="245"/>
      <c r="AG28" s="297"/>
      <c r="AH28" s="297"/>
      <c r="AI28" s="297"/>
      <c r="AK28" s="246" t="s">
        <v>382</v>
      </c>
      <c r="AL28" s="246"/>
      <c r="AM28" s="247" t="s">
        <v>423</v>
      </c>
      <c r="AN28" s="246" t="s">
        <v>381</v>
      </c>
    </row>
    <row r="29" spans="1:40" ht="36.950000000000003" customHeight="1">
      <c r="A29" s="515" t="s">
        <v>384</v>
      </c>
      <c r="B29" s="742"/>
      <c r="C29" s="248"/>
      <c r="D29" s="535"/>
      <c r="E29" s="535"/>
      <c r="F29" s="535"/>
      <c r="G29" s="249"/>
      <c r="H29" s="250"/>
      <c r="I29" s="250"/>
      <c r="J29" s="251"/>
      <c r="L29" s="722" t="s">
        <v>387</v>
      </c>
      <c r="M29" s="722"/>
      <c r="N29" s="722"/>
      <c r="O29" s="723" t="str">
        <f>AL29</f>
        <v>F</v>
      </c>
      <c r="P29" s="723"/>
      <c r="Q29" s="724" t="s">
        <v>388</v>
      </c>
      <c r="R29" s="724"/>
      <c r="S29" s="717" t="str">
        <f>AL30</f>
        <v>七瀬川・川</v>
      </c>
      <c r="T29" s="717"/>
      <c r="U29" s="717"/>
      <c r="V29" s="717"/>
      <c r="W29" s="717"/>
      <c r="X29" s="717"/>
      <c r="Y29" s="717"/>
      <c r="Z29" s="717"/>
      <c r="AA29" s="716" t="s">
        <v>389</v>
      </c>
      <c r="AB29" s="716"/>
      <c r="AC29" s="717" t="str">
        <f>AL31</f>
        <v>城東</v>
      </c>
      <c r="AD29" s="717"/>
      <c r="AE29" s="717"/>
      <c r="AF29" s="717"/>
      <c r="AG29" s="298"/>
      <c r="AH29" s="299"/>
      <c r="AI29" s="299"/>
      <c r="AK29" s="253" t="s">
        <v>387</v>
      </c>
      <c r="AL29" s="705" t="s">
        <v>522</v>
      </c>
      <c r="AM29" s="706"/>
      <c r="AN29" s="707"/>
    </row>
    <row r="30" spans="1:40" ht="36.950000000000003" customHeight="1" thickBot="1">
      <c r="A30" s="254" t="s">
        <v>390</v>
      </c>
      <c r="B30" s="255" t="s">
        <v>391</v>
      </c>
      <c r="C30" s="523"/>
      <c r="D30" s="524"/>
      <c r="E30" s="524"/>
      <c r="F30" s="524"/>
      <c r="G30" s="524"/>
      <c r="H30" s="256" t="s">
        <v>392</v>
      </c>
      <c r="I30" s="521" t="s">
        <v>393</v>
      </c>
      <c r="J30" s="522"/>
      <c r="L30" s="300"/>
      <c r="M30" s="301"/>
      <c r="N30" s="301"/>
      <c r="O30" s="301"/>
      <c r="P30" s="301"/>
      <c r="Q30" s="301"/>
      <c r="R30" s="301"/>
      <c r="S30" s="301"/>
      <c r="T30" s="301"/>
      <c r="U30" s="301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K30" s="253" t="s">
        <v>388</v>
      </c>
      <c r="AL30" s="705" t="s">
        <v>464</v>
      </c>
      <c r="AM30" s="706"/>
      <c r="AN30" s="707"/>
    </row>
    <row r="31" spans="1:40" ht="36.950000000000003" customHeight="1" thickTop="1">
      <c r="A31" s="260"/>
      <c r="B31" s="261" t="s">
        <v>411</v>
      </c>
      <c r="C31" s="708" t="str">
        <f>M42</f>
        <v>城東</v>
      </c>
      <c r="D31" s="709">
        <v>0</v>
      </c>
      <c r="E31" s="764" t="s">
        <v>525</v>
      </c>
      <c r="F31" s="712">
        <v>5</v>
      </c>
      <c r="G31" s="713" t="str">
        <f>R42</f>
        <v>安岐</v>
      </c>
      <c r="H31" s="714" t="str">
        <f>AL35</f>
        <v>東大分</v>
      </c>
      <c r="I31" s="739"/>
      <c r="J31" s="740"/>
      <c r="L31" s="306"/>
      <c r="M31" s="302"/>
      <c r="N31" s="302"/>
      <c r="O31" s="302"/>
      <c r="P31" s="303"/>
      <c r="Q31" s="304"/>
      <c r="R31" s="305"/>
      <c r="S31" s="303"/>
      <c r="T31" s="741" t="str">
        <f>IF(D43="","④勝",IF(D43&gt;F43,C43,IF(D43&lt;F43,G43,IF(D45&gt;F45,C43,IF(D45&lt;F45,G43)))))</f>
        <v>玖珠</v>
      </c>
      <c r="U31" s="741" t="str">
        <f>IF(R24="","②勝",IF(R24&gt;T24,Q24,IF(R24&lt;T24,U24,IF(R26&gt;T26,Q24,IF(R26&lt;T26,U24)))))</f>
        <v>②勝</v>
      </c>
      <c r="V31" s="741" t="str">
        <f>IF(S24="","②勝",IF(S24&gt;U24,R24,IF(S24&lt;U24,V24,IF(S26&gt;U26,R24,IF(S26&lt;U26,V24)))))</f>
        <v>②勝</v>
      </c>
      <c r="W31" s="741" t="str">
        <f>IF(T24="","②勝",IF(T24&gt;V24,S24,IF(T24&lt;V24,W24,IF(T26&gt;V26,S24,IF(T26&lt;V26,W24)))))</f>
        <v>②勝</v>
      </c>
      <c r="X31" s="741" t="str">
        <f>IF(U24="","②勝",IF(U24&gt;W24,T24,IF(U24&lt;W24,X24,IF(U26&gt;W26,T24,IF(U26&lt;W26,X24)))))</f>
        <v>②勝</v>
      </c>
      <c r="Y31" s="741" t="str">
        <f>IF(V24="","②勝",IF(V24&gt;X24,U24,IF(V24&lt;X24,Y24,IF(V26&gt;X26,U24,IF(V26&lt;X26,Y24)))))</f>
        <v>②勝</v>
      </c>
      <c r="Z31" s="306"/>
      <c r="AA31" s="306"/>
      <c r="AB31" s="306"/>
      <c r="AC31" s="306"/>
      <c r="AD31" s="308"/>
      <c r="AE31" s="306"/>
      <c r="AF31" s="306"/>
      <c r="AG31" s="310"/>
      <c r="AH31" s="310"/>
      <c r="AI31" s="310"/>
      <c r="AK31" s="253" t="s">
        <v>389</v>
      </c>
      <c r="AL31" s="705" t="s">
        <v>502</v>
      </c>
      <c r="AM31" s="706"/>
      <c r="AN31" s="707"/>
    </row>
    <row r="32" spans="1:40" ht="36.950000000000003" customHeight="1">
      <c r="A32" s="265"/>
      <c r="B32" s="311">
        <v>0.33333333333333331</v>
      </c>
      <c r="C32" s="553"/>
      <c r="D32" s="710"/>
      <c r="E32" s="759"/>
      <c r="F32" s="688"/>
      <c r="G32" s="612"/>
      <c r="H32" s="614"/>
      <c r="I32" s="566"/>
      <c r="J32" s="564"/>
      <c r="L32" s="306"/>
      <c r="M32" s="302"/>
      <c r="N32" s="302"/>
      <c r="O32" s="246"/>
      <c r="P32" s="246"/>
      <c r="Q32" s="302"/>
      <c r="R32" s="246"/>
      <c r="S32" s="246"/>
      <c r="T32" s="302"/>
      <c r="U32" s="246"/>
      <c r="V32" s="306"/>
      <c r="W32" s="402"/>
      <c r="X32" s="306"/>
      <c r="Y32" s="306"/>
      <c r="Z32" s="306"/>
      <c r="AA32" s="306"/>
      <c r="AB32" s="306"/>
      <c r="AC32" s="306"/>
      <c r="AD32" s="308"/>
      <c r="AE32" s="306"/>
      <c r="AF32" s="306"/>
      <c r="AG32" s="310"/>
      <c r="AH32" s="310"/>
      <c r="AI32" s="310"/>
      <c r="AK32" s="253" t="s">
        <v>404</v>
      </c>
      <c r="AL32" s="253" t="s">
        <v>405</v>
      </c>
      <c r="AM32" s="253" t="s">
        <v>392</v>
      </c>
      <c r="AN32" s="253" t="s">
        <v>393</v>
      </c>
    </row>
    <row r="33" spans="1:40" ht="36.950000000000003" customHeight="1">
      <c r="A33" s="265">
        <v>7</v>
      </c>
      <c r="B33" s="266"/>
      <c r="C33" s="598"/>
      <c r="D33" s="276"/>
      <c r="E33" s="285" t="s">
        <v>403</v>
      </c>
      <c r="F33" s="278"/>
      <c r="G33" s="596"/>
      <c r="H33" s="594"/>
      <c r="I33" s="567"/>
      <c r="J33" s="565"/>
      <c r="L33" s="306"/>
      <c r="M33" s="246"/>
      <c r="N33" s="246"/>
      <c r="O33" s="302"/>
      <c r="P33" s="302"/>
      <c r="Q33" s="302"/>
      <c r="R33" s="302"/>
      <c r="S33" s="302"/>
      <c r="T33" s="302"/>
      <c r="U33" s="302"/>
      <c r="V33" s="306"/>
      <c r="W33" s="402"/>
      <c r="X33" s="306"/>
      <c r="Y33" s="306"/>
      <c r="Z33" s="306"/>
      <c r="AA33" s="306"/>
      <c r="AB33" s="306"/>
      <c r="AC33" s="306"/>
      <c r="AD33" s="308"/>
      <c r="AE33" s="306"/>
      <c r="AF33" s="306"/>
      <c r="AG33" s="310"/>
      <c r="AH33" s="310"/>
      <c r="AI33" s="310"/>
      <c r="AK33" s="253">
        <v>1</v>
      </c>
      <c r="AL33" s="273" t="s">
        <v>465</v>
      </c>
      <c r="AM33" s="253">
        <f>COUNTIF(H31:H48,AL33)</f>
        <v>1</v>
      </c>
      <c r="AN33" s="253">
        <f>COUNTIF(I31:J48,AL33)</f>
        <v>0</v>
      </c>
    </row>
    <row r="34" spans="1:40" ht="36.950000000000003" customHeight="1" thickBot="1">
      <c r="A34" s="265"/>
      <c r="B34" s="274" t="s">
        <v>412</v>
      </c>
      <c r="C34" s="553" t="str">
        <f>W42</f>
        <v>東大分</v>
      </c>
      <c r="D34" s="678">
        <v>0</v>
      </c>
      <c r="E34" s="758" t="s">
        <v>525</v>
      </c>
      <c r="F34" s="683">
        <v>5</v>
      </c>
      <c r="G34" s="612" t="str">
        <f>AB42</f>
        <v>玖珠</v>
      </c>
      <c r="H34" s="614" t="str">
        <f>M42</f>
        <v>城東</v>
      </c>
      <c r="I34" s="566"/>
      <c r="J34" s="564"/>
      <c r="L34" s="306"/>
      <c r="M34" s="302"/>
      <c r="N34" s="302"/>
      <c r="O34" s="305"/>
      <c r="P34" s="302"/>
      <c r="Q34" s="302"/>
      <c r="R34" s="755">
        <f>D43</f>
        <v>0</v>
      </c>
      <c r="S34" s="755"/>
      <c r="T34" s="398"/>
      <c r="U34" s="399"/>
      <c r="V34" s="400"/>
      <c r="W34" s="403"/>
      <c r="X34" s="404"/>
      <c r="Y34" s="404"/>
      <c r="Z34" s="756">
        <f>F43</f>
        <v>5</v>
      </c>
      <c r="AA34" s="756"/>
      <c r="AB34" s="306"/>
      <c r="AC34" s="306"/>
      <c r="AD34" s="308"/>
      <c r="AE34" s="306"/>
      <c r="AF34" s="306"/>
      <c r="AG34" s="310"/>
      <c r="AH34" s="310"/>
      <c r="AI34" s="310"/>
      <c r="AK34" s="253">
        <v>2</v>
      </c>
      <c r="AL34" s="273" t="s">
        <v>466</v>
      </c>
      <c r="AM34" s="253">
        <f>COUNTIF(H31:H48,AL34)</f>
        <v>0</v>
      </c>
      <c r="AN34" s="253">
        <f>COUNTIF(I31:J48,AL34)</f>
        <v>0</v>
      </c>
    </row>
    <row r="35" spans="1:40" ht="36.950000000000003" customHeight="1" thickTop="1">
      <c r="A35" s="265"/>
      <c r="B35" s="313">
        <v>0.36805555555555558</v>
      </c>
      <c r="C35" s="553"/>
      <c r="D35" s="679"/>
      <c r="E35" s="759"/>
      <c r="F35" s="688"/>
      <c r="G35" s="612"/>
      <c r="H35" s="614"/>
      <c r="I35" s="566"/>
      <c r="J35" s="564"/>
      <c r="L35" s="306"/>
      <c r="M35" s="303"/>
      <c r="N35" s="304"/>
      <c r="O35" s="246"/>
      <c r="P35" s="246"/>
      <c r="Q35" s="246"/>
      <c r="R35" s="405"/>
      <c r="S35" s="315"/>
      <c r="T35" s="316"/>
      <c r="U35" s="315"/>
      <c r="V35" s="317"/>
      <c r="W35" s="306"/>
      <c r="X35" s="306"/>
      <c r="Y35" s="306"/>
      <c r="Z35" s="306"/>
      <c r="AA35" s="434"/>
      <c r="AB35" s="306"/>
      <c r="AC35" s="306"/>
      <c r="AD35" s="308"/>
      <c r="AE35" s="306"/>
      <c r="AF35" s="306"/>
      <c r="AG35" s="310"/>
      <c r="AH35" s="310"/>
      <c r="AI35" s="310"/>
      <c r="AK35" s="253">
        <v>3</v>
      </c>
      <c r="AL35" s="273" t="s">
        <v>467</v>
      </c>
      <c r="AM35" s="253">
        <f>COUNTIF(H31:H48,AL35)</f>
        <v>1</v>
      </c>
      <c r="AN35" s="253">
        <f>COUNTIF(I32:J48,AL35)</f>
        <v>0</v>
      </c>
    </row>
    <row r="36" spans="1:40" ht="36.950000000000003" customHeight="1">
      <c r="A36" s="265" t="s">
        <v>406</v>
      </c>
      <c r="B36" s="275"/>
      <c r="C36" s="554"/>
      <c r="D36" s="276"/>
      <c r="E36" s="285" t="s">
        <v>403</v>
      </c>
      <c r="F36" s="278"/>
      <c r="G36" s="613"/>
      <c r="H36" s="615"/>
      <c r="I36" s="567"/>
      <c r="J36" s="565"/>
      <c r="L36" s="306"/>
      <c r="M36" s="246"/>
      <c r="N36" s="302"/>
      <c r="O36" s="302"/>
      <c r="P36" s="302"/>
      <c r="Q36" s="302"/>
      <c r="R36" s="432"/>
      <c r="S36" s="302"/>
      <c r="T36" s="302"/>
      <c r="U36" s="302"/>
      <c r="V36" s="306"/>
      <c r="W36" s="306"/>
      <c r="X36" s="306"/>
      <c r="Y36" s="306"/>
      <c r="Z36" s="306"/>
      <c r="AA36" s="434"/>
      <c r="AB36" s="306"/>
      <c r="AC36" s="306"/>
      <c r="AD36" s="308"/>
      <c r="AE36" s="306"/>
      <c r="AF36" s="306"/>
      <c r="AG36" s="310"/>
      <c r="AH36" s="310"/>
      <c r="AI36" s="310"/>
      <c r="AK36" s="253">
        <v>4</v>
      </c>
      <c r="AL36" s="273" t="s">
        <v>461</v>
      </c>
      <c r="AM36" s="253">
        <f>COUNTIF(H32:H48,AL36)</f>
        <v>0</v>
      </c>
      <c r="AN36" s="253">
        <f>COUNTIF(I33:J94,AL36)</f>
        <v>0</v>
      </c>
    </row>
    <row r="37" spans="1:40" ht="36.950000000000003" customHeight="1">
      <c r="A37" s="265"/>
      <c r="B37" s="274"/>
      <c r="C37" s="690"/>
      <c r="D37" s="692"/>
      <c r="E37" s="694"/>
      <c r="F37" s="696"/>
      <c r="G37" s="698"/>
      <c r="H37" s="700"/>
      <c r="I37" s="566"/>
      <c r="J37" s="564"/>
      <c r="L37" s="306"/>
      <c r="M37" s="302"/>
      <c r="N37" s="302"/>
      <c r="O37" s="734" t="str">
        <f>C43</f>
        <v>安岐</v>
      </c>
      <c r="P37" s="734"/>
      <c r="Q37" s="734"/>
      <c r="R37" s="734"/>
      <c r="S37" s="734"/>
      <c r="T37" s="302"/>
      <c r="U37" s="302"/>
      <c r="V37" s="306"/>
      <c r="W37" s="306"/>
      <c r="X37" s="306"/>
      <c r="Y37" s="306"/>
      <c r="Z37" s="685" t="str">
        <f>G43</f>
        <v>玖珠</v>
      </c>
      <c r="AA37" s="685" t="str">
        <f>IF(AB24="","①勝",IF(AB24&gt;AD24,AA24,IF(AB24&lt;AD24,AE24,IF(AB26&gt;AD26,AA24,IF(AB26&lt;AD26,AE24)))))</f>
        <v>①勝</v>
      </c>
      <c r="AB37" s="685" t="str">
        <f>IF(AC24="","①勝",IF(AC24&gt;AE24,AB24,IF(AC24&lt;AE24,AF24,IF(AC26&gt;AE26,AB24,IF(AC26&lt;AE26,AF24)))))</f>
        <v>①勝</v>
      </c>
      <c r="AC37" s="685" t="str">
        <f>IF(AD24="","①勝",IF(AD24&gt;AF24,AC24,IF(AD24&lt;AF24,AG24,IF(AD26&gt;AF26,AC24,IF(AD26&lt;AF26,AG24)))))</f>
        <v>①勝</v>
      </c>
      <c r="AD37" s="685" t="str">
        <f>IF(AE24="","①勝",IF(AE24&gt;AG24,AD24,IF(AE24&lt;AG24,AH24,IF(AE26&gt;AG26,AD24,IF(AE26&lt;AG26,AH24)))))</f>
        <v>①勝</v>
      </c>
      <c r="AE37" s="306"/>
      <c r="AF37" s="306"/>
      <c r="AG37" s="310"/>
      <c r="AH37" s="310"/>
      <c r="AI37" s="310"/>
    </row>
    <row r="38" spans="1:40" ht="36.950000000000003" customHeight="1" thickBot="1">
      <c r="A38" s="265"/>
      <c r="B38" s="313"/>
      <c r="C38" s="690"/>
      <c r="D38" s="693"/>
      <c r="E38" s="695"/>
      <c r="F38" s="697"/>
      <c r="G38" s="698"/>
      <c r="H38" s="700"/>
      <c r="I38" s="566"/>
      <c r="J38" s="564"/>
      <c r="L38" s="306"/>
      <c r="M38" s="303"/>
      <c r="N38" s="304"/>
      <c r="O38" s="246"/>
      <c r="P38" s="752">
        <f>D31</f>
        <v>0</v>
      </c>
      <c r="Q38" s="752"/>
      <c r="R38" s="753">
        <f>F31</f>
        <v>5</v>
      </c>
      <c r="S38" s="754"/>
      <c r="T38" s="246"/>
      <c r="U38" s="246"/>
      <c r="V38" s="246"/>
      <c r="W38" s="246"/>
      <c r="X38" s="246"/>
      <c r="Y38" s="246"/>
      <c r="Z38" s="752">
        <f>D34</f>
        <v>0</v>
      </c>
      <c r="AA38" s="752"/>
      <c r="AB38" s="753">
        <f>F34</f>
        <v>5</v>
      </c>
      <c r="AC38" s="754"/>
      <c r="AD38" s="246"/>
      <c r="AE38" s="306"/>
      <c r="AF38" s="306"/>
      <c r="AG38" s="310"/>
      <c r="AH38" s="310"/>
      <c r="AI38" s="310"/>
    </row>
    <row r="39" spans="1:40" ht="36.950000000000003" customHeight="1" thickTop="1">
      <c r="A39" s="265">
        <v>19</v>
      </c>
      <c r="B39" s="275"/>
      <c r="C39" s="691"/>
      <c r="D39" s="324"/>
      <c r="E39" s="353"/>
      <c r="F39" s="326"/>
      <c r="G39" s="699"/>
      <c r="H39" s="701"/>
      <c r="I39" s="567"/>
      <c r="J39" s="565"/>
      <c r="L39" s="306"/>
      <c r="M39" s="246"/>
      <c r="N39" s="302"/>
      <c r="O39" s="246"/>
      <c r="P39" s="405"/>
      <c r="Q39" s="316"/>
      <c r="R39" s="246"/>
      <c r="S39" s="428"/>
      <c r="T39" s="246"/>
      <c r="U39" s="246"/>
      <c r="V39" s="306"/>
      <c r="W39" s="306"/>
      <c r="X39" s="306"/>
      <c r="Y39" s="312"/>
      <c r="Z39" s="405"/>
      <c r="AA39" s="316"/>
      <c r="AB39" s="246"/>
      <c r="AC39" s="428"/>
      <c r="AD39" s="308"/>
      <c r="AE39" s="306"/>
      <c r="AF39" s="306"/>
      <c r="AG39" s="310"/>
      <c r="AH39" s="310"/>
      <c r="AI39" s="310"/>
    </row>
    <row r="40" spans="1:40" ht="36.950000000000003" customHeight="1">
      <c r="A40" s="265"/>
      <c r="B40" s="281" t="s">
        <v>413</v>
      </c>
      <c r="C40" s="580" t="str">
        <f>IF(D31="","①負",IF(D31&lt;F31,C31,IF(D31&gt;F31,G31,IF(D33&lt;F33,C31,IF(D33&gt;F33,G31)))))</f>
        <v>城東</v>
      </c>
      <c r="D40" s="678">
        <v>1</v>
      </c>
      <c r="E40" s="758" t="s">
        <v>525</v>
      </c>
      <c r="F40" s="683">
        <v>5</v>
      </c>
      <c r="G40" s="577" t="str">
        <f>IF(D34="","②負",IF(D34&lt;F34,C34,IF(D34&gt;F34,G34,IF(D36&lt;F36,C34,IF(D36&gt;F36,G34)))))</f>
        <v>東大分</v>
      </c>
      <c r="H40" s="658" t="s">
        <v>414</v>
      </c>
      <c r="I40" s="566"/>
      <c r="J40" s="564"/>
      <c r="L40" s="246"/>
      <c r="M40" s="246"/>
      <c r="N40" s="246"/>
      <c r="O40" s="246"/>
      <c r="P40" s="407"/>
      <c r="Q40" s="246"/>
      <c r="R40" s="246"/>
      <c r="S40" s="428"/>
      <c r="T40" s="246"/>
      <c r="U40" s="354"/>
      <c r="V40" s="354"/>
      <c r="W40" s="354"/>
      <c r="X40" s="354"/>
      <c r="Y40" s="354"/>
      <c r="Z40" s="407"/>
      <c r="AA40" s="246"/>
      <c r="AB40" s="246"/>
      <c r="AC40" s="428"/>
      <c r="AD40" s="354"/>
      <c r="AE40" s="354"/>
      <c r="AF40" s="355"/>
      <c r="AG40" s="297"/>
      <c r="AH40" s="297"/>
      <c r="AI40" s="297"/>
      <c r="AK40" s="332"/>
    </row>
    <row r="41" spans="1:40" ht="36.950000000000003" customHeight="1">
      <c r="A41" s="265"/>
      <c r="B41" s="313">
        <v>0.43055555555555558</v>
      </c>
      <c r="C41" s="581"/>
      <c r="D41" s="679"/>
      <c r="E41" s="759"/>
      <c r="F41" s="688"/>
      <c r="G41" s="578"/>
      <c r="H41" s="658"/>
      <c r="I41" s="566"/>
      <c r="J41" s="564"/>
      <c r="L41" s="304"/>
      <c r="M41" s="246"/>
      <c r="N41" s="246"/>
      <c r="O41" s="246"/>
      <c r="P41" s="408"/>
      <c r="Q41" s="335"/>
      <c r="R41" s="335"/>
      <c r="S41" s="414"/>
      <c r="T41" s="306"/>
      <c r="U41" s="306"/>
      <c r="V41" s="306"/>
      <c r="W41" s="306"/>
      <c r="X41" s="306"/>
      <c r="Y41" s="306"/>
      <c r="Z41" s="408"/>
      <c r="AA41" s="335"/>
      <c r="AB41" s="335"/>
      <c r="AC41" s="414"/>
      <c r="AD41" s="306"/>
      <c r="AE41" s="306"/>
      <c r="AF41" s="302"/>
      <c r="AG41" s="299"/>
      <c r="AH41" s="299"/>
      <c r="AI41" s="299"/>
      <c r="AK41" s="291"/>
      <c r="AL41" s="662"/>
      <c r="AM41" s="662"/>
      <c r="AN41" s="662"/>
    </row>
    <row r="42" spans="1:40" ht="36.950000000000003" customHeight="1">
      <c r="A42" s="265" t="s">
        <v>407</v>
      </c>
      <c r="B42" s="275"/>
      <c r="C42" s="598"/>
      <c r="D42" s="276"/>
      <c r="E42" s="277" t="s">
        <v>403</v>
      </c>
      <c r="F42" s="278"/>
      <c r="G42" s="596"/>
      <c r="H42" s="659"/>
      <c r="I42" s="567"/>
      <c r="J42" s="565"/>
      <c r="L42" s="302"/>
      <c r="M42" s="663" t="str">
        <f>AL33</f>
        <v>城東</v>
      </c>
      <c r="N42" s="663"/>
      <c r="O42" s="663"/>
      <c r="P42" s="663"/>
      <c r="Q42" s="663"/>
      <c r="R42" s="663" t="str">
        <f>AL34</f>
        <v>安岐</v>
      </c>
      <c r="S42" s="663"/>
      <c r="T42" s="663"/>
      <c r="U42" s="663"/>
      <c r="V42" s="663"/>
      <c r="W42" s="663" t="str">
        <f>AL35</f>
        <v>東大分</v>
      </c>
      <c r="X42" s="663"/>
      <c r="Y42" s="663"/>
      <c r="Z42" s="663"/>
      <c r="AA42" s="663"/>
      <c r="AB42" s="663" t="str">
        <f>AL36</f>
        <v>玖珠</v>
      </c>
      <c r="AC42" s="663"/>
      <c r="AD42" s="663"/>
      <c r="AE42" s="663"/>
      <c r="AF42" s="663"/>
      <c r="AG42" s="293"/>
      <c r="AH42" s="293"/>
      <c r="AI42" s="293"/>
      <c r="AK42" s="291"/>
      <c r="AL42" s="662"/>
      <c r="AM42" s="662"/>
      <c r="AN42" s="662"/>
    </row>
    <row r="43" spans="1:40" ht="36.950000000000003" customHeight="1">
      <c r="A43" s="265"/>
      <c r="B43" s="281" t="s">
        <v>416</v>
      </c>
      <c r="C43" s="677" t="str">
        <f>IF(D31="","①勝",IF(D31&gt;F31,C31,IF(D31&lt;F31,G31,IF(D33&gt;F33,C31,IF(D33&lt;F33,G31)))))</f>
        <v>安岐</v>
      </c>
      <c r="D43" s="678">
        <v>0</v>
      </c>
      <c r="E43" s="758" t="s">
        <v>525</v>
      </c>
      <c r="F43" s="683">
        <v>5</v>
      </c>
      <c r="G43" s="684" t="str">
        <f>IF(D34="","②勝",IF(D34&gt;F34,C34,IF(D34&lt;F34,G34,IF(D36&gt;F36,C34,IF(D36&lt;F36,G34)))))</f>
        <v>玖珠</v>
      </c>
      <c r="H43" s="664" t="s">
        <v>417</v>
      </c>
      <c r="I43" s="728"/>
      <c r="J43" s="564"/>
      <c r="L43" s="306"/>
      <c r="M43" s="302"/>
      <c r="N43" s="302"/>
      <c r="O43" s="302"/>
      <c r="P43" s="302"/>
      <c r="Q43" s="302"/>
      <c r="R43" s="302"/>
      <c r="S43" s="302"/>
      <c r="T43" s="302"/>
      <c r="U43" s="302"/>
      <c r="V43" s="306"/>
      <c r="W43" s="306"/>
      <c r="X43" s="306"/>
      <c r="Y43" s="306"/>
      <c r="Z43" s="306"/>
      <c r="AA43" s="306"/>
      <c r="AB43" s="306"/>
      <c r="AC43" s="306"/>
      <c r="AD43" s="308"/>
      <c r="AE43" s="306"/>
      <c r="AF43" s="302"/>
      <c r="AG43" s="296"/>
      <c r="AH43" s="296"/>
      <c r="AI43" s="296"/>
      <c r="AK43" s="291"/>
      <c r="AL43" s="662"/>
      <c r="AM43" s="662"/>
      <c r="AN43" s="662"/>
    </row>
    <row r="44" spans="1:40" ht="36.950000000000003" customHeight="1">
      <c r="A44" s="265"/>
      <c r="B44" s="313">
        <v>0.46527777777777779</v>
      </c>
      <c r="C44" s="553"/>
      <c r="D44" s="679"/>
      <c r="E44" s="759"/>
      <c r="F44" s="688"/>
      <c r="G44" s="612"/>
      <c r="H44" s="614"/>
      <c r="I44" s="566"/>
      <c r="J44" s="564"/>
      <c r="L44" s="306"/>
      <c r="M44" s="302"/>
      <c r="N44" s="302"/>
      <c r="O44" s="663" t="str">
        <f>C40</f>
        <v>城東</v>
      </c>
      <c r="P44" s="663"/>
      <c r="Q44" s="663"/>
      <c r="R44" s="663"/>
      <c r="S44" s="663"/>
      <c r="T44" s="340"/>
      <c r="U44" s="305"/>
      <c r="V44" s="306"/>
      <c r="W44" s="306"/>
      <c r="X44" s="306"/>
      <c r="Y44" s="306"/>
      <c r="Z44" s="663" t="str">
        <f>G40</f>
        <v>東大分</v>
      </c>
      <c r="AA44" s="663"/>
      <c r="AB44" s="663"/>
      <c r="AC44" s="663"/>
      <c r="AD44" s="663"/>
      <c r="AE44" s="306"/>
      <c r="AF44" s="302"/>
      <c r="AG44" s="296"/>
      <c r="AH44" s="296"/>
      <c r="AI44" s="296"/>
      <c r="AK44" s="291"/>
      <c r="AL44" s="291"/>
      <c r="AM44" s="291"/>
      <c r="AN44" s="291"/>
    </row>
    <row r="45" spans="1:40" ht="36.950000000000003" customHeight="1" thickBot="1">
      <c r="A45" s="286"/>
      <c r="B45" s="287"/>
      <c r="C45" s="732"/>
      <c r="D45" s="288"/>
      <c r="E45" s="289" t="s">
        <v>403</v>
      </c>
      <c r="F45" s="290"/>
      <c r="G45" s="733"/>
      <c r="H45" s="731"/>
      <c r="I45" s="729"/>
      <c r="J45" s="730"/>
      <c r="L45" s="306"/>
      <c r="M45" s="246"/>
      <c r="N45" s="246"/>
      <c r="O45" s="393"/>
      <c r="P45" s="393"/>
      <c r="Q45" s="394"/>
      <c r="R45" s="395"/>
      <c r="S45" s="396"/>
      <c r="T45" s="425"/>
      <c r="U45" s="396"/>
      <c r="V45" s="426"/>
      <c r="W45" s="404"/>
      <c r="X45" s="404"/>
      <c r="Y45" s="404"/>
      <c r="Z45" s="404"/>
      <c r="AA45" s="429"/>
      <c r="AB45" s="397"/>
      <c r="AC45" s="397"/>
      <c r="AD45" s="308"/>
      <c r="AE45" s="306"/>
      <c r="AF45" s="302"/>
      <c r="AG45" s="296"/>
      <c r="AH45" s="296"/>
      <c r="AI45" s="296"/>
      <c r="AK45" s="291"/>
      <c r="AL45" s="292"/>
      <c r="AM45" s="291"/>
      <c r="AN45" s="291"/>
    </row>
    <row r="46" spans="1:40" ht="36.950000000000003" customHeight="1" thickTop="1">
      <c r="A46" s="268"/>
      <c r="B46" s="367"/>
      <c r="C46" s="726"/>
      <c r="D46" s="726"/>
      <c r="E46" s="726"/>
      <c r="F46" s="726"/>
      <c r="G46" s="726"/>
      <c r="H46" s="726"/>
      <c r="I46" s="726"/>
      <c r="J46" s="726"/>
      <c r="L46" s="306"/>
      <c r="M46" s="292"/>
      <c r="N46" s="292"/>
      <c r="O46" s="292"/>
      <c r="P46" s="292"/>
      <c r="Q46" s="292"/>
      <c r="R46" s="747">
        <f>D40</f>
        <v>1</v>
      </c>
      <c r="S46" s="747"/>
      <c r="T46" s="394"/>
      <c r="U46" s="394"/>
      <c r="V46" s="397"/>
      <c r="W46" s="430"/>
      <c r="X46" s="397"/>
      <c r="Y46" s="397"/>
      <c r="Z46" s="748">
        <f>F40</f>
        <v>5</v>
      </c>
      <c r="AA46" s="748"/>
      <c r="AB46" s="344"/>
      <c r="AC46" s="344"/>
      <c r="AD46" s="345"/>
      <c r="AE46" s="344"/>
      <c r="AF46" s="293"/>
      <c r="AG46" s="296"/>
      <c r="AH46" s="296"/>
      <c r="AI46" s="296"/>
      <c r="AK46" s="291"/>
      <c r="AL46" s="292"/>
      <c r="AM46" s="291"/>
      <c r="AN46" s="291"/>
    </row>
    <row r="47" spans="1:40" ht="36.950000000000003" customHeight="1">
      <c r="A47" s="268"/>
      <c r="B47" s="367"/>
      <c r="C47" s="726"/>
      <c r="D47" s="726"/>
      <c r="E47" s="726"/>
      <c r="F47" s="726"/>
      <c r="G47" s="726"/>
      <c r="H47" s="726"/>
      <c r="I47" s="726"/>
      <c r="J47" s="726"/>
      <c r="L47" s="343"/>
      <c r="M47" s="346"/>
      <c r="N47" s="347"/>
      <c r="O47" s="348"/>
      <c r="P47" s="292"/>
      <c r="Q47" s="292"/>
      <c r="R47" s="292"/>
      <c r="S47" s="346"/>
      <c r="T47" s="347"/>
      <c r="U47" s="348"/>
      <c r="V47" s="344"/>
      <c r="W47" s="344"/>
      <c r="X47" s="344"/>
      <c r="Y47" s="344"/>
      <c r="Z47" s="344"/>
      <c r="AA47" s="349"/>
      <c r="AB47" s="344"/>
      <c r="AC47" s="344"/>
      <c r="AD47" s="345"/>
      <c r="AE47" s="310"/>
      <c r="AF47" s="296"/>
      <c r="AG47" s="296"/>
      <c r="AH47" s="296"/>
      <c r="AI47" s="296"/>
      <c r="AK47" s="291"/>
      <c r="AL47" s="292"/>
      <c r="AM47" s="291"/>
      <c r="AN47" s="291"/>
    </row>
    <row r="48" spans="1:40" ht="36.950000000000003" customHeight="1">
      <c r="A48" s="268"/>
      <c r="B48" s="356"/>
      <c r="C48" s="726"/>
      <c r="D48" s="302"/>
      <c r="E48" s="357"/>
      <c r="F48" s="302"/>
      <c r="G48" s="726"/>
      <c r="H48" s="726"/>
      <c r="I48" s="726"/>
      <c r="J48" s="726"/>
      <c r="L48" s="343"/>
      <c r="N48" s="292"/>
      <c r="T48" s="292"/>
      <c r="V48" s="344"/>
      <c r="W48" s="344"/>
      <c r="X48" s="344"/>
      <c r="Y48" s="344"/>
      <c r="Z48" s="344"/>
      <c r="AA48" s="349"/>
      <c r="AB48" s="344"/>
      <c r="AC48" s="344"/>
      <c r="AD48" s="345"/>
      <c r="AE48" s="310"/>
      <c r="AF48" s="296"/>
      <c r="AG48" s="296"/>
      <c r="AH48" s="296"/>
      <c r="AI48" s="296"/>
      <c r="AK48" s="291"/>
      <c r="AL48" s="291"/>
      <c r="AM48" s="291"/>
      <c r="AN48" s="291"/>
    </row>
    <row r="49" spans="1:40" ht="27" customHeight="1">
      <c r="A49" s="268"/>
      <c r="B49" s="356"/>
      <c r="C49" s="302"/>
      <c r="D49" s="302"/>
      <c r="E49" s="357"/>
      <c r="F49" s="302"/>
      <c r="G49" s="302"/>
      <c r="H49" s="302"/>
      <c r="I49" s="302"/>
      <c r="J49" s="302"/>
      <c r="L49" s="343"/>
      <c r="N49" s="292"/>
      <c r="T49" s="292"/>
      <c r="V49" s="344"/>
      <c r="W49" s="344"/>
      <c r="X49" s="344"/>
      <c r="Y49" s="344"/>
      <c r="Z49" s="344"/>
      <c r="AA49" s="349"/>
      <c r="AB49" s="344"/>
      <c r="AC49" s="344"/>
      <c r="AD49" s="345"/>
      <c r="AE49" s="310"/>
      <c r="AF49" s="296"/>
      <c r="AG49" s="296"/>
      <c r="AH49" s="296"/>
      <c r="AI49" s="296"/>
      <c r="AK49" s="291"/>
      <c r="AL49" s="291"/>
      <c r="AM49" s="291"/>
      <c r="AN49" s="291"/>
    </row>
    <row r="50" spans="1:40" ht="27" customHeight="1">
      <c r="A50" s="268"/>
      <c r="B50" s="356"/>
      <c r="C50" s="302"/>
      <c r="D50" s="302"/>
      <c r="E50" s="357"/>
      <c r="F50" s="302"/>
      <c r="G50" s="302"/>
      <c r="H50" s="302"/>
      <c r="I50" s="302"/>
      <c r="J50" s="302"/>
      <c r="L50" s="343"/>
      <c r="N50" s="292"/>
      <c r="T50" s="292"/>
      <c r="V50" s="344"/>
      <c r="W50" s="344"/>
      <c r="X50" s="344"/>
      <c r="Y50" s="344"/>
      <c r="Z50" s="344"/>
      <c r="AA50" s="349"/>
      <c r="AB50" s="344"/>
      <c r="AC50" s="344"/>
      <c r="AD50" s="345"/>
      <c r="AE50" s="310"/>
      <c r="AF50" s="296"/>
      <c r="AG50" s="296"/>
      <c r="AH50" s="296"/>
      <c r="AI50" s="296"/>
      <c r="AK50" s="291"/>
      <c r="AL50" s="291"/>
      <c r="AM50" s="291"/>
      <c r="AN50" s="291"/>
    </row>
    <row r="51" spans="1:40" ht="27" customHeight="1">
      <c r="A51" s="268"/>
      <c r="B51" s="356"/>
      <c r="C51" s="302"/>
      <c r="D51" s="302"/>
      <c r="E51" s="357"/>
      <c r="F51" s="302"/>
      <c r="G51" s="302"/>
      <c r="H51" s="302"/>
      <c r="I51" s="302"/>
      <c r="J51" s="302"/>
      <c r="L51" s="343"/>
      <c r="N51" s="292"/>
      <c r="T51" s="292"/>
      <c r="V51" s="344"/>
      <c r="W51" s="344"/>
      <c r="X51" s="344"/>
      <c r="Y51" s="344"/>
      <c r="Z51" s="344"/>
      <c r="AA51" s="349"/>
      <c r="AB51" s="344"/>
      <c r="AC51" s="344"/>
      <c r="AD51" s="345"/>
      <c r="AE51" s="310"/>
      <c r="AF51" s="296"/>
      <c r="AG51" s="296"/>
      <c r="AH51" s="296"/>
      <c r="AI51" s="296"/>
      <c r="AK51" s="291"/>
      <c r="AL51" s="291"/>
      <c r="AM51" s="291"/>
      <c r="AN51" s="291"/>
    </row>
    <row r="52" spans="1:40" ht="36.75" customHeight="1" thickBot="1">
      <c r="A52" s="243" t="str">
        <f>AL54</f>
        <v>明野西小</v>
      </c>
      <c r="U52" s="244"/>
      <c r="V52" s="244" t="s">
        <v>380</v>
      </c>
      <c r="W52" s="244"/>
      <c r="X52" s="244"/>
      <c r="Y52" s="244"/>
      <c r="Z52" s="725" t="str">
        <f>AM52</f>
        <v>8</v>
      </c>
      <c r="AA52" s="725"/>
      <c r="AB52" s="244" t="s">
        <v>409</v>
      </c>
      <c r="AC52" s="244"/>
      <c r="AD52" s="244"/>
      <c r="AE52" s="244"/>
      <c r="AF52" s="245"/>
      <c r="AG52" s="297"/>
      <c r="AH52" s="297"/>
      <c r="AI52" s="297"/>
      <c r="AK52" s="246" t="s">
        <v>382</v>
      </c>
      <c r="AL52" s="246"/>
      <c r="AM52" s="247" t="s">
        <v>423</v>
      </c>
      <c r="AN52" s="246" t="s">
        <v>381</v>
      </c>
    </row>
    <row r="53" spans="1:40" ht="36.950000000000003" customHeight="1">
      <c r="A53" s="515" t="s">
        <v>384</v>
      </c>
      <c r="B53" s="742"/>
      <c r="C53" s="248"/>
      <c r="D53" s="535"/>
      <c r="E53" s="535"/>
      <c r="F53" s="535"/>
      <c r="G53" s="249"/>
      <c r="H53" s="250"/>
      <c r="I53" s="250"/>
      <c r="J53" s="251"/>
      <c r="L53" s="722" t="s">
        <v>387</v>
      </c>
      <c r="M53" s="722"/>
      <c r="N53" s="722"/>
      <c r="O53" s="723" t="str">
        <f>AL53</f>
        <v>G</v>
      </c>
      <c r="P53" s="723"/>
      <c r="Q53" s="724" t="s">
        <v>388</v>
      </c>
      <c r="R53" s="724"/>
      <c r="S53" s="717" t="str">
        <f>AL54</f>
        <v>明野西小</v>
      </c>
      <c r="T53" s="717"/>
      <c r="U53" s="717"/>
      <c r="V53" s="717"/>
      <c r="W53" s="717"/>
      <c r="X53" s="717"/>
      <c r="Y53" s="717"/>
      <c r="Z53" s="717"/>
      <c r="AA53" s="716" t="s">
        <v>389</v>
      </c>
      <c r="AB53" s="716"/>
      <c r="AC53" s="717" t="str">
        <f>AL55</f>
        <v>明野西</v>
      </c>
      <c r="AD53" s="717"/>
      <c r="AE53" s="717"/>
      <c r="AF53" s="717"/>
      <c r="AG53" s="298"/>
      <c r="AH53" s="299"/>
      <c r="AI53" s="299"/>
      <c r="AK53" s="253" t="s">
        <v>387</v>
      </c>
      <c r="AL53" s="705" t="s">
        <v>523</v>
      </c>
      <c r="AM53" s="706"/>
      <c r="AN53" s="707"/>
    </row>
    <row r="54" spans="1:40" ht="36.950000000000003" customHeight="1" thickBot="1">
      <c r="A54" s="254" t="s">
        <v>390</v>
      </c>
      <c r="B54" s="255" t="s">
        <v>391</v>
      </c>
      <c r="C54" s="523"/>
      <c r="D54" s="524"/>
      <c r="E54" s="524"/>
      <c r="F54" s="524"/>
      <c r="G54" s="524"/>
      <c r="H54" s="256" t="s">
        <v>392</v>
      </c>
      <c r="I54" s="521" t="s">
        <v>393</v>
      </c>
      <c r="J54" s="522"/>
      <c r="L54" s="300"/>
      <c r="M54" s="301"/>
      <c r="N54" s="301"/>
      <c r="O54" s="301"/>
      <c r="P54" s="301"/>
      <c r="Q54" s="301"/>
      <c r="R54" s="301"/>
      <c r="S54" s="301"/>
      <c r="T54" s="301"/>
      <c r="U54" s="301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K54" s="253" t="s">
        <v>388</v>
      </c>
      <c r="AL54" s="705" t="s">
        <v>468</v>
      </c>
      <c r="AM54" s="706"/>
      <c r="AN54" s="707"/>
    </row>
    <row r="55" spans="1:40" ht="36.950000000000003" customHeight="1" thickTop="1">
      <c r="A55" s="260"/>
      <c r="B55" s="261" t="s">
        <v>411</v>
      </c>
      <c r="C55" s="708" t="str">
        <f>M66</f>
        <v>明野西</v>
      </c>
      <c r="D55" s="709">
        <v>4</v>
      </c>
      <c r="E55" s="764" t="s">
        <v>525</v>
      </c>
      <c r="F55" s="712">
        <v>0</v>
      </c>
      <c r="G55" s="713" t="str">
        <f>R66</f>
        <v>稙田</v>
      </c>
      <c r="H55" s="714" t="str">
        <f>AL59</f>
        <v>中津沖代</v>
      </c>
      <c r="I55" s="739"/>
      <c r="J55" s="740"/>
      <c r="L55" s="301"/>
      <c r="M55" s="302"/>
      <c r="N55" s="302"/>
      <c r="O55" s="302"/>
      <c r="P55" s="303"/>
      <c r="Q55" s="304"/>
      <c r="R55" s="305"/>
      <c r="S55" s="303"/>
      <c r="T55" s="741" t="str">
        <f>IF(D67="","④勝",IF(D67&gt;F67,C67,IF(D67&lt;F67,G67,IF(D69&gt;F69,C67,IF(D69&lt;F69,G67)))))</f>
        <v>明野西</v>
      </c>
      <c r="U55" s="741" t="str">
        <f>IF(R27="","②勝",IF(R27&gt;T27,Q27,IF(R27&lt;T27,U27,IF(#REF!&gt;#REF!,Q27,IF(#REF!&lt;#REF!,U27)))))</f>
        <v>②勝</v>
      </c>
      <c r="V55" s="741" t="str">
        <f>IF(S27="","②勝",IF(S27&gt;U27,R27,IF(S27&lt;U27,V27,IF(#REF!&gt;#REF!,R27,IF(#REF!&lt;#REF!,V27)))))</f>
        <v>②勝</v>
      </c>
      <c r="W55" s="741" t="str">
        <f>IF(T27="","②勝",IF(T27&gt;V27,S27,IF(T27&lt;V27,W27,IF(#REF!&gt;#REF!,S27,IF(#REF!&lt;#REF!,W27)))))</f>
        <v>②勝</v>
      </c>
      <c r="X55" s="741" t="str">
        <f>IF(U27="","②勝",IF(U27&gt;W27,T27,IF(U27&lt;W27,X27,IF(#REF!&gt;#REF!,T27,IF(#REF!&lt;#REF!,X27)))))</f>
        <v>②勝</v>
      </c>
      <c r="Y55" s="741" t="str">
        <f>IF(V27="","②勝",IF(V27&gt;X27,U27,IF(V27&lt;X27,Y27,IF(#REF!&gt;#REF!,U27,IF(#REF!&lt;#REF!,Y27)))))</f>
        <v>②勝</v>
      </c>
      <c r="Z55" s="306"/>
      <c r="AA55" s="307"/>
      <c r="AB55" s="306"/>
      <c r="AC55" s="306"/>
      <c r="AD55" s="308"/>
      <c r="AE55" s="309"/>
      <c r="AF55" s="309"/>
      <c r="AG55" s="310"/>
      <c r="AH55" s="310"/>
      <c r="AI55" s="310"/>
      <c r="AK55" s="253" t="s">
        <v>389</v>
      </c>
      <c r="AL55" s="705" t="s">
        <v>469</v>
      </c>
      <c r="AM55" s="706"/>
      <c r="AN55" s="707"/>
    </row>
    <row r="56" spans="1:40" ht="36.950000000000003" customHeight="1">
      <c r="A56" s="265"/>
      <c r="B56" s="311">
        <v>0.33333333333333331</v>
      </c>
      <c r="C56" s="553"/>
      <c r="D56" s="710"/>
      <c r="E56" s="759"/>
      <c r="F56" s="688"/>
      <c r="G56" s="612"/>
      <c r="H56" s="614"/>
      <c r="I56" s="566"/>
      <c r="J56" s="564"/>
      <c r="L56" s="301"/>
      <c r="M56" s="302"/>
      <c r="N56" s="302"/>
      <c r="O56" s="246"/>
      <c r="P56" s="246"/>
      <c r="Q56" s="302"/>
      <c r="R56" s="246"/>
      <c r="S56" s="246"/>
      <c r="T56" s="302"/>
      <c r="U56" s="246"/>
      <c r="V56" s="434"/>
      <c r="W56" s="306"/>
      <c r="X56" s="306"/>
      <c r="Y56" s="306"/>
      <c r="Z56" s="306"/>
      <c r="AA56" s="307"/>
      <c r="AB56" s="306"/>
      <c r="AC56" s="306"/>
      <c r="AD56" s="308"/>
      <c r="AE56" s="309"/>
      <c r="AF56" s="309"/>
      <c r="AG56" s="310"/>
      <c r="AH56" s="310"/>
      <c r="AI56" s="310"/>
      <c r="AK56" s="253" t="s">
        <v>404</v>
      </c>
      <c r="AL56" s="253" t="s">
        <v>405</v>
      </c>
      <c r="AM56" s="253" t="s">
        <v>392</v>
      </c>
      <c r="AN56" s="253" t="s">
        <v>393</v>
      </c>
    </row>
    <row r="57" spans="1:40" ht="36.950000000000003" customHeight="1">
      <c r="A57" s="265">
        <v>7</v>
      </c>
      <c r="B57" s="266"/>
      <c r="C57" s="598"/>
      <c r="D57" s="276"/>
      <c r="E57" s="277" t="s">
        <v>403</v>
      </c>
      <c r="F57" s="278"/>
      <c r="G57" s="596"/>
      <c r="H57" s="594"/>
      <c r="I57" s="567"/>
      <c r="J57" s="565"/>
      <c r="L57" s="301"/>
      <c r="M57" s="246"/>
      <c r="N57" s="246"/>
      <c r="O57" s="302"/>
      <c r="P57" s="302"/>
      <c r="Q57" s="302"/>
      <c r="R57" s="302"/>
      <c r="S57" s="302"/>
      <c r="T57" s="302"/>
      <c r="U57" s="302"/>
      <c r="V57" s="434"/>
      <c r="W57" s="306"/>
      <c r="X57" s="306"/>
      <c r="Y57" s="306"/>
      <c r="Z57" s="306"/>
      <c r="AA57" s="307"/>
      <c r="AB57" s="306"/>
      <c r="AC57" s="306"/>
      <c r="AD57" s="308"/>
      <c r="AE57" s="309"/>
      <c r="AF57" s="309"/>
      <c r="AG57" s="310"/>
      <c r="AH57" s="310"/>
      <c r="AI57" s="310"/>
      <c r="AK57" s="253">
        <v>1</v>
      </c>
      <c r="AL57" s="273" t="s">
        <v>469</v>
      </c>
      <c r="AM57" s="253">
        <f>COUNTIF(H55:H72,AL57)</f>
        <v>1</v>
      </c>
      <c r="AN57" s="253">
        <f>COUNTIF(I55:J72,AL57)</f>
        <v>0</v>
      </c>
    </row>
    <row r="58" spans="1:40" ht="36.950000000000003" customHeight="1" thickBot="1">
      <c r="A58" s="265"/>
      <c r="B58" s="274" t="s">
        <v>412</v>
      </c>
      <c r="C58" s="553" t="str">
        <f>W66</f>
        <v>中津沖代</v>
      </c>
      <c r="D58" s="678">
        <v>1</v>
      </c>
      <c r="E58" s="758" t="s">
        <v>525</v>
      </c>
      <c r="F58" s="683">
        <v>1</v>
      </c>
      <c r="G58" s="612" t="str">
        <f>AB66</f>
        <v>県央おおの</v>
      </c>
      <c r="H58" s="614" t="str">
        <f>M66</f>
        <v>明野西</v>
      </c>
      <c r="I58" s="566"/>
      <c r="J58" s="564"/>
      <c r="L58" s="301"/>
      <c r="M58" s="302"/>
      <c r="N58" s="302"/>
      <c r="O58" s="305"/>
      <c r="P58" s="302"/>
      <c r="Q58" s="302"/>
      <c r="R58" s="762">
        <f>D67</f>
        <v>2</v>
      </c>
      <c r="S58" s="762"/>
      <c r="T58" s="435"/>
      <c r="U58" s="436"/>
      <c r="V58" s="429"/>
      <c r="W58" s="397"/>
      <c r="X58" s="397"/>
      <c r="Y58" s="397"/>
      <c r="Z58" s="763">
        <f>F67</f>
        <v>0</v>
      </c>
      <c r="AA58" s="763"/>
      <c r="AB58" s="306"/>
      <c r="AC58" s="306"/>
      <c r="AD58" s="308"/>
      <c r="AE58" s="309"/>
      <c r="AF58" s="309"/>
      <c r="AG58" s="310"/>
      <c r="AH58" s="310"/>
      <c r="AI58" s="310"/>
      <c r="AK58" s="253">
        <v>2</v>
      </c>
      <c r="AL58" s="273" t="s">
        <v>470</v>
      </c>
      <c r="AM58" s="253">
        <f>COUNTIF(H55:H72,AL58)</f>
        <v>0</v>
      </c>
      <c r="AN58" s="253">
        <f>COUNTIF(I55:J72,AL58)</f>
        <v>0</v>
      </c>
    </row>
    <row r="59" spans="1:40" ht="36.950000000000003" customHeight="1" thickTop="1">
      <c r="A59" s="265"/>
      <c r="B59" s="313">
        <v>0.36805555555555558</v>
      </c>
      <c r="C59" s="553"/>
      <c r="D59" s="679"/>
      <c r="E59" s="759"/>
      <c r="F59" s="688"/>
      <c r="G59" s="612"/>
      <c r="H59" s="614"/>
      <c r="I59" s="566"/>
      <c r="J59" s="564"/>
      <c r="L59" s="301"/>
      <c r="M59" s="303"/>
      <c r="N59" s="304"/>
      <c r="O59" s="246"/>
      <c r="P59" s="246"/>
      <c r="Q59" s="246"/>
      <c r="R59" s="407"/>
      <c r="S59" s="246"/>
      <c r="T59" s="302"/>
      <c r="U59" s="246"/>
      <c r="V59" s="306"/>
      <c r="W59" s="317"/>
      <c r="X59" s="317"/>
      <c r="Y59" s="317"/>
      <c r="Z59" s="317"/>
      <c r="AA59" s="431"/>
      <c r="AB59" s="306"/>
      <c r="AC59" s="306"/>
      <c r="AD59" s="308"/>
      <c r="AE59" s="309"/>
      <c r="AF59" s="309"/>
      <c r="AG59" s="310"/>
      <c r="AH59" s="310"/>
      <c r="AI59" s="310"/>
      <c r="AK59" s="253">
        <v>3</v>
      </c>
      <c r="AL59" s="273" t="s">
        <v>471</v>
      </c>
      <c r="AM59" s="253">
        <f>COUNTIF(H55:H72,AL59)</f>
        <v>1</v>
      </c>
      <c r="AN59" s="253">
        <f>COUNTIF(I56:J75,AL59)</f>
        <v>0</v>
      </c>
    </row>
    <row r="60" spans="1:40" ht="36.950000000000003" customHeight="1">
      <c r="A60" s="265" t="s">
        <v>406</v>
      </c>
      <c r="B60" s="275"/>
      <c r="C60" s="554"/>
      <c r="D60" s="276">
        <v>1</v>
      </c>
      <c r="E60" s="285" t="s">
        <v>403</v>
      </c>
      <c r="F60" s="278">
        <v>2</v>
      </c>
      <c r="G60" s="613"/>
      <c r="H60" s="615"/>
      <c r="I60" s="567"/>
      <c r="J60" s="565"/>
      <c r="L60" s="301"/>
      <c r="M60" s="246"/>
      <c r="N60" s="302"/>
      <c r="O60" s="302"/>
      <c r="P60" s="302"/>
      <c r="Q60" s="302"/>
      <c r="R60" s="432"/>
      <c r="S60" s="302"/>
      <c r="T60" s="302"/>
      <c r="U60" s="302"/>
      <c r="V60" s="306"/>
      <c r="W60" s="306"/>
      <c r="X60" s="306"/>
      <c r="Y60" s="306"/>
      <c r="Z60" s="306"/>
      <c r="AA60" s="433"/>
      <c r="AB60" s="306"/>
      <c r="AC60" s="306"/>
      <c r="AD60" s="308"/>
      <c r="AE60" s="309"/>
      <c r="AF60" s="309"/>
      <c r="AG60" s="310"/>
      <c r="AH60" s="310"/>
      <c r="AI60" s="310"/>
      <c r="AK60" s="253">
        <v>4</v>
      </c>
      <c r="AL60" s="273" t="s">
        <v>472</v>
      </c>
      <c r="AM60" s="253">
        <f>COUNTIF(H56:H75,AL60)</f>
        <v>0</v>
      </c>
      <c r="AN60" s="253">
        <f>COUNTIF(I57:J98,AL60)</f>
        <v>0</v>
      </c>
    </row>
    <row r="61" spans="1:40" ht="36.950000000000003" customHeight="1">
      <c r="A61" s="265"/>
      <c r="B61" s="274"/>
      <c r="C61" s="690"/>
      <c r="D61" s="692"/>
      <c r="E61" s="694"/>
      <c r="F61" s="696"/>
      <c r="G61" s="698"/>
      <c r="H61" s="700"/>
      <c r="I61" s="566"/>
      <c r="J61" s="564"/>
      <c r="L61" s="301"/>
      <c r="M61" s="302"/>
      <c r="N61" s="302"/>
      <c r="O61" s="685" t="str">
        <f>C67</f>
        <v>明野西</v>
      </c>
      <c r="P61" s="685"/>
      <c r="Q61" s="685"/>
      <c r="R61" s="685"/>
      <c r="S61" s="685"/>
      <c r="T61" s="302"/>
      <c r="U61" s="302"/>
      <c r="V61" s="306"/>
      <c r="W61" s="306"/>
      <c r="X61" s="306"/>
      <c r="Y61" s="306"/>
      <c r="Z61" s="734" t="str">
        <f>G67</f>
        <v>県央おおの</v>
      </c>
      <c r="AA61" s="734" t="str">
        <f>IF(AB27="","①勝",IF(AB27&gt;AD27,AA27,IF(AB27&lt;AD27,AE27,IF(#REF!&gt;#REF!,AA27,IF(#REF!&lt;#REF!,AE27)))))</f>
        <v>①勝</v>
      </c>
      <c r="AB61" s="734" t="str">
        <f>IF(AC27="","①勝",IF(AC27&gt;AE27,AB27,IF(AC27&lt;AE27,AF27,IF(#REF!&gt;#REF!,AB27,IF(#REF!&lt;#REF!,AF27)))))</f>
        <v>①勝</v>
      </c>
      <c r="AC61" s="734" t="str">
        <f>IF(AD27="","①勝",IF(AD27&gt;AF27,AC27,IF(AD27&lt;AF27,AG27,IF(#REF!&gt;#REF!,AC27,IF(#REF!&lt;#REF!,AG27)))))</f>
        <v>①勝</v>
      </c>
      <c r="AD61" s="734" t="str">
        <f>IF(AE27="","①勝",IF(AE27&gt;AG27,AD27,IF(AE27&lt;AG27,AH27,IF(#REF!&gt;#REF!,AD27,IF(#REF!&lt;#REF!,AH27)))))</f>
        <v>①勝</v>
      </c>
      <c r="AE61" s="309"/>
      <c r="AF61" s="309"/>
      <c r="AG61" s="310"/>
      <c r="AH61" s="310"/>
      <c r="AI61" s="310"/>
    </row>
    <row r="62" spans="1:40" ht="36.950000000000003" customHeight="1" thickBot="1">
      <c r="A62" s="265"/>
      <c r="B62" s="313"/>
      <c r="C62" s="690"/>
      <c r="D62" s="693"/>
      <c r="E62" s="695"/>
      <c r="F62" s="697"/>
      <c r="G62" s="698"/>
      <c r="H62" s="700"/>
      <c r="I62" s="566"/>
      <c r="J62" s="564"/>
      <c r="L62" s="301"/>
      <c r="M62" s="303"/>
      <c r="N62" s="304"/>
      <c r="O62" s="246"/>
      <c r="P62" s="749">
        <f>D55</f>
        <v>4</v>
      </c>
      <c r="Q62" s="750"/>
      <c r="R62" s="751">
        <f>F55</f>
        <v>0</v>
      </c>
      <c r="S62" s="751"/>
      <c r="T62" s="393"/>
      <c r="U62" s="393"/>
      <c r="V62" s="393"/>
      <c r="W62" s="393"/>
      <c r="X62" s="393"/>
      <c r="Y62" s="393"/>
      <c r="Z62" s="752">
        <f>D58</f>
        <v>1</v>
      </c>
      <c r="AA62" s="752"/>
      <c r="AB62" s="753">
        <f>F58</f>
        <v>1</v>
      </c>
      <c r="AC62" s="754"/>
      <c r="AD62" s="246"/>
      <c r="AE62" s="309"/>
      <c r="AF62" s="309"/>
      <c r="AG62" s="310"/>
      <c r="AH62" s="310"/>
      <c r="AI62" s="310"/>
    </row>
    <row r="63" spans="1:40" ht="36.950000000000003" customHeight="1" thickTop="1">
      <c r="A63" s="265">
        <v>19</v>
      </c>
      <c r="B63" s="275"/>
      <c r="C63" s="691"/>
      <c r="D63" s="324"/>
      <c r="E63" s="353"/>
      <c r="F63" s="326"/>
      <c r="G63" s="699"/>
      <c r="H63" s="701"/>
      <c r="I63" s="567"/>
      <c r="J63" s="565"/>
      <c r="L63" s="301"/>
      <c r="M63" s="246"/>
      <c r="N63" s="302"/>
      <c r="O63" s="246"/>
      <c r="P63" s="407"/>
      <c r="Q63" s="302"/>
      <c r="R63" s="315"/>
      <c r="S63" s="427"/>
      <c r="T63" s="246"/>
      <c r="U63" s="246"/>
      <c r="V63" s="306"/>
      <c r="W63" s="306"/>
      <c r="X63" s="306"/>
      <c r="Y63" s="306"/>
      <c r="Z63" s="448"/>
      <c r="AA63" s="766" t="s">
        <v>529</v>
      </c>
      <c r="AB63" s="766"/>
      <c r="AC63" s="449"/>
      <c r="AD63" s="308"/>
      <c r="AE63" s="309"/>
      <c r="AF63" s="309"/>
      <c r="AG63" s="310"/>
      <c r="AH63" s="310"/>
      <c r="AI63" s="310"/>
    </row>
    <row r="64" spans="1:40" ht="36.950000000000003" customHeight="1">
      <c r="A64" s="265"/>
      <c r="B64" s="281" t="s">
        <v>413</v>
      </c>
      <c r="C64" s="580" t="str">
        <f>IF(D55="","①負",IF(D55&lt;F55,C55,IF(D55&gt;F55,G55,IF(D57&lt;F57,C55,IF(D57&gt;F57,G55)))))</f>
        <v>稙田</v>
      </c>
      <c r="D64" s="678">
        <v>0</v>
      </c>
      <c r="E64" s="758" t="s">
        <v>525</v>
      </c>
      <c r="F64" s="683">
        <v>0</v>
      </c>
      <c r="G64" s="577" t="str">
        <f>IF(D58="","②負",IF(D58&lt;F58,C58,IF(D58&gt;F58,G58,IF(D60&lt;F60,C58,IF(D60&gt;F60,G58)))))</f>
        <v>中津沖代</v>
      </c>
      <c r="H64" s="658" t="s">
        <v>414</v>
      </c>
      <c r="I64" s="566"/>
      <c r="J64" s="564"/>
      <c r="M64" s="246"/>
      <c r="N64" s="246"/>
      <c r="O64" s="246"/>
      <c r="P64" s="407"/>
      <c r="Q64" s="246"/>
      <c r="R64" s="246"/>
      <c r="S64" s="428"/>
      <c r="T64" s="246"/>
      <c r="U64" s="329"/>
      <c r="V64" s="329"/>
      <c r="W64" s="329"/>
      <c r="X64" s="329"/>
      <c r="Y64" s="329"/>
      <c r="Z64" s="411"/>
      <c r="AA64" s="329"/>
      <c r="AB64" s="329"/>
      <c r="AC64" s="412"/>
      <c r="AD64" s="329"/>
      <c r="AE64" s="329"/>
      <c r="AF64" s="297"/>
      <c r="AG64" s="297"/>
      <c r="AH64" s="297"/>
      <c r="AI64" s="297"/>
      <c r="AK64" s="332"/>
    </row>
    <row r="65" spans="1:40" ht="36.950000000000003" customHeight="1">
      <c r="A65" s="265"/>
      <c r="B65" s="313">
        <v>0.43055555555555558</v>
      </c>
      <c r="C65" s="581"/>
      <c r="D65" s="679"/>
      <c r="E65" s="759"/>
      <c r="F65" s="688"/>
      <c r="G65" s="578"/>
      <c r="H65" s="658"/>
      <c r="I65" s="566"/>
      <c r="J65" s="564"/>
      <c r="L65" s="333"/>
      <c r="M65" s="246"/>
      <c r="N65" s="246"/>
      <c r="O65" s="246"/>
      <c r="P65" s="408"/>
      <c r="Q65" s="335"/>
      <c r="R65" s="335"/>
      <c r="S65" s="414"/>
      <c r="T65" s="306"/>
      <c r="U65" s="306"/>
      <c r="V65" s="306"/>
      <c r="W65" s="306"/>
      <c r="X65" s="306"/>
      <c r="Y65" s="306"/>
      <c r="Z65" s="413"/>
      <c r="AA65" s="338"/>
      <c r="AB65" s="338"/>
      <c r="AC65" s="414"/>
      <c r="AD65" s="306"/>
      <c r="AE65" s="306"/>
      <c r="AF65" s="302"/>
      <c r="AG65" s="299"/>
      <c r="AH65" s="299"/>
      <c r="AI65" s="299"/>
      <c r="AK65" s="291"/>
      <c r="AL65" s="662"/>
      <c r="AM65" s="662"/>
      <c r="AN65" s="662"/>
    </row>
    <row r="66" spans="1:40" ht="36.950000000000003" customHeight="1">
      <c r="A66" s="265" t="s">
        <v>407</v>
      </c>
      <c r="B66" s="275"/>
      <c r="C66" s="598"/>
      <c r="D66" s="276">
        <v>1</v>
      </c>
      <c r="E66" s="277" t="s">
        <v>403</v>
      </c>
      <c r="F66" s="278">
        <v>2</v>
      </c>
      <c r="G66" s="596"/>
      <c r="H66" s="659"/>
      <c r="I66" s="567"/>
      <c r="J66" s="565"/>
      <c r="L66" s="300"/>
      <c r="M66" s="663" t="str">
        <f>AL57</f>
        <v>明野西</v>
      </c>
      <c r="N66" s="663"/>
      <c r="O66" s="663"/>
      <c r="P66" s="663"/>
      <c r="Q66" s="663"/>
      <c r="R66" s="663" t="str">
        <f>AL58</f>
        <v>稙田</v>
      </c>
      <c r="S66" s="663"/>
      <c r="T66" s="663"/>
      <c r="U66" s="663"/>
      <c r="V66" s="663"/>
      <c r="W66" s="663" t="str">
        <f>AL59</f>
        <v>中津沖代</v>
      </c>
      <c r="X66" s="663"/>
      <c r="Y66" s="663"/>
      <c r="Z66" s="663"/>
      <c r="AA66" s="663"/>
      <c r="AB66" s="663" t="str">
        <f>AL60</f>
        <v>県央おおの</v>
      </c>
      <c r="AC66" s="663"/>
      <c r="AD66" s="663"/>
      <c r="AE66" s="663"/>
      <c r="AF66" s="663"/>
      <c r="AG66" s="293"/>
      <c r="AH66" s="293"/>
      <c r="AI66" s="293"/>
      <c r="AK66" s="291"/>
      <c r="AL66" s="662"/>
      <c r="AM66" s="662"/>
      <c r="AN66" s="662"/>
    </row>
    <row r="67" spans="1:40" ht="36.950000000000003" customHeight="1">
      <c r="A67" s="265"/>
      <c r="B67" s="281" t="s">
        <v>416</v>
      </c>
      <c r="C67" s="677" t="str">
        <f>IF(D55="","①勝",IF(D55&gt;F55,C55,IF(D55&lt;F55,G55,IF(D57&gt;F57,C55,IF(D57&lt;F57,G55)))))</f>
        <v>明野西</v>
      </c>
      <c r="D67" s="678">
        <v>2</v>
      </c>
      <c r="E67" s="758" t="s">
        <v>525</v>
      </c>
      <c r="F67" s="682">
        <v>0</v>
      </c>
      <c r="G67" s="684" t="str">
        <f>IF(D58="","②勝",IF(D58&gt;F58,C58,IF(D58&lt;F58,G58,IF(D60&gt;F60,C58,IF(D60&lt;F60,G58)))))</f>
        <v>県央おおの</v>
      </c>
      <c r="H67" s="664" t="s">
        <v>417</v>
      </c>
      <c r="I67" s="728"/>
      <c r="J67" s="564"/>
      <c r="L67" s="301"/>
      <c r="M67" s="302"/>
      <c r="N67" s="302"/>
      <c r="O67" s="302"/>
      <c r="P67" s="302"/>
      <c r="Q67" s="302"/>
      <c r="R67" s="302"/>
      <c r="S67" s="302"/>
      <c r="T67" s="302"/>
      <c r="U67" s="302"/>
      <c r="V67" s="306"/>
      <c r="W67" s="306"/>
      <c r="X67" s="306"/>
      <c r="Y67" s="306"/>
      <c r="Z67" s="306"/>
      <c r="AA67" s="307"/>
      <c r="AB67" s="306"/>
      <c r="AC67" s="306"/>
      <c r="AD67" s="308"/>
      <c r="AE67" s="309"/>
      <c r="AF67" s="339"/>
      <c r="AG67" s="296"/>
      <c r="AH67" s="296"/>
      <c r="AI67" s="296"/>
      <c r="AK67" s="291"/>
      <c r="AL67" s="662"/>
      <c r="AM67" s="662"/>
      <c r="AN67" s="662"/>
    </row>
    <row r="68" spans="1:40" ht="36.950000000000003" customHeight="1">
      <c r="A68" s="265"/>
      <c r="B68" s="313">
        <v>0.46527777777777779</v>
      </c>
      <c r="C68" s="553"/>
      <c r="D68" s="679"/>
      <c r="E68" s="759"/>
      <c r="F68" s="683"/>
      <c r="G68" s="612"/>
      <c r="H68" s="614"/>
      <c r="I68" s="566"/>
      <c r="J68" s="564"/>
      <c r="L68" s="301"/>
      <c r="M68" s="302"/>
      <c r="N68" s="302"/>
      <c r="O68" s="663" t="str">
        <f>C64</f>
        <v>稙田</v>
      </c>
      <c r="P68" s="663"/>
      <c r="Q68" s="663"/>
      <c r="R68" s="663"/>
      <c r="S68" s="663"/>
      <c r="T68" s="340"/>
      <c r="U68" s="305"/>
      <c r="V68" s="306"/>
      <c r="W68" s="306"/>
      <c r="X68" s="306"/>
      <c r="Y68" s="306"/>
      <c r="Z68" s="663" t="str">
        <f>G64</f>
        <v>中津沖代</v>
      </c>
      <c r="AA68" s="663"/>
      <c r="AB68" s="663"/>
      <c r="AC68" s="663"/>
      <c r="AD68" s="663"/>
      <c r="AE68" s="309"/>
      <c r="AF68" s="339"/>
      <c r="AG68" s="296"/>
      <c r="AH68" s="296"/>
      <c r="AI68" s="296"/>
      <c r="AK68" s="291"/>
      <c r="AL68" s="291"/>
      <c r="AM68" s="291"/>
      <c r="AN68" s="291"/>
    </row>
    <row r="69" spans="1:40" ht="36.950000000000003" customHeight="1" thickBot="1">
      <c r="A69" s="286"/>
      <c r="B69" s="287"/>
      <c r="C69" s="732"/>
      <c r="D69" s="288"/>
      <c r="E69" s="289" t="s">
        <v>403</v>
      </c>
      <c r="F69" s="290"/>
      <c r="G69" s="733"/>
      <c r="H69" s="731"/>
      <c r="I69" s="729"/>
      <c r="J69" s="730"/>
      <c r="L69" s="301"/>
      <c r="M69" s="246"/>
      <c r="N69" s="246"/>
      <c r="O69" s="246"/>
      <c r="P69" s="246"/>
      <c r="Q69" s="302"/>
      <c r="R69" s="395"/>
      <c r="S69" s="396"/>
      <c r="T69" s="425"/>
      <c r="U69" s="450"/>
      <c r="V69" s="766" t="s">
        <v>529</v>
      </c>
      <c r="W69" s="766"/>
      <c r="X69" s="451"/>
      <c r="Y69" s="404"/>
      <c r="Z69" s="404"/>
      <c r="AA69" s="429"/>
      <c r="AB69" s="306"/>
      <c r="AC69" s="306"/>
      <c r="AD69" s="308"/>
      <c r="AE69" s="309"/>
      <c r="AF69" s="339"/>
      <c r="AG69" s="296"/>
      <c r="AH69" s="296"/>
      <c r="AI69" s="296"/>
      <c r="AK69" s="291"/>
      <c r="AL69" s="292"/>
      <c r="AM69" s="291"/>
      <c r="AN69" s="291"/>
    </row>
    <row r="70" spans="1:40" ht="36.950000000000003" customHeight="1" thickTop="1">
      <c r="A70" s="268"/>
      <c r="B70" s="367"/>
      <c r="C70" s="726"/>
      <c r="D70" s="726"/>
      <c r="E70" s="726"/>
      <c r="F70" s="726"/>
      <c r="G70" s="726"/>
      <c r="H70" s="726"/>
      <c r="I70" s="726"/>
      <c r="J70" s="726"/>
      <c r="L70" s="343"/>
      <c r="M70" s="292"/>
      <c r="N70" s="292"/>
      <c r="O70" s="438"/>
      <c r="P70" s="438"/>
      <c r="Q70" s="438"/>
      <c r="R70" s="747">
        <f>D64</f>
        <v>0</v>
      </c>
      <c r="S70" s="747"/>
      <c r="T70" s="394"/>
      <c r="U70" s="394"/>
      <c r="V70" s="463"/>
      <c r="W70" s="430"/>
      <c r="X70" s="397"/>
      <c r="Y70" s="397"/>
      <c r="Z70" s="748">
        <f>F64</f>
        <v>0</v>
      </c>
      <c r="AA70" s="748"/>
      <c r="AB70" s="439"/>
      <c r="AC70" s="344"/>
      <c r="AD70" s="345"/>
      <c r="AE70" s="310"/>
      <c r="AF70" s="296"/>
      <c r="AG70" s="296"/>
      <c r="AH70" s="296"/>
      <c r="AI70" s="296"/>
      <c r="AK70" s="291"/>
      <c r="AL70" s="292"/>
      <c r="AM70" s="291"/>
      <c r="AN70" s="291"/>
    </row>
    <row r="71" spans="1:40" ht="36.950000000000003" customHeight="1">
      <c r="A71" s="268"/>
      <c r="B71" s="367"/>
      <c r="C71" s="726"/>
      <c r="D71" s="726"/>
      <c r="E71" s="726"/>
      <c r="F71" s="726"/>
      <c r="G71" s="726"/>
      <c r="H71" s="726"/>
      <c r="I71" s="726"/>
      <c r="J71" s="726"/>
      <c r="L71" s="343"/>
      <c r="M71" s="346"/>
      <c r="N71" s="347"/>
      <c r="O71" s="348"/>
      <c r="P71" s="292"/>
      <c r="Q71" s="292"/>
      <c r="R71" s="292"/>
      <c r="S71" s="346"/>
      <c r="T71" s="347"/>
      <c r="U71" s="348"/>
      <c r="V71" s="344"/>
      <c r="W71" s="344"/>
      <c r="X71" s="344"/>
      <c r="Y71" s="344"/>
      <c r="Z71" s="344"/>
      <c r="AA71" s="349"/>
      <c r="AB71" s="344"/>
      <c r="AC71" s="344"/>
      <c r="AD71" s="345"/>
      <c r="AE71" s="310"/>
      <c r="AF71" s="296"/>
      <c r="AG71" s="296"/>
      <c r="AH71" s="296"/>
      <c r="AI71" s="296"/>
      <c r="AK71" s="291"/>
      <c r="AL71" s="292"/>
      <c r="AM71" s="291"/>
      <c r="AN71" s="291"/>
    </row>
    <row r="72" spans="1:40" ht="36.950000000000003" customHeight="1">
      <c r="A72" s="268"/>
      <c r="B72" s="356"/>
      <c r="C72" s="726"/>
      <c r="D72" s="302"/>
      <c r="E72" s="357"/>
      <c r="F72" s="302"/>
      <c r="G72" s="726"/>
      <c r="H72" s="726"/>
      <c r="I72" s="726"/>
      <c r="J72" s="726"/>
      <c r="L72" s="343"/>
      <c r="N72" s="292"/>
      <c r="T72" s="292"/>
      <c r="V72" s="344"/>
      <c r="W72" s="344"/>
      <c r="X72" s="344"/>
      <c r="Y72" s="344"/>
      <c r="Z72" s="344"/>
      <c r="AA72" s="349"/>
      <c r="AB72" s="344"/>
      <c r="AC72" s="344"/>
      <c r="AD72" s="345"/>
      <c r="AE72" s="310"/>
      <c r="AF72" s="296"/>
      <c r="AG72" s="296"/>
      <c r="AH72" s="296"/>
      <c r="AI72" s="296"/>
      <c r="AK72" s="291"/>
      <c r="AL72" s="291"/>
      <c r="AM72" s="291"/>
      <c r="AN72" s="291"/>
    </row>
    <row r="73" spans="1:40" ht="36.950000000000003" customHeight="1">
      <c r="A73" s="268"/>
      <c r="B73" s="356"/>
      <c r="C73" s="302"/>
      <c r="D73" s="302"/>
      <c r="E73" s="357"/>
      <c r="F73" s="302"/>
      <c r="G73" s="302"/>
      <c r="H73" s="302"/>
      <c r="I73" s="302"/>
      <c r="J73" s="302"/>
      <c r="L73" s="343"/>
      <c r="N73" s="292"/>
      <c r="T73" s="292"/>
      <c r="V73" s="344"/>
      <c r="W73" s="344"/>
      <c r="X73" s="344"/>
      <c r="Y73" s="344"/>
      <c r="Z73" s="344"/>
      <c r="AA73" s="349"/>
      <c r="AB73" s="344"/>
      <c r="AC73" s="344"/>
      <c r="AD73" s="345"/>
      <c r="AE73" s="310"/>
      <c r="AF73" s="296"/>
      <c r="AG73" s="296"/>
      <c r="AH73" s="296"/>
      <c r="AI73" s="296"/>
      <c r="AK73" s="291"/>
      <c r="AL73" s="291"/>
      <c r="AM73" s="291"/>
      <c r="AN73" s="291"/>
    </row>
    <row r="74" spans="1:40" ht="36.950000000000003" customHeight="1">
      <c r="A74" s="268"/>
      <c r="B74" s="356"/>
      <c r="C74" s="302"/>
      <c r="D74" s="302"/>
      <c r="E74" s="357"/>
      <c r="F74" s="302"/>
      <c r="G74" s="302"/>
      <c r="H74" s="302"/>
      <c r="I74" s="302"/>
      <c r="J74" s="302"/>
      <c r="L74" s="343"/>
      <c r="N74" s="292"/>
      <c r="T74" s="292"/>
      <c r="V74" s="344"/>
      <c r="W74" s="344"/>
      <c r="X74" s="344"/>
      <c r="Y74" s="344"/>
      <c r="Z74" s="344"/>
      <c r="AA74" s="349"/>
      <c r="AB74" s="344"/>
      <c r="AC74" s="344"/>
      <c r="AD74" s="345"/>
      <c r="AE74" s="310"/>
      <c r="AF74" s="296"/>
      <c r="AG74" s="296"/>
      <c r="AH74" s="296"/>
      <c r="AI74" s="296"/>
      <c r="AK74" s="291"/>
      <c r="AL74" s="291"/>
      <c r="AM74" s="291"/>
      <c r="AN74" s="291"/>
    </row>
    <row r="75" spans="1:40" ht="36.950000000000003" customHeight="1" thickBot="1">
      <c r="A75" s="243" t="str">
        <f>AL77</f>
        <v>明野東小</v>
      </c>
      <c r="U75" s="244"/>
      <c r="V75" s="244" t="s">
        <v>380</v>
      </c>
      <c r="W75" s="244"/>
      <c r="X75" s="244"/>
      <c r="Y75" s="244"/>
      <c r="Z75" s="725" t="str">
        <f>AM75</f>
        <v>8</v>
      </c>
      <c r="AA75" s="725"/>
      <c r="AB75" s="244" t="s">
        <v>409</v>
      </c>
      <c r="AC75" s="244"/>
      <c r="AD75" s="244"/>
      <c r="AE75" s="244"/>
      <c r="AF75" s="245"/>
      <c r="AG75" s="297"/>
      <c r="AH75" s="297"/>
      <c r="AI75" s="297"/>
      <c r="AK75" s="246" t="s">
        <v>382</v>
      </c>
      <c r="AL75" s="246"/>
      <c r="AM75" s="247" t="s">
        <v>423</v>
      </c>
      <c r="AN75" s="246" t="s">
        <v>381</v>
      </c>
    </row>
    <row r="76" spans="1:40" ht="36.950000000000003" customHeight="1">
      <c r="A76" s="515" t="s">
        <v>384</v>
      </c>
      <c r="B76" s="742"/>
      <c r="C76" s="248"/>
      <c r="D76" s="535"/>
      <c r="E76" s="535"/>
      <c r="F76" s="535"/>
      <c r="G76" s="249"/>
      <c r="H76" s="250"/>
      <c r="I76" s="250"/>
      <c r="J76" s="251"/>
      <c r="L76" s="722" t="s">
        <v>387</v>
      </c>
      <c r="M76" s="722"/>
      <c r="N76" s="722"/>
      <c r="O76" s="723" t="str">
        <f>AL76</f>
        <v>H</v>
      </c>
      <c r="P76" s="723"/>
      <c r="Q76" s="724" t="s">
        <v>388</v>
      </c>
      <c r="R76" s="724"/>
      <c r="S76" s="717" t="str">
        <f>AL77</f>
        <v>明野東小</v>
      </c>
      <c r="T76" s="717"/>
      <c r="U76" s="717"/>
      <c r="V76" s="717"/>
      <c r="W76" s="717"/>
      <c r="X76" s="717"/>
      <c r="Y76" s="717"/>
      <c r="Z76" s="717"/>
      <c r="AA76" s="716" t="s">
        <v>389</v>
      </c>
      <c r="AB76" s="716"/>
      <c r="AC76" s="717" t="str">
        <f>AL78</f>
        <v>明野東</v>
      </c>
      <c r="AD76" s="717"/>
      <c r="AE76" s="717"/>
      <c r="AF76" s="717"/>
      <c r="AG76" s="298"/>
      <c r="AH76" s="299"/>
      <c r="AI76" s="299"/>
      <c r="AK76" s="253" t="s">
        <v>387</v>
      </c>
      <c r="AL76" s="705" t="s">
        <v>524</v>
      </c>
      <c r="AM76" s="706"/>
      <c r="AN76" s="707"/>
    </row>
    <row r="77" spans="1:40" ht="36.950000000000003" customHeight="1" thickBot="1">
      <c r="A77" s="254" t="s">
        <v>390</v>
      </c>
      <c r="B77" s="255" t="s">
        <v>391</v>
      </c>
      <c r="C77" s="523"/>
      <c r="D77" s="524"/>
      <c r="E77" s="524"/>
      <c r="F77" s="524"/>
      <c r="G77" s="524"/>
      <c r="H77" s="256" t="s">
        <v>392</v>
      </c>
      <c r="I77" s="521" t="s">
        <v>393</v>
      </c>
      <c r="J77" s="522"/>
      <c r="L77" s="300"/>
      <c r="M77" s="301"/>
      <c r="N77" s="301"/>
      <c r="O77" s="301"/>
      <c r="P77" s="301"/>
      <c r="Q77" s="301"/>
      <c r="R77" s="301"/>
      <c r="S77" s="301"/>
      <c r="T77" s="301"/>
      <c r="U77" s="301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K77" s="253" t="s">
        <v>388</v>
      </c>
      <c r="AL77" s="705" t="s">
        <v>473</v>
      </c>
      <c r="AM77" s="706"/>
      <c r="AN77" s="707"/>
    </row>
    <row r="78" spans="1:40" ht="36.950000000000003" customHeight="1" thickTop="1">
      <c r="A78" s="260"/>
      <c r="B78" s="261" t="s">
        <v>411</v>
      </c>
      <c r="C78" s="708" t="str">
        <f>M89</f>
        <v>明野東</v>
      </c>
      <c r="D78" s="709">
        <v>4</v>
      </c>
      <c r="E78" s="764" t="s">
        <v>525</v>
      </c>
      <c r="F78" s="712">
        <v>0</v>
      </c>
      <c r="G78" s="713" t="str">
        <f>R89</f>
        <v>三佐</v>
      </c>
      <c r="H78" s="714" t="str">
        <f>AL82</f>
        <v>城南</v>
      </c>
      <c r="I78" s="739"/>
      <c r="J78" s="740"/>
      <c r="L78" s="301"/>
      <c r="M78" s="302"/>
      <c r="N78" s="302"/>
      <c r="O78" s="302"/>
      <c r="P78" s="303"/>
      <c r="Q78" s="304"/>
      <c r="R78" s="305"/>
      <c r="S78" s="303"/>
      <c r="T78" s="741" t="str">
        <f>IF(D90="","④勝",IF(D90&gt;F90,C90,IF(D90&lt;F90,G90,IF(D92&gt;F92,C90,IF(D92&lt;F92,G90)))))</f>
        <v>明野東</v>
      </c>
      <c r="U78" s="741" t="str">
        <f>IF(R48="","②勝",IF(R48&gt;T48,Q48,IF(R48&lt;T48,U48,IF(#REF!&gt;#REF!,Q48,IF(#REF!&lt;#REF!,U48)))))</f>
        <v>②勝</v>
      </c>
      <c r="V78" s="741" t="str">
        <f>IF(S48="","②勝",IF(S48&gt;U48,R48,IF(S48&lt;U48,V48,IF(#REF!&gt;#REF!,R48,IF(#REF!&lt;#REF!,V48)))))</f>
        <v>②勝</v>
      </c>
      <c r="W78" s="741" t="str">
        <f>IF(T48="","②勝",IF(T48&gt;V48,S48,IF(T48&lt;V48,W48,IF(#REF!&gt;#REF!,S48,IF(#REF!&lt;#REF!,W48)))))</f>
        <v>②勝</v>
      </c>
      <c r="X78" s="741" t="str">
        <f>IF(U48="","②勝",IF(U48&gt;W48,T48,IF(U48&lt;W48,X48,IF(#REF!&gt;#REF!,T48,IF(#REF!&lt;#REF!,X48)))))</f>
        <v>②勝</v>
      </c>
      <c r="Y78" s="741" t="str">
        <f>IF(V48="","②勝",IF(V48&gt;X48,U48,IF(V48&lt;X48,Y48,IF(#REF!&gt;#REF!,U48,IF(#REF!&lt;#REF!,Y48)))))</f>
        <v>②勝</v>
      </c>
      <c r="Z78" s="306"/>
      <c r="AA78" s="307"/>
      <c r="AB78" s="306"/>
      <c r="AC78" s="306"/>
      <c r="AD78" s="308"/>
      <c r="AE78" s="309"/>
      <c r="AF78" s="309"/>
      <c r="AG78" s="310"/>
      <c r="AH78" s="310"/>
      <c r="AI78" s="310"/>
      <c r="AK78" s="253" t="s">
        <v>389</v>
      </c>
      <c r="AL78" s="705" t="s">
        <v>203</v>
      </c>
      <c r="AM78" s="706"/>
      <c r="AN78" s="707"/>
    </row>
    <row r="79" spans="1:40" ht="36.950000000000003" customHeight="1">
      <c r="A79" s="265"/>
      <c r="B79" s="311">
        <v>0.33333333333333331</v>
      </c>
      <c r="C79" s="553"/>
      <c r="D79" s="710"/>
      <c r="E79" s="759"/>
      <c r="F79" s="688"/>
      <c r="G79" s="612"/>
      <c r="H79" s="614"/>
      <c r="I79" s="566"/>
      <c r="J79" s="564"/>
      <c r="L79" s="301"/>
      <c r="M79" s="302"/>
      <c r="N79" s="302"/>
      <c r="O79" s="246"/>
      <c r="P79" s="246"/>
      <c r="Q79" s="302"/>
      <c r="R79" s="246"/>
      <c r="S79" s="246"/>
      <c r="T79" s="302"/>
      <c r="U79" s="246"/>
      <c r="V79" s="434"/>
      <c r="W79" s="306"/>
      <c r="X79" s="306"/>
      <c r="Y79" s="306"/>
      <c r="Z79" s="306"/>
      <c r="AA79" s="307"/>
      <c r="AB79" s="306"/>
      <c r="AC79" s="306"/>
      <c r="AD79" s="308"/>
      <c r="AE79" s="309"/>
      <c r="AF79" s="309"/>
      <c r="AG79" s="310"/>
      <c r="AH79" s="310"/>
      <c r="AI79" s="310"/>
      <c r="AK79" s="253" t="s">
        <v>404</v>
      </c>
      <c r="AL79" s="253" t="s">
        <v>405</v>
      </c>
      <c r="AM79" s="253" t="s">
        <v>392</v>
      </c>
      <c r="AN79" s="253" t="s">
        <v>393</v>
      </c>
    </row>
    <row r="80" spans="1:40" ht="36.950000000000003" customHeight="1">
      <c r="A80" s="265">
        <v>7</v>
      </c>
      <c r="B80" s="266"/>
      <c r="C80" s="598"/>
      <c r="D80" s="276"/>
      <c r="E80" s="285" t="s">
        <v>403</v>
      </c>
      <c r="F80" s="278"/>
      <c r="G80" s="596"/>
      <c r="H80" s="594"/>
      <c r="I80" s="567"/>
      <c r="J80" s="565"/>
      <c r="L80" s="301"/>
      <c r="M80" s="246"/>
      <c r="N80" s="246"/>
      <c r="O80" s="302"/>
      <c r="P80" s="302"/>
      <c r="Q80" s="302"/>
      <c r="R80" s="302"/>
      <c r="S80" s="302"/>
      <c r="T80" s="302"/>
      <c r="U80" s="302"/>
      <c r="V80" s="434"/>
      <c r="W80" s="306"/>
      <c r="X80" s="306"/>
      <c r="Y80" s="306"/>
      <c r="Z80" s="306"/>
      <c r="AA80" s="307"/>
      <c r="AB80" s="306"/>
      <c r="AC80" s="306"/>
      <c r="AD80" s="308"/>
      <c r="AE80" s="309"/>
      <c r="AF80" s="309"/>
      <c r="AG80" s="310"/>
      <c r="AH80" s="310"/>
      <c r="AI80" s="310"/>
      <c r="AK80" s="253">
        <v>1</v>
      </c>
      <c r="AL80" s="273" t="s">
        <v>203</v>
      </c>
      <c r="AM80" s="253">
        <f>COUNTIF(H78:H95,AL80)</f>
        <v>1</v>
      </c>
      <c r="AN80" s="253">
        <f>COUNTIF(I78:J95,AL80)</f>
        <v>0</v>
      </c>
    </row>
    <row r="81" spans="1:40" ht="36.950000000000003" customHeight="1" thickBot="1">
      <c r="A81" s="265"/>
      <c r="B81" s="274" t="s">
        <v>412</v>
      </c>
      <c r="C81" s="553" t="str">
        <f>W89</f>
        <v>城南</v>
      </c>
      <c r="D81" s="678">
        <v>0</v>
      </c>
      <c r="E81" s="758" t="s">
        <v>525</v>
      </c>
      <c r="F81" s="683">
        <v>10</v>
      </c>
      <c r="G81" s="612" t="str">
        <f>AB89</f>
        <v>FC大野</v>
      </c>
      <c r="H81" s="614" t="str">
        <f>M89</f>
        <v>明野東</v>
      </c>
      <c r="I81" s="566"/>
      <c r="J81" s="564"/>
      <c r="L81" s="301"/>
      <c r="M81" s="302"/>
      <c r="N81" s="302"/>
      <c r="O81" s="305"/>
      <c r="P81" s="302"/>
      <c r="Q81" s="302"/>
      <c r="R81" s="762">
        <f>D90</f>
        <v>1</v>
      </c>
      <c r="S81" s="762"/>
      <c r="T81" s="435"/>
      <c r="U81" s="436"/>
      <c r="V81" s="429"/>
      <c r="W81" s="397"/>
      <c r="X81" s="397"/>
      <c r="Y81" s="397"/>
      <c r="Z81" s="763">
        <f>F90</f>
        <v>0</v>
      </c>
      <c r="AA81" s="763"/>
      <c r="AB81" s="306"/>
      <c r="AC81" s="306"/>
      <c r="AD81" s="308"/>
      <c r="AE81" s="309"/>
      <c r="AF81" s="309"/>
      <c r="AG81" s="310"/>
      <c r="AH81" s="310"/>
      <c r="AI81" s="310"/>
      <c r="AK81" s="253">
        <v>2</v>
      </c>
      <c r="AL81" s="273" t="s">
        <v>474</v>
      </c>
      <c r="AM81" s="253">
        <f>COUNTIF(H78:H95,AL81)</f>
        <v>0</v>
      </c>
      <c r="AN81" s="253">
        <f>COUNTIF(I78:J95,AL81)</f>
        <v>0</v>
      </c>
    </row>
    <row r="82" spans="1:40" ht="36.950000000000003" customHeight="1" thickTop="1">
      <c r="A82" s="265"/>
      <c r="B82" s="313">
        <v>0.36805555555555558</v>
      </c>
      <c r="C82" s="553"/>
      <c r="D82" s="679"/>
      <c r="E82" s="759"/>
      <c r="F82" s="688"/>
      <c r="G82" s="612"/>
      <c r="H82" s="614"/>
      <c r="I82" s="566"/>
      <c r="J82" s="564"/>
      <c r="L82" s="301"/>
      <c r="M82" s="303"/>
      <c r="N82" s="304"/>
      <c r="O82" s="246"/>
      <c r="P82" s="246"/>
      <c r="Q82" s="246"/>
      <c r="R82" s="407"/>
      <c r="S82" s="246"/>
      <c r="T82" s="302"/>
      <c r="U82" s="246"/>
      <c r="V82" s="306"/>
      <c r="W82" s="317"/>
      <c r="X82" s="317"/>
      <c r="Y82" s="317"/>
      <c r="Z82" s="317"/>
      <c r="AA82" s="431"/>
      <c r="AB82" s="306"/>
      <c r="AC82" s="306"/>
      <c r="AD82" s="308"/>
      <c r="AE82" s="309"/>
      <c r="AF82" s="309"/>
      <c r="AG82" s="310"/>
      <c r="AH82" s="310"/>
      <c r="AI82" s="310"/>
      <c r="AK82" s="253">
        <v>3</v>
      </c>
      <c r="AL82" s="273" t="s">
        <v>475</v>
      </c>
      <c r="AM82" s="253">
        <f>COUNTIF(H78:H95,AL82)</f>
        <v>1</v>
      </c>
      <c r="AN82" s="253">
        <f>COUNTIF(I79:J96,AL82)</f>
        <v>0</v>
      </c>
    </row>
    <row r="83" spans="1:40" ht="36.950000000000003" customHeight="1">
      <c r="A83" s="265" t="s">
        <v>406</v>
      </c>
      <c r="B83" s="275"/>
      <c r="C83" s="554"/>
      <c r="D83" s="276"/>
      <c r="E83" s="285" t="s">
        <v>403</v>
      </c>
      <c r="F83" s="278"/>
      <c r="G83" s="613"/>
      <c r="H83" s="615"/>
      <c r="I83" s="567"/>
      <c r="J83" s="565"/>
      <c r="L83" s="301"/>
      <c r="M83" s="246"/>
      <c r="N83" s="302"/>
      <c r="O83" s="302"/>
      <c r="P83" s="302"/>
      <c r="Q83" s="302"/>
      <c r="R83" s="432"/>
      <c r="S83" s="302"/>
      <c r="T83" s="302"/>
      <c r="U83" s="302"/>
      <c r="V83" s="306"/>
      <c r="W83" s="306"/>
      <c r="X83" s="306"/>
      <c r="Y83" s="306"/>
      <c r="Z83" s="306"/>
      <c r="AA83" s="433"/>
      <c r="AB83" s="306"/>
      <c r="AC83" s="306"/>
      <c r="AD83" s="308"/>
      <c r="AE83" s="309"/>
      <c r="AF83" s="309"/>
      <c r="AG83" s="310"/>
      <c r="AH83" s="310"/>
      <c r="AI83" s="310"/>
      <c r="AK83" s="253">
        <v>4</v>
      </c>
      <c r="AL83" s="273" t="s">
        <v>476</v>
      </c>
      <c r="AM83" s="253">
        <f>COUNTIF(H79:H96,AL83)</f>
        <v>0</v>
      </c>
      <c r="AN83" s="253">
        <f>COUNTIF(I80:J119,AL83)</f>
        <v>0</v>
      </c>
    </row>
    <row r="84" spans="1:40" ht="36.950000000000003" customHeight="1">
      <c r="A84" s="265"/>
      <c r="B84" s="274"/>
      <c r="C84" s="690"/>
      <c r="D84" s="692"/>
      <c r="E84" s="694"/>
      <c r="F84" s="696"/>
      <c r="G84" s="698"/>
      <c r="H84" s="700"/>
      <c r="I84" s="566"/>
      <c r="J84" s="564"/>
      <c r="L84" s="301"/>
      <c r="M84" s="302"/>
      <c r="N84" s="302"/>
      <c r="O84" s="685" t="str">
        <f>C90</f>
        <v>明野東</v>
      </c>
      <c r="P84" s="685"/>
      <c r="Q84" s="685"/>
      <c r="R84" s="685"/>
      <c r="S84" s="685"/>
      <c r="T84" s="302"/>
      <c r="U84" s="302"/>
      <c r="V84" s="306"/>
      <c r="W84" s="306"/>
      <c r="X84" s="306"/>
      <c r="Y84" s="306"/>
      <c r="Z84" s="734" t="str">
        <f>G90</f>
        <v>FC大野</v>
      </c>
      <c r="AA84" s="734" t="str">
        <f>IF(AB48="","①勝",IF(AB48&gt;AD48,AA48,IF(AB48&lt;AD48,AE48,IF(#REF!&gt;#REF!,AA48,IF(#REF!&lt;#REF!,AE48)))))</f>
        <v>①勝</v>
      </c>
      <c r="AB84" s="734" t="str">
        <f>IF(AC48="","①勝",IF(AC48&gt;AE48,AB48,IF(AC48&lt;AE48,AF48,IF(#REF!&gt;#REF!,AB48,IF(#REF!&lt;#REF!,AF48)))))</f>
        <v>①勝</v>
      </c>
      <c r="AC84" s="734" t="str">
        <f>IF(AD48="","①勝",IF(AD48&gt;AF48,AC48,IF(AD48&lt;AF48,AG48,IF(#REF!&gt;#REF!,AC48,IF(#REF!&lt;#REF!,AG48)))))</f>
        <v>①勝</v>
      </c>
      <c r="AD84" s="734" t="str">
        <f>IF(AE48="","①勝",IF(AE48&gt;AG48,AD48,IF(AE48&lt;AG48,AH48,IF(#REF!&gt;#REF!,AD48,IF(#REF!&lt;#REF!,AH48)))))</f>
        <v>①勝</v>
      </c>
      <c r="AE84" s="309"/>
      <c r="AF84" s="309"/>
      <c r="AG84" s="310"/>
      <c r="AH84" s="310"/>
      <c r="AI84" s="310"/>
    </row>
    <row r="85" spans="1:40" ht="36.950000000000003" customHeight="1" thickBot="1">
      <c r="A85" s="265"/>
      <c r="B85" s="313"/>
      <c r="C85" s="690"/>
      <c r="D85" s="693"/>
      <c r="E85" s="695"/>
      <c r="F85" s="697"/>
      <c r="G85" s="698"/>
      <c r="H85" s="700"/>
      <c r="I85" s="566"/>
      <c r="J85" s="564"/>
      <c r="L85" s="301"/>
      <c r="M85" s="303"/>
      <c r="N85" s="304"/>
      <c r="O85" s="246"/>
      <c r="P85" s="749">
        <f>D78</f>
        <v>4</v>
      </c>
      <c r="Q85" s="750"/>
      <c r="R85" s="751">
        <f>F78</f>
        <v>0</v>
      </c>
      <c r="S85" s="751"/>
      <c r="T85" s="393"/>
      <c r="U85" s="393"/>
      <c r="V85" s="393"/>
      <c r="W85" s="393"/>
      <c r="X85" s="393"/>
      <c r="Y85" s="393"/>
      <c r="Z85" s="752">
        <f>D81</f>
        <v>0</v>
      </c>
      <c r="AA85" s="752"/>
      <c r="AB85" s="753">
        <f>F81</f>
        <v>10</v>
      </c>
      <c r="AC85" s="754"/>
      <c r="AD85" s="246"/>
      <c r="AE85" s="309"/>
      <c r="AF85" s="309"/>
      <c r="AG85" s="310"/>
      <c r="AH85" s="310"/>
      <c r="AI85" s="310"/>
    </row>
    <row r="86" spans="1:40" ht="36.950000000000003" customHeight="1" thickTop="1">
      <c r="A86" s="265">
        <v>19</v>
      </c>
      <c r="B86" s="275"/>
      <c r="C86" s="691"/>
      <c r="D86" s="324"/>
      <c r="E86" s="353"/>
      <c r="F86" s="326"/>
      <c r="G86" s="699"/>
      <c r="H86" s="701"/>
      <c r="I86" s="567"/>
      <c r="J86" s="565"/>
      <c r="L86" s="301"/>
      <c r="M86" s="246"/>
      <c r="N86" s="302"/>
      <c r="O86" s="246"/>
      <c r="P86" s="407"/>
      <c r="Q86" s="302"/>
      <c r="R86" s="315"/>
      <c r="S86" s="427"/>
      <c r="T86" s="246"/>
      <c r="U86" s="246"/>
      <c r="V86" s="306"/>
      <c r="W86" s="306"/>
      <c r="X86" s="306"/>
      <c r="Y86" s="312"/>
      <c r="Z86" s="405"/>
      <c r="AA86" s="316"/>
      <c r="AB86" s="246"/>
      <c r="AC86" s="428"/>
      <c r="AD86" s="308"/>
      <c r="AE86" s="309"/>
      <c r="AF86" s="309"/>
      <c r="AG86" s="310"/>
      <c r="AH86" s="310"/>
      <c r="AI86" s="310"/>
    </row>
    <row r="87" spans="1:40" ht="36.950000000000003" customHeight="1">
      <c r="A87" s="265"/>
      <c r="B87" s="281" t="s">
        <v>413</v>
      </c>
      <c r="C87" s="580" t="str">
        <f>IF(D78="","①負",IF(D78&lt;F78,C78,IF(D78&gt;F78,G78,IF(D80&lt;F80,C78,IF(D80&gt;F80,G78)))))</f>
        <v>三佐</v>
      </c>
      <c r="D87" s="678">
        <v>6</v>
      </c>
      <c r="E87" s="758" t="s">
        <v>525</v>
      </c>
      <c r="F87" s="760">
        <v>0</v>
      </c>
      <c r="G87" s="577" t="str">
        <f>IF(D81="","②負",IF(D81&lt;F81,C81,IF(D81&gt;F81,G81,IF(D83&lt;F83,C81,IF(D83&gt;F83,G81)))))</f>
        <v>城南</v>
      </c>
      <c r="H87" s="658" t="s">
        <v>414</v>
      </c>
      <c r="I87" s="566"/>
      <c r="J87" s="564"/>
      <c r="M87" s="246"/>
      <c r="N87" s="246"/>
      <c r="O87" s="246"/>
      <c r="P87" s="407"/>
      <c r="Q87" s="246"/>
      <c r="R87" s="246"/>
      <c r="S87" s="428"/>
      <c r="T87" s="246"/>
      <c r="U87" s="329"/>
      <c r="V87" s="329"/>
      <c r="W87" s="329"/>
      <c r="X87" s="329"/>
      <c r="Y87" s="329"/>
      <c r="Z87" s="407"/>
      <c r="AA87" s="246"/>
      <c r="AB87" s="246"/>
      <c r="AC87" s="428"/>
      <c r="AD87" s="329"/>
      <c r="AE87" s="329"/>
      <c r="AF87" s="297"/>
      <c r="AG87" s="297"/>
      <c r="AH87" s="297"/>
      <c r="AI87" s="297"/>
      <c r="AK87" s="332"/>
    </row>
    <row r="88" spans="1:40" ht="36.950000000000003" customHeight="1">
      <c r="A88" s="265"/>
      <c r="B88" s="313">
        <v>0.43055555555555558</v>
      </c>
      <c r="C88" s="581"/>
      <c r="D88" s="679"/>
      <c r="E88" s="759"/>
      <c r="F88" s="761"/>
      <c r="G88" s="578"/>
      <c r="H88" s="658"/>
      <c r="I88" s="566"/>
      <c r="J88" s="564"/>
      <c r="L88" s="333"/>
      <c r="M88" s="246"/>
      <c r="N88" s="246"/>
      <c r="O88" s="246"/>
      <c r="P88" s="408"/>
      <c r="Q88" s="335"/>
      <c r="R88" s="335"/>
      <c r="S88" s="414"/>
      <c r="T88" s="306"/>
      <c r="U88" s="306"/>
      <c r="V88" s="306"/>
      <c r="W88" s="306"/>
      <c r="X88" s="306"/>
      <c r="Y88" s="306"/>
      <c r="Z88" s="408"/>
      <c r="AA88" s="335"/>
      <c r="AB88" s="335"/>
      <c r="AC88" s="414"/>
      <c r="AD88" s="306"/>
      <c r="AE88" s="306"/>
      <c r="AF88" s="302"/>
      <c r="AG88" s="299"/>
      <c r="AH88" s="299"/>
      <c r="AI88" s="299"/>
      <c r="AK88" s="291"/>
      <c r="AL88" s="662"/>
      <c r="AM88" s="662"/>
      <c r="AN88" s="662"/>
    </row>
    <row r="89" spans="1:40" ht="36.950000000000003" customHeight="1">
      <c r="A89" s="265" t="s">
        <v>407</v>
      </c>
      <c r="B89" s="275"/>
      <c r="C89" s="598"/>
      <c r="D89" s="276"/>
      <c r="E89" s="277" t="s">
        <v>403</v>
      </c>
      <c r="F89" s="278"/>
      <c r="G89" s="596"/>
      <c r="H89" s="659"/>
      <c r="I89" s="567"/>
      <c r="J89" s="565"/>
      <c r="L89" s="300"/>
      <c r="M89" s="663" t="str">
        <f>AL80</f>
        <v>明野東</v>
      </c>
      <c r="N89" s="663"/>
      <c r="O89" s="663"/>
      <c r="P89" s="663"/>
      <c r="Q89" s="663"/>
      <c r="R89" s="663" t="str">
        <f>AL81</f>
        <v>三佐</v>
      </c>
      <c r="S89" s="663"/>
      <c r="T89" s="663"/>
      <c r="U89" s="663"/>
      <c r="V89" s="663"/>
      <c r="W89" s="663" t="str">
        <f>AL82</f>
        <v>城南</v>
      </c>
      <c r="X89" s="663"/>
      <c r="Y89" s="663"/>
      <c r="Z89" s="663"/>
      <c r="AA89" s="663"/>
      <c r="AB89" s="663" t="str">
        <f>AL83</f>
        <v>FC大野</v>
      </c>
      <c r="AC89" s="663"/>
      <c r="AD89" s="663"/>
      <c r="AE89" s="663"/>
      <c r="AF89" s="663"/>
      <c r="AG89" s="293"/>
      <c r="AH89" s="293"/>
      <c r="AI89" s="293"/>
      <c r="AK89" s="291"/>
      <c r="AL89" s="662"/>
      <c r="AM89" s="662"/>
      <c r="AN89" s="662"/>
    </row>
    <row r="90" spans="1:40" ht="36.950000000000003" customHeight="1">
      <c r="A90" s="265"/>
      <c r="B90" s="281" t="s">
        <v>416</v>
      </c>
      <c r="C90" s="677" t="str">
        <f>IF(D78="","①勝",IF(D78&gt;F78,C78,IF(D78&lt;F78,G78,IF(D80&gt;F80,C78,IF(D80&lt;F80,G78)))))</f>
        <v>明野東</v>
      </c>
      <c r="D90" s="678">
        <v>1</v>
      </c>
      <c r="E90" s="758" t="s">
        <v>525</v>
      </c>
      <c r="F90" s="682">
        <v>0</v>
      </c>
      <c r="G90" s="684" t="str">
        <f>IF(D81="","②勝",IF(D81&gt;F81,C81,IF(D81&lt;F81,G81,IF(D83&gt;F83,C81,IF(D83&lt;F83,G81)))))</f>
        <v>FC大野</v>
      </c>
      <c r="H90" s="664" t="s">
        <v>417</v>
      </c>
      <c r="I90" s="728"/>
      <c r="J90" s="564"/>
      <c r="L90" s="301"/>
      <c r="M90" s="302"/>
      <c r="N90" s="302"/>
      <c r="O90" s="302"/>
      <c r="P90" s="302"/>
      <c r="Q90" s="302"/>
      <c r="R90" s="302"/>
      <c r="S90" s="302"/>
      <c r="T90" s="302"/>
      <c r="U90" s="302"/>
      <c r="V90" s="306"/>
      <c r="W90" s="306"/>
      <c r="X90" s="306"/>
      <c r="Y90" s="306"/>
      <c r="Z90" s="306"/>
      <c r="AA90" s="307"/>
      <c r="AB90" s="306"/>
      <c r="AC90" s="306"/>
      <c r="AD90" s="308"/>
      <c r="AE90" s="309"/>
      <c r="AF90" s="339"/>
      <c r="AG90" s="296"/>
      <c r="AH90" s="296"/>
      <c r="AI90" s="296"/>
      <c r="AK90" s="291"/>
      <c r="AL90" s="662"/>
      <c r="AM90" s="662"/>
      <c r="AN90" s="662"/>
    </row>
    <row r="91" spans="1:40" ht="36.950000000000003" customHeight="1">
      <c r="A91" s="265"/>
      <c r="B91" s="313">
        <v>0.46527777777777779</v>
      </c>
      <c r="C91" s="553"/>
      <c r="D91" s="679"/>
      <c r="E91" s="759"/>
      <c r="F91" s="683"/>
      <c r="G91" s="612"/>
      <c r="H91" s="614"/>
      <c r="I91" s="566"/>
      <c r="J91" s="564"/>
      <c r="L91" s="301"/>
      <c r="M91" s="302"/>
      <c r="N91" s="302"/>
      <c r="O91" s="663" t="str">
        <f>C87</f>
        <v>三佐</v>
      </c>
      <c r="P91" s="663"/>
      <c r="Q91" s="663"/>
      <c r="R91" s="663"/>
      <c r="S91" s="663"/>
      <c r="T91" s="340"/>
      <c r="U91" s="305"/>
      <c r="V91" s="306"/>
      <c r="W91" s="306"/>
      <c r="X91" s="306"/>
      <c r="Y91" s="306"/>
      <c r="Z91" s="663" t="str">
        <f>G87</f>
        <v>城南</v>
      </c>
      <c r="AA91" s="663"/>
      <c r="AB91" s="663"/>
      <c r="AC91" s="663"/>
      <c r="AD91" s="663"/>
      <c r="AE91" s="309"/>
      <c r="AF91" s="339"/>
      <c r="AG91" s="296"/>
      <c r="AH91" s="296"/>
      <c r="AI91" s="296"/>
      <c r="AK91" s="291"/>
      <c r="AL91" s="291"/>
      <c r="AM91" s="291"/>
      <c r="AN91" s="291"/>
    </row>
    <row r="92" spans="1:40" ht="36.950000000000003" customHeight="1" thickBot="1">
      <c r="A92" s="286"/>
      <c r="B92" s="287"/>
      <c r="C92" s="732"/>
      <c r="D92" s="288"/>
      <c r="E92" s="289" t="s">
        <v>403</v>
      </c>
      <c r="F92" s="290"/>
      <c r="G92" s="733"/>
      <c r="H92" s="731"/>
      <c r="I92" s="729"/>
      <c r="J92" s="730"/>
      <c r="L92" s="301"/>
      <c r="M92" s="246"/>
      <c r="N92" s="246"/>
      <c r="O92" s="246"/>
      <c r="P92" s="246"/>
      <c r="Q92" s="302"/>
      <c r="R92" s="440"/>
      <c r="S92" s="422"/>
      <c r="T92" s="421"/>
      <c r="U92" s="422"/>
      <c r="V92" s="423"/>
      <c r="W92" s="338"/>
      <c r="X92" s="338"/>
      <c r="Y92" s="338"/>
      <c r="Z92" s="338"/>
      <c r="AA92" s="342"/>
      <c r="AB92" s="306"/>
      <c r="AC92" s="306"/>
      <c r="AD92" s="308"/>
      <c r="AE92" s="309"/>
      <c r="AF92" s="339"/>
      <c r="AG92" s="296"/>
      <c r="AH92" s="296"/>
      <c r="AI92" s="296"/>
      <c r="AK92" s="291"/>
      <c r="AL92" s="292"/>
      <c r="AM92" s="291"/>
      <c r="AN92" s="291"/>
    </row>
    <row r="93" spans="1:40" ht="36.950000000000003" customHeight="1">
      <c r="A93" s="268"/>
      <c r="B93" s="367"/>
      <c r="C93" s="726"/>
      <c r="D93" s="726"/>
      <c r="E93" s="726"/>
      <c r="F93" s="726"/>
      <c r="G93" s="726"/>
      <c r="H93" s="726"/>
      <c r="I93" s="726"/>
      <c r="J93" s="726"/>
      <c r="L93" s="343"/>
      <c r="M93" s="292"/>
      <c r="N93" s="292"/>
      <c r="O93" s="292"/>
      <c r="P93" s="292"/>
      <c r="Q93" s="292"/>
      <c r="R93" s="757">
        <f>D87</f>
        <v>6</v>
      </c>
      <c r="S93" s="757"/>
      <c r="T93" s="394"/>
      <c r="U93" s="394"/>
      <c r="V93" s="397"/>
      <c r="W93" s="424"/>
      <c r="X93" s="397"/>
      <c r="Y93" s="397"/>
      <c r="Z93" s="727">
        <f>F87</f>
        <v>0</v>
      </c>
      <c r="AA93" s="727"/>
      <c r="AB93" s="344"/>
      <c r="AC93" s="344"/>
      <c r="AD93" s="345"/>
      <c r="AE93" s="310"/>
      <c r="AF93" s="296"/>
      <c r="AG93" s="296"/>
      <c r="AH93" s="296"/>
      <c r="AI93" s="296"/>
      <c r="AK93" s="291"/>
      <c r="AL93" s="292"/>
      <c r="AM93" s="291"/>
      <c r="AN93" s="291"/>
    </row>
    <row r="94" spans="1:40" ht="36.950000000000003" customHeight="1">
      <c r="A94" s="268"/>
      <c r="B94" s="367"/>
      <c r="C94" s="726"/>
      <c r="D94" s="726"/>
      <c r="E94" s="726"/>
      <c r="F94" s="726"/>
      <c r="G94" s="726"/>
      <c r="H94" s="726"/>
      <c r="I94" s="726"/>
      <c r="J94" s="726"/>
      <c r="L94" s="343"/>
      <c r="M94" s="346"/>
      <c r="N94" s="347"/>
      <c r="O94" s="348"/>
      <c r="P94" s="292"/>
      <c r="Q94" s="292"/>
      <c r="R94" s="292"/>
      <c r="S94" s="346"/>
      <c r="T94" s="347"/>
      <c r="U94" s="348"/>
      <c r="V94" s="344"/>
      <c r="W94" s="344"/>
      <c r="X94" s="344"/>
      <c r="Y94" s="344"/>
      <c r="Z94" s="344"/>
      <c r="AA94" s="349"/>
      <c r="AB94" s="344"/>
      <c r="AC94" s="344"/>
      <c r="AD94" s="345"/>
      <c r="AE94" s="310"/>
      <c r="AF94" s="296"/>
      <c r="AG94" s="296"/>
      <c r="AH94" s="296"/>
      <c r="AI94" s="296"/>
      <c r="AK94" s="291"/>
      <c r="AL94" s="292"/>
      <c r="AM94" s="291"/>
      <c r="AN94" s="291"/>
    </row>
    <row r="95" spans="1:40" ht="36.950000000000003" customHeight="1">
      <c r="A95" s="268"/>
      <c r="B95" s="356"/>
      <c r="C95" s="726"/>
      <c r="D95" s="302"/>
      <c r="E95" s="357"/>
      <c r="F95" s="302"/>
      <c r="G95" s="726"/>
      <c r="H95" s="726"/>
      <c r="I95" s="726"/>
      <c r="J95" s="726"/>
      <c r="L95" s="343"/>
      <c r="N95" s="292"/>
      <c r="T95" s="292"/>
      <c r="V95" s="344"/>
      <c r="W95" s="344"/>
      <c r="X95" s="344"/>
      <c r="Y95" s="344"/>
      <c r="Z95" s="344"/>
      <c r="AA95" s="349"/>
      <c r="AB95" s="344"/>
      <c r="AC95" s="344"/>
      <c r="AD95" s="345"/>
      <c r="AE95" s="310"/>
      <c r="AF95" s="296"/>
      <c r="AG95" s="296"/>
      <c r="AH95" s="296"/>
      <c r="AI95" s="296"/>
      <c r="AK95" s="291"/>
      <c r="AL95" s="291"/>
      <c r="AM95" s="291"/>
      <c r="AN95" s="291"/>
    </row>
    <row r="96" spans="1:40" ht="3.75" customHeight="1">
      <c r="L96" s="343"/>
      <c r="M96" s="292"/>
      <c r="N96" s="292"/>
      <c r="O96" s="292"/>
      <c r="P96" s="292"/>
      <c r="Q96" s="292"/>
      <c r="R96" s="292"/>
      <c r="S96" s="292"/>
      <c r="T96" s="292"/>
      <c r="U96" s="292"/>
      <c r="V96" s="344"/>
      <c r="W96" s="344"/>
      <c r="X96" s="344"/>
      <c r="Y96" s="344"/>
      <c r="Z96" s="344"/>
      <c r="AA96" s="349"/>
      <c r="AB96" s="344"/>
      <c r="AC96" s="344"/>
      <c r="AD96" s="345"/>
      <c r="AE96" s="310"/>
      <c r="AF96" s="296"/>
      <c r="AG96" s="296"/>
      <c r="AH96" s="296"/>
      <c r="AI96" s="296"/>
    </row>
    <row r="97" spans="1:40" ht="24" hidden="1" customHeight="1">
      <c r="L97" s="343"/>
      <c r="M97" s="292"/>
      <c r="N97" s="292"/>
      <c r="O97" s="292"/>
      <c r="P97" s="292"/>
      <c r="Q97" s="292"/>
      <c r="R97" s="292"/>
      <c r="S97" s="292"/>
      <c r="T97" s="292"/>
      <c r="U97" s="292"/>
      <c r="V97" s="344"/>
      <c r="W97" s="344"/>
      <c r="X97" s="344"/>
      <c r="Y97" s="344"/>
      <c r="Z97" s="344"/>
      <c r="AA97" s="349"/>
      <c r="AB97" s="344"/>
      <c r="AC97" s="344"/>
      <c r="AD97" s="345"/>
      <c r="AE97" s="310"/>
      <c r="AF97" s="296"/>
      <c r="AG97" s="296"/>
      <c r="AH97" s="296"/>
      <c r="AI97" s="296"/>
    </row>
    <row r="98" spans="1:40" ht="36.950000000000003" customHeight="1" thickBot="1">
      <c r="A98" s="243" t="str">
        <f>AL100</f>
        <v>西の台小</v>
      </c>
      <c r="U98" s="244"/>
      <c r="V98" s="244" t="s">
        <v>380</v>
      </c>
      <c r="W98" s="244"/>
      <c r="X98" s="244"/>
      <c r="Y98" s="244"/>
      <c r="Z98" s="725" t="str">
        <f>AM98</f>
        <v>8</v>
      </c>
      <c r="AA98" s="725"/>
      <c r="AB98" s="244" t="s">
        <v>409</v>
      </c>
      <c r="AC98" s="244"/>
      <c r="AD98" s="244"/>
      <c r="AE98" s="244"/>
      <c r="AF98" s="245"/>
      <c r="AG98" s="297"/>
      <c r="AH98" s="297"/>
      <c r="AI98" s="297"/>
      <c r="AK98" s="246" t="s">
        <v>382</v>
      </c>
      <c r="AL98" s="246"/>
      <c r="AM98" s="247" t="s">
        <v>423</v>
      </c>
      <c r="AN98" s="246" t="s">
        <v>381</v>
      </c>
    </row>
    <row r="99" spans="1:40" ht="36.950000000000003" customHeight="1">
      <c r="A99" s="515" t="s">
        <v>384</v>
      </c>
      <c r="B99" s="742"/>
      <c r="C99" s="248"/>
      <c r="D99" s="535"/>
      <c r="E99" s="535"/>
      <c r="F99" s="535"/>
      <c r="G99" s="249"/>
      <c r="H99" s="250"/>
      <c r="I99" s="250"/>
      <c r="J99" s="251"/>
      <c r="L99" s="722" t="s">
        <v>387</v>
      </c>
      <c r="M99" s="722"/>
      <c r="N99" s="722"/>
      <c r="O99" s="723" t="str">
        <f>AL99</f>
        <v>K</v>
      </c>
      <c r="P99" s="723"/>
      <c r="Q99" s="724" t="s">
        <v>388</v>
      </c>
      <c r="R99" s="724"/>
      <c r="S99" s="717" t="str">
        <f>AL100</f>
        <v>西の台小</v>
      </c>
      <c r="T99" s="717"/>
      <c r="U99" s="717"/>
      <c r="V99" s="717"/>
      <c r="W99" s="717"/>
      <c r="X99" s="717"/>
      <c r="Y99" s="717"/>
      <c r="Z99" s="717"/>
      <c r="AA99" s="716" t="s">
        <v>389</v>
      </c>
      <c r="AB99" s="716"/>
      <c r="AC99" s="717" t="str">
        <f>AL101</f>
        <v>西の台</v>
      </c>
      <c r="AD99" s="717"/>
      <c r="AE99" s="717"/>
      <c r="AF99" s="717"/>
      <c r="AG99" s="298"/>
      <c r="AH99" s="299"/>
      <c r="AI99" s="299"/>
      <c r="AK99" s="253" t="s">
        <v>387</v>
      </c>
      <c r="AL99" s="705" t="s">
        <v>477</v>
      </c>
      <c r="AM99" s="706"/>
      <c r="AN99" s="707"/>
    </row>
    <row r="100" spans="1:40" ht="36.950000000000003" customHeight="1" thickBot="1">
      <c r="A100" s="254" t="s">
        <v>390</v>
      </c>
      <c r="B100" s="255" t="s">
        <v>391</v>
      </c>
      <c r="C100" s="523"/>
      <c r="D100" s="524"/>
      <c r="E100" s="524"/>
      <c r="F100" s="524"/>
      <c r="G100" s="524"/>
      <c r="H100" s="256" t="s">
        <v>392</v>
      </c>
      <c r="I100" s="521" t="s">
        <v>393</v>
      </c>
      <c r="J100" s="522"/>
      <c r="L100" s="300"/>
      <c r="M100" s="301"/>
      <c r="N100" s="301"/>
      <c r="O100" s="301"/>
      <c r="P100" s="301"/>
      <c r="Q100" s="301"/>
      <c r="R100" s="301"/>
      <c r="S100" s="301"/>
      <c r="T100" s="301"/>
      <c r="U100" s="301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K100" s="253" t="s">
        <v>388</v>
      </c>
      <c r="AL100" s="705" t="s">
        <v>478</v>
      </c>
      <c r="AM100" s="706"/>
      <c r="AN100" s="707"/>
    </row>
    <row r="101" spans="1:40" ht="36.950000000000003" customHeight="1" thickTop="1">
      <c r="A101" s="260"/>
      <c r="B101" s="261" t="s">
        <v>411</v>
      </c>
      <c r="C101" s="708" t="str">
        <f>M112</f>
        <v>西の台</v>
      </c>
      <c r="D101" s="709">
        <v>6</v>
      </c>
      <c r="E101" s="711" t="s">
        <v>402</v>
      </c>
      <c r="F101" s="712">
        <v>0</v>
      </c>
      <c r="G101" s="713" t="str">
        <f>R112</f>
        <v>横瀬西</v>
      </c>
      <c r="H101" s="714" t="str">
        <f>AL105</f>
        <v>八幡</v>
      </c>
      <c r="I101" s="739"/>
      <c r="J101" s="740"/>
      <c r="L101" s="301"/>
      <c r="M101" s="302"/>
      <c r="N101" s="302"/>
      <c r="O101" s="302"/>
      <c r="P101" s="303"/>
      <c r="Q101" s="304"/>
      <c r="R101" s="305"/>
      <c r="S101" s="303"/>
      <c r="T101" s="741" t="str">
        <f>IF(D113="","④勝",IF(D113&gt;F113,C113,IF(D113&lt;F113,G113,IF(D115&gt;F115,C113,IF(D115&lt;F115,G113)))))</f>
        <v>佐伯リベロ</v>
      </c>
      <c r="U101" s="741" t="str">
        <f>IF(R94="","②勝",IF(R94&gt;T94,Q94,IF(R94&lt;T94,U94,IF(R96&gt;T96,Q94,IF(R96&lt;T96,U94)))))</f>
        <v>②勝</v>
      </c>
      <c r="V101" s="741" t="str">
        <f>IF(S94="","②勝",IF(S94&gt;U94,R94,IF(S94&lt;U94,V94,IF(S96&gt;U96,R94,IF(S96&lt;U96,V94)))))</f>
        <v>②勝</v>
      </c>
      <c r="W101" s="741" t="str">
        <f>IF(T94="","②勝",IF(T94&gt;V94,S94,IF(T94&lt;V94,W94,IF(T96&gt;V96,S94,IF(T96&lt;V96,W94)))))</f>
        <v>②勝</v>
      </c>
      <c r="X101" s="741" t="str">
        <f>IF(U94="","②勝",IF(U94&gt;W94,T94,IF(U94&lt;W94,X94,IF(U96&gt;W96,T94,IF(U96&lt;W96,X94)))))</f>
        <v>②勝</v>
      </c>
      <c r="Y101" s="741" t="str">
        <f>IF(V94="","②勝",IF(V94&gt;X94,U94,IF(V94&lt;X94,Y94,IF(V96&gt;X96,U94,IF(V96&lt;X96,Y94)))))</f>
        <v>②勝</v>
      </c>
      <c r="Z101" s="306"/>
      <c r="AA101" s="307"/>
      <c r="AB101" s="306"/>
      <c r="AC101" s="306"/>
      <c r="AD101" s="308"/>
      <c r="AE101" s="309"/>
      <c r="AF101" s="309"/>
      <c r="AG101" s="310"/>
      <c r="AH101" s="310"/>
      <c r="AI101" s="310"/>
      <c r="AK101" s="253" t="s">
        <v>389</v>
      </c>
      <c r="AL101" s="705" t="s">
        <v>207</v>
      </c>
      <c r="AM101" s="706"/>
      <c r="AN101" s="707"/>
    </row>
    <row r="102" spans="1:40" ht="36.950000000000003" customHeight="1">
      <c r="A102" s="265"/>
      <c r="B102" s="311">
        <v>0.33333333333333331</v>
      </c>
      <c r="C102" s="553"/>
      <c r="D102" s="710"/>
      <c r="E102" s="687"/>
      <c r="F102" s="688"/>
      <c r="G102" s="612"/>
      <c r="H102" s="614"/>
      <c r="I102" s="566"/>
      <c r="J102" s="564"/>
      <c r="L102" s="301"/>
      <c r="M102" s="302"/>
      <c r="N102" s="302"/>
      <c r="O102" s="246"/>
      <c r="P102" s="246"/>
      <c r="Q102" s="302"/>
      <c r="R102" s="246"/>
      <c r="S102" s="246"/>
      <c r="T102" s="302"/>
      <c r="U102" s="246"/>
      <c r="V102" s="306"/>
      <c r="W102" s="402"/>
      <c r="X102" s="306"/>
      <c r="Y102" s="306"/>
      <c r="Z102" s="306"/>
      <c r="AA102" s="307"/>
      <c r="AB102" s="306"/>
      <c r="AC102" s="306"/>
      <c r="AD102" s="308"/>
      <c r="AE102" s="309"/>
      <c r="AF102" s="309"/>
      <c r="AG102" s="310"/>
      <c r="AH102" s="310"/>
      <c r="AI102" s="310"/>
      <c r="AK102" s="253" t="s">
        <v>404</v>
      </c>
      <c r="AL102" s="253" t="s">
        <v>405</v>
      </c>
      <c r="AM102" s="253" t="s">
        <v>392</v>
      </c>
      <c r="AN102" s="253" t="s">
        <v>393</v>
      </c>
    </row>
    <row r="103" spans="1:40" ht="36.950000000000003" customHeight="1">
      <c r="A103" s="265">
        <v>7</v>
      </c>
      <c r="B103" s="266"/>
      <c r="C103" s="598"/>
      <c r="D103" s="276"/>
      <c r="E103" s="285" t="s">
        <v>403</v>
      </c>
      <c r="F103" s="278"/>
      <c r="G103" s="596"/>
      <c r="H103" s="594"/>
      <c r="I103" s="567"/>
      <c r="J103" s="565"/>
      <c r="L103" s="301"/>
      <c r="M103" s="246"/>
      <c r="N103" s="246"/>
      <c r="O103" s="302"/>
      <c r="P103" s="302"/>
      <c r="Q103" s="302"/>
      <c r="R103" s="302"/>
      <c r="S103" s="302"/>
      <c r="T103" s="302"/>
      <c r="U103" s="302"/>
      <c r="V103" s="306"/>
      <c r="W103" s="402"/>
      <c r="X103" s="306"/>
      <c r="Y103" s="306"/>
      <c r="Z103" s="306"/>
      <c r="AA103" s="307"/>
      <c r="AB103" s="306"/>
      <c r="AC103" s="306"/>
      <c r="AD103" s="308"/>
      <c r="AE103" s="309"/>
      <c r="AF103" s="309"/>
      <c r="AG103" s="310"/>
      <c r="AH103" s="310"/>
      <c r="AI103" s="310"/>
      <c r="AK103" s="253">
        <v>1</v>
      </c>
      <c r="AL103" s="273" t="s">
        <v>207</v>
      </c>
      <c r="AM103" s="253">
        <f>COUNTIF(H101:H118,AL103)</f>
        <v>1</v>
      </c>
      <c r="AN103" s="253">
        <f>COUNTIF(I101:J118,AL103)</f>
        <v>0</v>
      </c>
    </row>
    <row r="104" spans="1:40" ht="36.950000000000003" customHeight="1" thickBot="1">
      <c r="A104" s="265"/>
      <c r="B104" s="274" t="s">
        <v>412</v>
      </c>
      <c r="C104" s="553" t="str">
        <f>W112</f>
        <v>八幡</v>
      </c>
      <c r="D104" s="678">
        <v>0</v>
      </c>
      <c r="E104" s="681" t="s">
        <v>402</v>
      </c>
      <c r="F104" s="683">
        <v>8</v>
      </c>
      <c r="G104" s="612" t="str">
        <f>AB112</f>
        <v>佐伯リベロ</v>
      </c>
      <c r="H104" s="614" t="str">
        <f>AL103</f>
        <v>西の台</v>
      </c>
      <c r="I104" s="566"/>
      <c r="J104" s="564"/>
      <c r="L104" s="301"/>
      <c r="M104" s="302"/>
      <c r="N104" s="302"/>
      <c r="O104" s="305"/>
      <c r="P104" s="302"/>
      <c r="Q104" s="302"/>
      <c r="R104" s="755">
        <f>D113</f>
        <v>0</v>
      </c>
      <c r="S104" s="755"/>
      <c r="T104" s="398"/>
      <c r="U104" s="399"/>
      <c r="V104" s="426"/>
      <c r="W104" s="442"/>
      <c r="X104" s="404"/>
      <c r="Y104" s="404"/>
      <c r="Z104" s="756">
        <f>F113</f>
        <v>3</v>
      </c>
      <c r="AA104" s="756"/>
      <c r="AB104" s="306"/>
      <c r="AC104" s="306"/>
      <c r="AD104" s="308"/>
      <c r="AE104" s="309"/>
      <c r="AF104" s="309"/>
      <c r="AG104" s="310"/>
      <c r="AH104" s="310"/>
      <c r="AI104" s="310"/>
      <c r="AK104" s="253">
        <v>2</v>
      </c>
      <c r="AL104" s="273" t="s">
        <v>479</v>
      </c>
      <c r="AM104" s="253">
        <f>COUNTIF(H101:H118,AL104)</f>
        <v>0</v>
      </c>
      <c r="AN104" s="253">
        <f>COUNTIF(I101:J118,AL104)</f>
        <v>0</v>
      </c>
    </row>
    <row r="105" spans="1:40" ht="36.950000000000003" customHeight="1" thickTop="1">
      <c r="A105" s="265"/>
      <c r="B105" s="313">
        <v>0.36805555555555558</v>
      </c>
      <c r="C105" s="553"/>
      <c r="D105" s="679"/>
      <c r="E105" s="687"/>
      <c r="F105" s="688"/>
      <c r="G105" s="612"/>
      <c r="H105" s="614"/>
      <c r="I105" s="566"/>
      <c r="J105" s="564"/>
      <c r="L105" s="301"/>
      <c r="M105" s="303"/>
      <c r="N105" s="304"/>
      <c r="O105" s="246"/>
      <c r="P105" s="246"/>
      <c r="Q105" s="246"/>
      <c r="R105" s="405"/>
      <c r="S105" s="315"/>
      <c r="T105" s="316"/>
      <c r="U105" s="315"/>
      <c r="V105" s="317"/>
      <c r="W105" s="306"/>
      <c r="X105" s="306"/>
      <c r="Y105" s="306"/>
      <c r="Z105" s="306"/>
      <c r="AA105" s="433"/>
      <c r="AB105" s="306"/>
      <c r="AC105" s="306"/>
      <c r="AD105" s="308"/>
      <c r="AE105" s="309"/>
      <c r="AF105" s="309"/>
      <c r="AG105" s="310"/>
      <c r="AH105" s="310"/>
      <c r="AI105" s="310"/>
      <c r="AK105" s="253">
        <v>3</v>
      </c>
      <c r="AL105" s="273" t="s">
        <v>480</v>
      </c>
      <c r="AM105" s="253">
        <f>COUNTIF(H101:H118,AL105)</f>
        <v>1</v>
      </c>
      <c r="AN105" s="253">
        <f>COUNTIF(I102:J119,AL105)</f>
        <v>0</v>
      </c>
    </row>
    <row r="106" spans="1:40" ht="36.950000000000003" customHeight="1">
      <c r="A106" s="265" t="s">
        <v>406</v>
      </c>
      <c r="B106" s="275"/>
      <c r="C106" s="554"/>
      <c r="D106" s="276"/>
      <c r="E106" s="285" t="s">
        <v>403</v>
      </c>
      <c r="F106" s="278"/>
      <c r="G106" s="613"/>
      <c r="H106" s="615"/>
      <c r="I106" s="567"/>
      <c r="J106" s="565"/>
      <c r="L106" s="301"/>
      <c r="M106" s="246"/>
      <c r="N106" s="302"/>
      <c r="O106" s="302"/>
      <c r="P106" s="302"/>
      <c r="Q106" s="302"/>
      <c r="R106" s="432"/>
      <c r="S106" s="302"/>
      <c r="T106" s="302"/>
      <c r="U106" s="302"/>
      <c r="V106" s="306"/>
      <c r="W106" s="306"/>
      <c r="X106" s="306"/>
      <c r="Y106" s="306"/>
      <c r="Z106" s="306"/>
      <c r="AA106" s="433"/>
      <c r="AB106" s="306"/>
      <c r="AC106" s="306"/>
      <c r="AD106" s="308"/>
      <c r="AE106" s="309"/>
      <c r="AF106" s="309"/>
      <c r="AG106" s="310"/>
      <c r="AH106" s="310"/>
      <c r="AI106" s="310"/>
      <c r="AK106" s="253">
        <v>4</v>
      </c>
      <c r="AL106" s="273" t="s">
        <v>481</v>
      </c>
      <c r="AM106" s="253">
        <f>COUNTIF(H102:H119,AL106)</f>
        <v>0</v>
      </c>
      <c r="AN106" s="253">
        <f>COUNTIF(I103:J140,AL106)</f>
        <v>0</v>
      </c>
    </row>
    <row r="107" spans="1:40" ht="36.950000000000003" customHeight="1">
      <c r="A107" s="265"/>
      <c r="B107" s="274"/>
      <c r="C107" s="690"/>
      <c r="D107" s="692"/>
      <c r="E107" s="694"/>
      <c r="F107" s="696"/>
      <c r="G107" s="698"/>
      <c r="H107" s="700"/>
      <c r="I107" s="566"/>
      <c r="J107" s="564"/>
      <c r="L107" s="301"/>
      <c r="M107" s="302"/>
      <c r="N107" s="302"/>
      <c r="O107" s="734" t="str">
        <f>C113</f>
        <v>西の台</v>
      </c>
      <c r="P107" s="734"/>
      <c r="Q107" s="734"/>
      <c r="R107" s="734"/>
      <c r="S107" s="734"/>
      <c r="T107" s="302"/>
      <c r="U107" s="302"/>
      <c r="V107" s="306"/>
      <c r="W107" s="306"/>
      <c r="X107" s="306"/>
      <c r="Y107" s="306"/>
      <c r="Z107" s="685" t="str">
        <f>G113</f>
        <v>佐伯リベロ</v>
      </c>
      <c r="AA107" s="685" t="str">
        <f>IF(AB94="","①勝",IF(AB94&gt;AD94,AA94,IF(AB94&lt;AD94,AE94,IF(AB96&gt;AD96,AA94,IF(AB96&lt;AD96,AE94)))))</f>
        <v>①勝</v>
      </c>
      <c r="AB107" s="685" t="str">
        <f>IF(AC94="","①勝",IF(AC94&gt;AE94,AB94,IF(AC94&lt;AE94,AF94,IF(AC96&gt;AE96,AB94,IF(AC96&lt;AE96,AF94)))))</f>
        <v>①勝</v>
      </c>
      <c r="AC107" s="685" t="str">
        <f>IF(AD94="","①勝",IF(AD94&gt;AF94,AC94,IF(AD94&lt;AF94,AG94,IF(AD96&gt;AF96,AC94,IF(AD96&lt;AF96,AG94)))))</f>
        <v>①勝</v>
      </c>
      <c r="AD107" s="685" t="str">
        <f>IF(AE94="","①勝",IF(AE94&gt;AG94,AD94,IF(AE94&lt;AG94,AH94,IF(AE96&gt;AG96,AD94,IF(AE96&lt;AG96,AH94)))))</f>
        <v>①勝</v>
      </c>
      <c r="AE107" s="309"/>
      <c r="AF107" s="309"/>
      <c r="AG107" s="310"/>
      <c r="AH107" s="310"/>
      <c r="AI107" s="310"/>
    </row>
    <row r="108" spans="1:40" ht="36.950000000000003" customHeight="1" thickBot="1">
      <c r="A108" s="265"/>
      <c r="B108" s="313"/>
      <c r="C108" s="690"/>
      <c r="D108" s="693"/>
      <c r="E108" s="695"/>
      <c r="F108" s="697"/>
      <c r="G108" s="698"/>
      <c r="H108" s="700"/>
      <c r="I108" s="566"/>
      <c r="J108" s="564"/>
      <c r="L108" s="301"/>
      <c r="M108" s="303"/>
      <c r="N108" s="304"/>
      <c r="O108" s="246"/>
      <c r="P108" s="749">
        <f>D101</f>
        <v>6</v>
      </c>
      <c r="Q108" s="750"/>
      <c r="R108" s="751">
        <f>F101</f>
        <v>0</v>
      </c>
      <c r="S108" s="751"/>
      <c r="T108" s="393"/>
      <c r="U108" s="393"/>
      <c r="V108" s="393"/>
      <c r="W108" s="393"/>
      <c r="X108" s="393"/>
      <c r="Y108" s="393"/>
      <c r="Z108" s="752">
        <f>D104</f>
        <v>0</v>
      </c>
      <c r="AA108" s="752"/>
      <c r="AB108" s="753">
        <f>F104</f>
        <v>8</v>
      </c>
      <c r="AC108" s="754"/>
      <c r="AD108" s="246"/>
      <c r="AE108" s="309"/>
      <c r="AF108" s="309"/>
      <c r="AG108" s="310"/>
      <c r="AH108" s="310"/>
      <c r="AI108" s="310"/>
    </row>
    <row r="109" spans="1:40" ht="36.950000000000003" customHeight="1" thickTop="1">
      <c r="A109" s="265">
        <v>19</v>
      </c>
      <c r="B109" s="275"/>
      <c r="C109" s="691"/>
      <c r="D109" s="324"/>
      <c r="E109" s="325"/>
      <c r="F109" s="326"/>
      <c r="G109" s="699"/>
      <c r="H109" s="701"/>
      <c r="I109" s="567"/>
      <c r="J109" s="565"/>
      <c r="L109" s="301"/>
      <c r="M109" s="246"/>
      <c r="N109" s="302"/>
      <c r="O109" s="246"/>
      <c r="P109" s="407"/>
      <c r="Q109" s="302"/>
      <c r="R109" s="315"/>
      <c r="S109" s="427"/>
      <c r="T109" s="246"/>
      <c r="U109" s="246"/>
      <c r="V109" s="306"/>
      <c r="W109" s="306"/>
      <c r="X109" s="306"/>
      <c r="Y109" s="306"/>
      <c r="Z109" s="401"/>
      <c r="AA109" s="409"/>
      <c r="AB109" s="306"/>
      <c r="AC109" s="434"/>
      <c r="AD109" s="308"/>
      <c r="AE109" s="309"/>
      <c r="AF109" s="309"/>
      <c r="AG109" s="310"/>
      <c r="AH109" s="310"/>
      <c r="AI109" s="310"/>
    </row>
    <row r="110" spans="1:40" ht="36.950000000000003" customHeight="1">
      <c r="A110" s="265"/>
      <c r="B110" s="281" t="s">
        <v>413</v>
      </c>
      <c r="C110" s="580" t="str">
        <f>IF(D101="","①負",IF(D101&lt;F101,C101,IF(D101&gt;F101,G101,IF(D103&lt;F103,C101,IF(D103&gt;F103,G101)))))</f>
        <v>横瀬西</v>
      </c>
      <c r="D110" s="678">
        <v>2</v>
      </c>
      <c r="E110" s="686" t="s">
        <v>402</v>
      </c>
      <c r="F110" s="683">
        <v>3</v>
      </c>
      <c r="G110" s="577" t="str">
        <f>IF(D104="","②負",IF(D104&lt;F104,C104,IF(D104&gt;F104,G104,IF(D106&lt;F106,C104,IF(D106&gt;F106,G104)))))</f>
        <v>八幡</v>
      </c>
      <c r="H110" s="658" t="s">
        <v>414</v>
      </c>
      <c r="I110" s="566"/>
      <c r="J110" s="564"/>
      <c r="M110" s="246"/>
      <c r="N110" s="246"/>
      <c r="O110" s="246"/>
      <c r="P110" s="407"/>
      <c r="Q110" s="246"/>
      <c r="R110" s="246"/>
      <c r="S110" s="428"/>
      <c r="T110" s="246"/>
      <c r="U110" s="329"/>
      <c r="V110" s="329"/>
      <c r="W110" s="329"/>
      <c r="X110" s="329"/>
      <c r="Y110" s="329"/>
      <c r="Z110" s="411"/>
      <c r="AA110" s="329"/>
      <c r="AB110" s="329"/>
      <c r="AC110" s="412"/>
      <c r="AD110" s="329"/>
      <c r="AE110" s="329"/>
      <c r="AF110" s="297"/>
      <c r="AG110" s="297"/>
      <c r="AH110" s="297"/>
      <c r="AI110" s="297"/>
      <c r="AK110" s="332"/>
    </row>
    <row r="111" spans="1:40" ht="36.950000000000003" customHeight="1">
      <c r="A111" s="265"/>
      <c r="B111" s="313">
        <v>0.43055555555555558</v>
      </c>
      <c r="C111" s="581"/>
      <c r="D111" s="679"/>
      <c r="E111" s="687"/>
      <c r="F111" s="688"/>
      <c r="G111" s="578"/>
      <c r="H111" s="658"/>
      <c r="I111" s="566"/>
      <c r="J111" s="564"/>
      <c r="L111" s="333"/>
      <c r="M111" s="246"/>
      <c r="N111" s="246"/>
      <c r="O111" s="246"/>
      <c r="P111" s="408"/>
      <c r="Q111" s="335"/>
      <c r="R111" s="335"/>
      <c r="S111" s="414"/>
      <c r="T111" s="306"/>
      <c r="U111" s="306"/>
      <c r="V111" s="306"/>
      <c r="W111" s="306"/>
      <c r="X111" s="306"/>
      <c r="Y111" s="306"/>
      <c r="Z111" s="413"/>
      <c r="AA111" s="338"/>
      <c r="AB111" s="338"/>
      <c r="AC111" s="414"/>
      <c r="AD111" s="306"/>
      <c r="AE111" s="306"/>
      <c r="AF111" s="302"/>
      <c r="AG111" s="299"/>
      <c r="AH111" s="299"/>
      <c r="AI111" s="299"/>
      <c r="AK111" s="291"/>
      <c r="AL111" s="662"/>
      <c r="AM111" s="662"/>
      <c r="AN111" s="662"/>
    </row>
    <row r="112" spans="1:40" ht="36.950000000000003" customHeight="1">
      <c r="A112" s="265" t="s">
        <v>407</v>
      </c>
      <c r="B112" s="275"/>
      <c r="C112" s="598"/>
      <c r="D112" s="276"/>
      <c r="E112" s="277" t="s">
        <v>403</v>
      </c>
      <c r="F112" s="278"/>
      <c r="G112" s="596"/>
      <c r="H112" s="659"/>
      <c r="I112" s="567"/>
      <c r="J112" s="565"/>
      <c r="L112" s="300"/>
      <c r="M112" s="663" t="str">
        <f>AL103</f>
        <v>西の台</v>
      </c>
      <c r="N112" s="663"/>
      <c r="O112" s="663"/>
      <c r="P112" s="663"/>
      <c r="Q112" s="663"/>
      <c r="R112" s="663" t="str">
        <f>AL104</f>
        <v>横瀬西</v>
      </c>
      <c r="S112" s="663"/>
      <c r="T112" s="663"/>
      <c r="U112" s="663"/>
      <c r="V112" s="663"/>
      <c r="W112" s="663" t="str">
        <f>AL105</f>
        <v>八幡</v>
      </c>
      <c r="X112" s="663"/>
      <c r="Y112" s="663"/>
      <c r="Z112" s="663"/>
      <c r="AA112" s="663"/>
      <c r="AB112" s="663" t="str">
        <f>AL106</f>
        <v>佐伯リベロ</v>
      </c>
      <c r="AC112" s="663"/>
      <c r="AD112" s="663"/>
      <c r="AE112" s="663"/>
      <c r="AF112" s="663"/>
      <c r="AG112" s="293"/>
      <c r="AH112" s="293"/>
      <c r="AI112" s="293"/>
      <c r="AK112" s="291"/>
      <c r="AL112" s="662"/>
      <c r="AM112" s="662"/>
      <c r="AN112" s="662"/>
    </row>
    <row r="113" spans="1:40" ht="36.950000000000003" customHeight="1">
      <c r="A113" s="265"/>
      <c r="B113" s="281" t="s">
        <v>416</v>
      </c>
      <c r="C113" s="677" t="str">
        <f>IF(D101="","①勝",IF(D101&gt;F101,C101,IF(D101&lt;F101,G101,IF(D103&gt;F103,C101,IF(D103&lt;F103,G101)))))</f>
        <v>西の台</v>
      </c>
      <c r="D113" s="678">
        <v>0</v>
      </c>
      <c r="E113" s="680" t="s">
        <v>402</v>
      </c>
      <c r="F113" s="682">
        <v>3</v>
      </c>
      <c r="G113" s="684" t="str">
        <f>IF(D104="","②勝",IF(D104&gt;F104,C104,IF(D104&lt;F104,G104,IF(D106&gt;F106,C104,IF(D106&lt;F106,G104)))))</f>
        <v>佐伯リベロ</v>
      </c>
      <c r="H113" s="664" t="s">
        <v>417</v>
      </c>
      <c r="I113" s="728"/>
      <c r="J113" s="564"/>
      <c r="L113" s="301"/>
      <c r="M113" s="302"/>
      <c r="N113" s="302"/>
      <c r="O113" s="302"/>
      <c r="P113" s="302"/>
      <c r="Q113" s="302"/>
      <c r="R113" s="302"/>
      <c r="S113" s="302"/>
      <c r="T113" s="302"/>
      <c r="U113" s="302"/>
      <c r="V113" s="306"/>
      <c r="W113" s="306"/>
      <c r="X113" s="306"/>
      <c r="Y113" s="306"/>
      <c r="Z113" s="306"/>
      <c r="AA113" s="307"/>
      <c r="AB113" s="306"/>
      <c r="AC113" s="306"/>
      <c r="AD113" s="308"/>
      <c r="AE113" s="309"/>
      <c r="AF113" s="339"/>
      <c r="AG113" s="296"/>
      <c r="AH113" s="296"/>
      <c r="AI113" s="296"/>
      <c r="AK113" s="291"/>
      <c r="AL113" s="662"/>
      <c r="AM113" s="662"/>
      <c r="AN113" s="662"/>
    </row>
    <row r="114" spans="1:40" ht="36.950000000000003" customHeight="1">
      <c r="A114" s="265"/>
      <c r="B114" s="313">
        <v>0.46527777777777779</v>
      </c>
      <c r="C114" s="553"/>
      <c r="D114" s="679"/>
      <c r="E114" s="681"/>
      <c r="F114" s="683"/>
      <c r="G114" s="612"/>
      <c r="H114" s="614"/>
      <c r="I114" s="566"/>
      <c r="J114" s="564"/>
      <c r="L114" s="301"/>
      <c r="M114" s="302"/>
      <c r="N114" s="302"/>
      <c r="O114" s="663" t="str">
        <f>C110</f>
        <v>横瀬西</v>
      </c>
      <c r="P114" s="663"/>
      <c r="Q114" s="663"/>
      <c r="R114" s="663"/>
      <c r="S114" s="663"/>
      <c r="T114" s="340"/>
      <c r="U114" s="305"/>
      <c r="V114" s="306"/>
      <c r="W114" s="306"/>
      <c r="X114" s="306"/>
      <c r="Y114" s="306"/>
      <c r="Z114" s="663" t="str">
        <f>G110</f>
        <v>八幡</v>
      </c>
      <c r="AA114" s="663"/>
      <c r="AB114" s="663"/>
      <c r="AC114" s="663"/>
      <c r="AD114" s="663"/>
      <c r="AE114" s="309"/>
      <c r="AF114" s="339"/>
      <c r="AG114" s="296"/>
      <c r="AH114" s="296"/>
      <c r="AI114" s="296"/>
      <c r="AK114" s="291"/>
      <c r="AL114" s="291"/>
      <c r="AM114" s="291"/>
      <c r="AN114" s="291"/>
    </row>
    <row r="115" spans="1:40" ht="36.950000000000003" customHeight="1" thickBot="1">
      <c r="A115" s="286"/>
      <c r="B115" s="287"/>
      <c r="C115" s="732"/>
      <c r="D115" s="288"/>
      <c r="E115" s="289" t="s">
        <v>403</v>
      </c>
      <c r="F115" s="290"/>
      <c r="G115" s="733"/>
      <c r="H115" s="731"/>
      <c r="I115" s="729"/>
      <c r="J115" s="730"/>
      <c r="L115" s="301"/>
      <c r="M115" s="246"/>
      <c r="N115" s="246"/>
      <c r="O115" s="393"/>
      <c r="P115" s="393"/>
      <c r="Q115" s="394"/>
      <c r="R115" s="395"/>
      <c r="S115" s="396"/>
      <c r="T115" s="425"/>
      <c r="U115" s="396"/>
      <c r="V115" s="426"/>
      <c r="W115" s="404"/>
      <c r="X115" s="404"/>
      <c r="Y115" s="404"/>
      <c r="Z115" s="404"/>
      <c r="AA115" s="429"/>
      <c r="AB115" s="397"/>
      <c r="AC115" s="397"/>
      <c r="AD115" s="441"/>
      <c r="AE115" s="309"/>
      <c r="AF115" s="339"/>
      <c r="AG115" s="296"/>
      <c r="AH115" s="296"/>
      <c r="AI115" s="296"/>
      <c r="AK115" s="291"/>
      <c r="AL115" s="292"/>
      <c r="AM115" s="291"/>
      <c r="AN115" s="291"/>
    </row>
    <row r="116" spans="1:40" ht="36.950000000000003" customHeight="1" thickTop="1">
      <c r="A116" s="268"/>
      <c r="B116" s="367"/>
      <c r="C116" s="726"/>
      <c r="D116" s="726"/>
      <c r="E116" s="726"/>
      <c r="F116" s="726"/>
      <c r="G116" s="726"/>
      <c r="H116" s="726"/>
      <c r="I116" s="726"/>
      <c r="J116" s="726"/>
      <c r="L116" s="343"/>
      <c r="M116" s="292"/>
      <c r="N116" s="292"/>
      <c r="O116" s="292"/>
      <c r="P116" s="292"/>
      <c r="Q116" s="292"/>
      <c r="R116" s="747">
        <v>2</v>
      </c>
      <c r="S116" s="747"/>
      <c r="T116" s="394"/>
      <c r="U116" s="394"/>
      <c r="V116" s="397"/>
      <c r="W116" s="430"/>
      <c r="X116" s="397"/>
      <c r="Y116" s="397"/>
      <c r="Z116" s="748">
        <v>3</v>
      </c>
      <c r="AA116" s="748"/>
      <c r="AB116" s="344"/>
      <c r="AC116" s="344"/>
      <c r="AD116" s="345"/>
      <c r="AE116" s="310"/>
      <c r="AF116" s="296"/>
      <c r="AG116" s="296"/>
      <c r="AH116" s="296"/>
      <c r="AI116" s="296"/>
      <c r="AK116" s="291"/>
      <c r="AL116" s="292"/>
      <c r="AM116" s="291"/>
      <c r="AN116" s="291"/>
    </row>
    <row r="117" spans="1:40" ht="36.950000000000003" customHeight="1">
      <c r="A117" s="268"/>
      <c r="B117" s="367"/>
      <c r="C117" s="726"/>
      <c r="D117" s="726"/>
      <c r="E117" s="726"/>
      <c r="F117" s="726"/>
      <c r="G117" s="726"/>
      <c r="H117" s="726"/>
      <c r="I117" s="726"/>
      <c r="J117" s="726"/>
      <c r="L117" s="343"/>
      <c r="M117" s="346"/>
      <c r="N117" s="347"/>
      <c r="O117" s="348"/>
      <c r="P117" s="292"/>
      <c r="Q117" s="292"/>
      <c r="R117" s="292"/>
      <c r="S117" s="346"/>
      <c r="T117" s="347"/>
      <c r="U117" s="348"/>
      <c r="V117" s="344"/>
      <c r="W117" s="344"/>
      <c r="X117" s="344"/>
      <c r="Y117" s="344"/>
      <c r="Z117" s="344"/>
      <c r="AA117" s="349"/>
      <c r="AB117" s="344"/>
      <c r="AC117" s="344"/>
      <c r="AD117" s="345"/>
      <c r="AE117" s="310"/>
      <c r="AF117" s="296"/>
      <c r="AG117" s="296"/>
      <c r="AH117" s="296"/>
      <c r="AI117" s="296"/>
      <c r="AK117" s="291"/>
      <c r="AL117" s="292"/>
      <c r="AM117" s="291"/>
      <c r="AN117" s="291"/>
    </row>
    <row r="118" spans="1:40" ht="36.950000000000003" customHeight="1">
      <c r="A118" s="268"/>
      <c r="B118" s="356"/>
      <c r="C118" s="726"/>
      <c r="D118" s="302"/>
      <c r="E118" s="357"/>
      <c r="F118" s="302"/>
      <c r="G118" s="726"/>
      <c r="H118" s="726"/>
      <c r="I118" s="726"/>
      <c r="J118" s="726"/>
      <c r="L118" s="343"/>
      <c r="N118" s="292"/>
      <c r="T118" s="292"/>
      <c r="V118" s="344"/>
      <c r="W118" s="344"/>
      <c r="X118" s="344"/>
      <c r="Y118" s="344"/>
      <c r="Z118" s="344"/>
      <c r="AA118" s="349"/>
      <c r="AB118" s="344"/>
      <c r="AC118" s="344"/>
      <c r="AD118" s="345"/>
      <c r="AE118" s="310"/>
      <c r="AF118" s="296"/>
      <c r="AG118" s="296"/>
      <c r="AH118" s="296"/>
      <c r="AI118" s="296"/>
      <c r="AK118" s="291"/>
      <c r="AL118" s="291"/>
      <c r="AM118" s="291"/>
      <c r="AN118" s="291"/>
    </row>
    <row r="119" spans="1:40" ht="36.950000000000003" customHeight="1">
      <c r="L119" s="343"/>
      <c r="M119" s="346"/>
      <c r="N119" s="347"/>
      <c r="O119" s="348"/>
      <c r="P119" s="346"/>
      <c r="Q119" s="347"/>
      <c r="R119" s="348"/>
      <c r="S119" s="292"/>
      <c r="T119" s="292"/>
      <c r="U119" s="292"/>
      <c r="V119" s="344"/>
      <c r="W119" s="344"/>
      <c r="X119" s="344"/>
      <c r="Y119" s="344"/>
      <c r="Z119" s="344"/>
      <c r="AA119" s="349"/>
      <c r="AB119" s="344"/>
      <c r="AC119" s="344"/>
      <c r="AD119" s="345"/>
      <c r="AE119" s="310"/>
      <c r="AF119" s="296"/>
      <c r="AG119" s="296"/>
      <c r="AH119" s="296"/>
      <c r="AI119" s="296"/>
    </row>
    <row r="120" spans="1:40" ht="36.950000000000003" customHeight="1">
      <c r="L120" s="292"/>
      <c r="N120" s="292"/>
      <c r="Q120" s="292"/>
      <c r="V120" s="293"/>
      <c r="W120" s="293"/>
      <c r="X120" s="293"/>
      <c r="Y120" s="293"/>
      <c r="Z120" s="293"/>
      <c r="AA120" s="294"/>
      <c r="AB120" s="293"/>
      <c r="AC120" s="293"/>
      <c r="AD120" s="295"/>
      <c r="AE120" s="296"/>
      <c r="AF120" s="296"/>
      <c r="AG120" s="296"/>
      <c r="AH120" s="296"/>
      <c r="AI120" s="296"/>
      <c r="AK120" s="291"/>
      <c r="AL120" s="292"/>
      <c r="AM120" s="291"/>
      <c r="AN120" s="291"/>
    </row>
    <row r="121" spans="1:40" ht="36.950000000000003" customHeight="1" thickBot="1">
      <c r="A121" s="243" t="str">
        <f>AL123</f>
        <v>田尻小</v>
      </c>
      <c r="U121" s="244"/>
      <c r="V121" s="244" t="s">
        <v>380</v>
      </c>
      <c r="W121" s="244"/>
      <c r="X121" s="244"/>
      <c r="Y121" s="244"/>
      <c r="Z121" s="725" t="str">
        <f>AM121</f>
        <v>8</v>
      </c>
      <c r="AA121" s="725"/>
      <c r="AB121" s="244" t="s">
        <v>409</v>
      </c>
      <c r="AC121" s="244"/>
      <c r="AD121" s="244"/>
      <c r="AE121" s="244"/>
      <c r="AF121" s="245"/>
      <c r="AG121" s="297"/>
      <c r="AH121" s="297"/>
      <c r="AI121" s="297"/>
      <c r="AK121" s="246" t="s">
        <v>382</v>
      </c>
      <c r="AL121" s="246"/>
      <c r="AM121" s="247" t="s">
        <v>423</v>
      </c>
      <c r="AN121" s="246" t="s">
        <v>381</v>
      </c>
    </row>
    <row r="122" spans="1:40" ht="36.950000000000003" customHeight="1">
      <c r="A122" s="515" t="s">
        <v>384</v>
      </c>
      <c r="B122" s="742"/>
      <c r="C122" s="248"/>
      <c r="D122" s="535"/>
      <c r="E122" s="535"/>
      <c r="F122" s="535"/>
      <c r="G122" s="249"/>
      <c r="H122" s="250"/>
      <c r="I122" s="250"/>
      <c r="J122" s="251"/>
      <c r="L122" s="722" t="s">
        <v>387</v>
      </c>
      <c r="M122" s="722"/>
      <c r="N122" s="722"/>
      <c r="O122" s="723" t="str">
        <f>AL122</f>
        <v>M</v>
      </c>
      <c r="P122" s="723"/>
      <c r="Q122" s="724" t="s">
        <v>388</v>
      </c>
      <c r="R122" s="724"/>
      <c r="S122" s="717" t="str">
        <f>AL123</f>
        <v>田尻小</v>
      </c>
      <c r="T122" s="717"/>
      <c r="U122" s="717"/>
      <c r="V122" s="717"/>
      <c r="W122" s="717"/>
      <c r="X122" s="717"/>
      <c r="Y122" s="717"/>
      <c r="Z122" s="717"/>
      <c r="AA122" s="716" t="s">
        <v>389</v>
      </c>
      <c r="AB122" s="716"/>
      <c r="AC122" s="717" t="str">
        <f>AL124</f>
        <v>田尻</v>
      </c>
      <c r="AD122" s="717"/>
      <c r="AE122" s="717"/>
      <c r="AF122" s="717"/>
      <c r="AG122" s="298"/>
      <c r="AH122" s="299"/>
      <c r="AI122" s="299"/>
      <c r="AK122" s="253" t="s">
        <v>387</v>
      </c>
      <c r="AL122" s="705" t="s">
        <v>482</v>
      </c>
      <c r="AM122" s="706"/>
      <c r="AN122" s="707"/>
    </row>
    <row r="123" spans="1:40" ht="36.950000000000003" customHeight="1" thickBot="1">
      <c r="A123" s="254" t="s">
        <v>390</v>
      </c>
      <c r="B123" s="255" t="s">
        <v>391</v>
      </c>
      <c r="C123" s="523"/>
      <c r="D123" s="524"/>
      <c r="E123" s="524"/>
      <c r="F123" s="524"/>
      <c r="G123" s="524"/>
      <c r="H123" s="256" t="s">
        <v>392</v>
      </c>
      <c r="I123" s="521" t="s">
        <v>393</v>
      </c>
      <c r="J123" s="522"/>
      <c r="L123" s="300"/>
      <c r="M123" s="301"/>
      <c r="N123" s="301"/>
      <c r="O123" s="301"/>
      <c r="P123" s="301"/>
      <c r="Q123" s="301"/>
      <c r="R123" s="301"/>
      <c r="S123" s="301"/>
      <c r="T123" s="301"/>
      <c r="U123" s="301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K123" s="253" t="s">
        <v>388</v>
      </c>
      <c r="AL123" s="705" t="s">
        <v>483</v>
      </c>
      <c r="AM123" s="706"/>
      <c r="AN123" s="707"/>
    </row>
    <row r="124" spans="1:40" ht="36.950000000000003" customHeight="1" thickTop="1">
      <c r="A124" s="260"/>
      <c r="B124" s="261" t="s">
        <v>411</v>
      </c>
      <c r="C124" s="708" t="str">
        <f>M135</f>
        <v>田尻</v>
      </c>
      <c r="D124" s="709">
        <v>2</v>
      </c>
      <c r="E124" s="711" t="s">
        <v>402</v>
      </c>
      <c r="F124" s="712">
        <v>2</v>
      </c>
      <c r="G124" s="713" t="str">
        <f>R135</f>
        <v>渡町台</v>
      </c>
      <c r="H124" s="714" t="str">
        <f>AL128</f>
        <v>北郡坂ノ市</v>
      </c>
      <c r="I124" s="739"/>
      <c r="J124" s="740"/>
      <c r="L124" s="301"/>
      <c r="M124" s="302"/>
      <c r="N124" s="302"/>
      <c r="O124" s="302"/>
      <c r="P124" s="303"/>
      <c r="Q124" s="304"/>
      <c r="R124" s="305"/>
      <c r="S124" s="303"/>
      <c r="T124" s="741" t="str">
        <f>IF(D136="","④勝",IF(D136&gt;F136,C136,IF(D136&lt;F136,G136,IF(D138&gt;F138,C136,IF(D138&lt;F138,G136)))))</f>
        <v>三花</v>
      </c>
      <c r="U124" s="741" t="str">
        <f>IF(R117="","②勝",IF(R117&gt;T117,Q117,IF(R117&lt;T117,U117,IF(R119&gt;T119,Q117,IF(R119&lt;T119,U117)))))</f>
        <v>②勝</v>
      </c>
      <c r="V124" s="741" t="str">
        <f>IF(S117="","②勝",IF(S117&gt;U117,R117,IF(S117&lt;U117,V117,IF(S119&gt;U119,R117,IF(S119&lt;U119,V117)))))</f>
        <v>②勝</v>
      </c>
      <c r="W124" s="741" t="str">
        <f>IF(T117="","②勝",IF(T117&gt;V117,S117,IF(T117&lt;V117,W117,IF(T119&gt;V119,S117,IF(T119&lt;V119,W117)))))</f>
        <v>②勝</v>
      </c>
      <c r="X124" s="741" t="str">
        <f>IF(U117="","②勝",IF(U117&gt;W117,T117,IF(U117&lt;W117,X117,IF(U119&gt;W119,T117,IF(U119&lt;W119,X117)))))</f>
        <v>②勝</v>
      </c>
      <c r="Y124" s="741" t="str">
        <f>IF(V117="","②勝",IF(V117&gt;X117,U117,IF(V117&lt;X117,Y117,IF(V119&gt;X119,U117,IF(V119&lt;X119,Y117)))))</f>
        <v>②勝</v>
      </c>
      <c r="Z124" s="306"/>
      <c r="AA124" s="307"/>
      <c r="AB124" s="306"/>
      <c r="AC124" s="306"/>
      <c r="AD124" s="308"/>
      <c r="AE124" s="309"/>
      <c r="AF124" s="309"/>
      <c r="AG124" s="310"/>
      <c r="AH124" s="310"/>
      <c r="AI124" s="310"/>
      <c r="AK124" s="253" t="s">
        <v>389</v>
      </c>
      <c r="AL124" s="705" t="s">
        <v>484</v>
      </c>
      <c r="AM124" s="706"/>
      <c r="AN124" s="707"/>
    </row>
    <row r="125" spans="1:40" ht="36.950000000000003" customHeight="1">
      <c r="A125" s="265"/>
      <c r="B125" s="311">
        <v>0.33333333333333331</v>
      </c>
      <c r="C125" s="553"/>
      <c r="D125" s="710"/>
      <c r="E125" s="687"/>
      <c r="F125" s="688"/>
      <c r="G125" s="612"/>
      <c r="H125" s="614"/>
      <c r="I125" s="566"/>
      <c r="J125" s="564"/>
      <c r="L125" s="301"/>
      <c r="M125" s="302"/>
      <c r="N125" s="302"/>
      <c r="O125" s="246"/>
      <c r="P125" s="246"/>
      <c r="Q125" s="302"/>
      <c r="R125" s="246"/>
      <c r="S125" s="246"/>
      <c r="T125" s="302"/>
      <c r="U125" s="246"/>
      <c r="V125" s="306"/>
      <c r="W125" s="402"/>
      <c r="X125" s="306"/>
      <c r="Y125" s="306"/>
      <c r="Z125" s="306"/>
      <c r="AA125" s="307"/>
      <c r="AB125" s="306"/>
      <c r="AC125" s="306"/>
      <c r="AD125" s="308"/>
      <c r="AE125" s="309"/>
      <c r="AF125" s="309"/>
      <c r="AG125" s="310"/>
      <c r="AH125" s="310"/>
      <c r="AI125" s="310"/>
      <c r="AK125" s="253" t="s">
        <v>404</v>
      </c>
      <c r="AL125" s="253" t="s">
        <v>405</v>
      </c>
      <c r="AM125" s="253" t="s">
        <v>392</v>
      </c>
      <c r="AN125" s="253" t="s">
        <v>393</v>
      </c>
    </row>
    <row r="126" spans="1:40" ht="36.950000000000003" customHeight="1">
      <c r="A126" s="265">
        <v>7</v>
      </c>
      <c r="B126" s="266"/>
      <c r="C126" s="598"/>
      <c r="D126" s="276">
        <v>1</v>
      </c>
      <c r="E126" s="285" t="s">
        <v>403</v>
      </c>
      <c r="F126" s="278">
        <v>2</v>
      </c>
      <c r="G126" s="596"/>
      <c r="H126" s="594"/>
      <c r="I126" s="567"/>
      <c r="J126" s="565"/>
      <c r="L126" s="301"/>
      <c r="M126" s="246"/>
      <c r="N126" s="246"/>
      <c r="O126" s="302"/>
      <c r="P126" s="302"/>
      <c r="Q126" s="302"/>
      <c r="R126" s="302"/>
      <c r="S126" s="302"/>
      <c r="T126" s="302"/>
      <c r="U126" s="302"/>
      <c r="V126" s="306"/>
      <c r="W126" s="402"/>
      <c r="X126" s="306"/>
      <c r="Y126" s="306"/>
      <c r="Z126" s="306"/>
      <c r="AA126" s="307"/>
      <c r="AB126" s="306"/>
      <c r="AC126" s="306"/>
      <c r="AD126" s="308"/>
      <c r="AE126" s="309"/>
      <c r="AF126" s="309"/>
      <c r="AG126" s="310"/>
      <c r="AH126" s="310"/>
      <c r="AI126" s="310"/>
      <c r="AK126" s="253">
        <v>1</v>
      </c>
      <c r="AL126" s="273" t="s">
        <v>484</v>
      </c>
      <c r="AM126" s="253">
        <f>COUNTIF(H124:H141,AL126)</f>
        <v>1</v>
      </c>
      <c r="AN126" s="253">
        <f>COUNTIF(I124:J141,AL126)</f>
        <v>0</v>
      </c>
    </row>
    <row r="127" spans="1:40" ht="36.950000000000003" customHeight="1" thickBot="1">
      <c r="A127" s="265"/>
      <c r="B127" s="274" t="s">
        <v>412</v>
      </c>
      <c r="C127" s="553" t="str">
        <f>W135</f>
        <v>北郡坂ノ市</v>
      </c>
      <c r="D127" s="678">
        <v>0</v>
      </c>
      <c r="E127" s="681" t="s">
        <v>402</v>
      </c>
      <c r="F127" s="683">
        <v>1</v>
      </c>
      <c r="G127" s="612" t="str">
        <f>AB135</f>
        <v>三花</v>
      </c>
      <c r="H127" s="614" t="str">
        <f>AL126</f>
        <v>田尻</v>
      </c>
      <c r="I127" s="566"/>
      <c r="J127" s="564"/>
      <c r="L127" s="301"/>
      <c r="M127" s="302"/>
      <c r="N127" s="302"/>
      <c r="O127" s="305"/>
      <c r="P127" s="302"/>
      <c r="Q127" s="302"/>
      <c r="R127" s="689">
        <f>D136</f>
        <v>0</v>
      </c>
      <c r="S127" s="689"/>
      <c r="T127" s="304"/>
      <c r="U127" s="305"/>
      <c r="V127" s="338"/>
      <c r="W127" s="455"/>
      <c r="X127" s="423"/>
      <c r="Y127" s="423"/>
      <c r="Z127" s="746">
        <f>F136</f>
        <v>6</v>
      </c>
      <c r="AA127" s="746"/>
      <c r="AB127" s="306"/>
      <c r="AC127" s="306"/>
      <c r="AD127" s="308"/>
      <c r="AE127" s="309"/>
      <c r="AF127" s="309"/>
      <c r="AG127" s="310"/>
      <c r="AH127" s="310"/>
      <c r="AI127" s="310"/>
      <c r="AK127" s="253">
        <v>2</v>
      </c>
      <c r="AL127" s="273" t="s">
        <v>485</v>
      </c>
      <c r="AM127" s="253">
        <f>COUNTIF(H124:H141,AL127)</f>
        <v>0</v>
      </c>
      <c r="AN127" s="253">
        <f>COUNTIF(I124:J141,AL127)</f>
        <v>0</v>
      </c>
    </row>
    <row r="128" spans="1:40" ht="36.950000000000003" customHeight="1" thickTop="1">
      <c r="A128" s="265"/>
      <c r="B128" s="313">
        <v>0.36805555555555558</v>
      </c>
      <c r="C128" s="553"/>
      <c r="D128" s="679"/>
      <c r="E128" s="687"/>
      <c r="F128" s="688"/>
      <c r="G128" s="612"/>
      <c r="H128" s="614"/>
      <c r="I128" s="566"/>
      <c r="J128" s="564"/>
      <c r="L128" s="301"/>
      <c r="M128" s="303"/>
      <c r="N128" s="304"/>
      <c r="O128" s="246"/>
      <c r="P128" s="246"/>
      <c r="Q128" s="246"/>
      <c r="R128" s="405"/>
      <c r="S128" s="315"/>
      <c r="T128" s="316"/>
      <c r="U128" s="315"/>
      <c r="V128" s="317"/>
      <c r="W128" s="306"/>
      <c r="X128" s="306"/>
      <c r="Y128" s="306"/>
      <c r="Z128" s="306"/>
      <c r="AA128" s="433"/>
      <c r="AB128" s="306"/>
      <c r="AC128" s="306"/>
      <c r="AD128" s="308"/>
      <c r="AE128" s="309"/>
      <c r="AF128" s="309"/>
      <c r="AG128" s="310"/>
      <c r="AH128" s="310"/>
      <c r="AI128" s="310"/>
      <c r="AK128" s="253">
        <v>3</v>
      </c>
      <c r="AL128" s="273" t="s">
        <v>486</v>
      </c>
      <c r="AM128" s="253">
        <f>COUNTIF(H124:H141,AL128)</f>
        <v>1</v>
      </c>
      <c r="AN128" s="253">
        <f>COUNTIF(I125:J167,AL128)</f>
        <v>0</v>
      </c>
    </row>
    <row r="129" spans="1:40" ht="36.950000000000003" customHeight="1">
      <c r="A129" s="265" t="s">
        <v>406</v>
      </c>
      <c r="B129" s="275"/>
      <c r="C129" s="554"/>
      <c r="D129" s="276"/>
      <c r="E129" s="285" t="s">
        <v>403</v>
      </c>
      <c r="F129" s="278"/>
      <c r="G129" s="613"/>
      <c r="H129" s="615"/>
      <c r="I129" s="567"/>
      <c r="J129" s="565"/>
      <c r="L129" s="301"/>
      <c r="M129" s="246"/>
      <c r="N129" s="302"/>
      <c r="O129" s="302"/>
      <c r="P129" s="302"/>
      <c r="Q129" s="302"/>
      <c r="R129" s="432"/>
      <c r="S129" s="302"/>
      <c r="T129" s="302"/>
      <c r="U129" s="302"/>
      <c r="V129" s="306"/>
      <c r="W129" s="306"/>
      <c r="X129" s="306"/>
      <c r="Y129" s="306"/>
      <c r="Z129" s="306"/>
      <c r="AA129" s="433"/>
      <c r="AB129" s="306"/>
      <c r="AC129" s="306"/>
      <c r="AD129" s="308"/>
      <c r="AE129" s="309"/>
      <c r="AF129" s="309"/>
      <c r="AG129" s="310"/>
      <c r="AH129" s="310"/>
      <c r="AI129" s="310"/>
      <c r="AK129" s="253">
        <v>4</v>
      </c>
      <c r="AL129" s="273" t="s">
        <v>487</v>
      </c>
      <c r="AM129" s="253">
        <f>COUNTIF(H125:H167,AL129)</f>
        <v>0</v>
      </c>
      <c r="AN129" s="253">
        <f>COUNTIF(I126:J167,AL129)</f>
        <v>0</v>
      </c>
    </row>
    <row r="130" spans="1:40" ht="36.950000000000003" customHeight="1">
      <c r="A130" s="265"/>
      <c r="B130" s="274"/>
      <c r="C130" s="690"/>
      <c r="D130" s="692"/>
      <c r="E130" s="694"/>
      <c r="F130" s="696"/>
      <c r="G130" s="698"/>
      <c r="H130" s="700"/>
      <c r="I130" s="566"/>
      <c r="J130" s="564"/>
      <c r="L130" s="301"/>
      <c r="M130" s="302"/>
      <c r="N130" s="302"/>
      <c r="O130" s="734" t="str">
        <f>C136</f>
        <v>渡町台</v>
      </c>
      <c r="P130" s="734"/>
      <c r="Q130" s="734"/>
      <c r="R130" s="734"/>
      <c r="S130" s="734"/>
      <c r="T130" s="302"/>
      <c r="U130" s="302"/>
      <c r="V130" s="306"/>
      <c r="W130" s="306"/>
      <c r="X130" s="306"/>
      <c r="Y130" s="306"/>
      <c r="Z130" s="685" t="str">
        <f>G136</f>
        <v>三花</v>
      </c>
      <c r="AA130" s="685" t="str">
        <f>IF(AB117="","①勝",IF(AB117&gt;AD117,AA117,IF(AB117&lt;AD117,AE117,IF(AB119&gt;AD119,AA117,IF(AB119&lt;AD119,AE117)))))</f>
        <v>①勝</v>
      </c>
      <c r="AB130" s="685" t="str">
        <f>IF(AC117="","①勝",IF(AC117&gt;AE117,AB117,IF(AC117&lt;AE117,AF117,IF(AC119&gt;AE119,AB117,IF(AC119&lt;AE119,AF117)))))</f>
        <v>①勝</v>
      </c>
      <c r="AC130" s="685" t="str">
        <f>IF(AD117="","①勝",IF(AD117&gt;AF117,AC117,IF(AD117&lt;AF117,AG117,IF(AD119&gt;AF119,AC117,IF(AD119&lt;AF119,AG117)))))</f>
        <v>①勝</v>
      </c>
      <c r="AD130" s="685" t="str">
        <f>IF(AE117="","①勝",IF(AE117&gt;AG117,AD117,IF(AE117&lt;AG117,AH117,IF(AE119&gt;AG119,AD117,IF(AE119&lt;AG119,AH117)))))</f>
        <v>①勝</v>
      </c>
      <c r="AE130" s="309"/>
      <c r="AF130" s="309"/>
      <c r="AG130" s="310"/>
      <c r="AH130" s="310"/>
      <c r="AI130" s="310"/>
    </row>
    <row r="131" spans="1:40" ht="36.950000000000003" customHeight="1" thickBot="1">
      <c r="A131" s="265"/>
      <c r="B131" s="313"/>
      <c r="C131" s="690"/>
      <c r="D131" s="693"/>
      <c r="E131" s="695"/>
      <c r="F131" s="697"/>
      <c r="G131" s="698"/>
      <c r="H131" s="700"/>
      <c r="I131" s="566"/>
      <c r="J131" s="564"/>
      <c r="L131" s="301"/>
      <c r="M131" s="303"/>
      <c r="N131" s="304"/>
      <c r="O131" s="246"/>
      <c r="P131" s="391">
        <f>D124</f>
        <v>2</v>
      </c>
      <c r="Q131" s="446">
        <f>D126</f>
        <v>1</v>
      </c>
      <c r="R131" s="447">
        <f>F126</f>
        <v>2</v>
      </c>
      <c r="S131" s="443">
        <f>F124</f>
        <v>2</v>
      </c>
      <c r="T131" s="393"/>
      <c r="U131" s="393"/>
      <c r="V131" s="393"/>
      <c r="W131" s="393"/>
      <c r="X131" s="393"/>
      <c r="Y131" s="393"/>
      <c r="Z131" s="391">
        <f>D127</f>
        <v>0</v>
      </c>
      <c r="AA131" s="417"/>
      <c r="AB131" s="454"/>
      <c r="AC131" s="443">
        <f>F127</f>
        <v>1</v>
      </c>
      <c r="AD131" s="246"/>
      <c r="AE131" s="309"/>
      <c r="AF131" s="309"/>
      <c r="AG131" s="310"/>
      <c r="AH131" s="310"/>
      <c r="AI131" s="310"/>
    </row>
    <row r="132" spans="1:40" ht="36.950000000000003" customHeight="1" thickTop="1">
      <c r="A132" s="265">
        <v>19</v>
      </c>
      <c r="B132" s="275"/>
      <c r="C132" s="691"/>
      <c r="D132" s="324"/>
      <c r="E132" s="325"/>
      <c r="F132" s="326"/>
      <c r="G132" s="699"/>
      <c r="H132" s="701"/>
      <c r="I132" s="567"/>
      <c r="J132" s="565"/>
      <c r="L132" s="301"/>
      <c r="M132" s="246"/>
      <c r="N132" s="302"/>
      <c r="O132" s="246"/>
      <c r="P132" s="327"/>
      <c r="Q132" s="302"/>
      <c r="R132" s="444"/>
      <c r="S132" s="445"/>
      <c r="T132" s="246"/>
      <c r="U132" s="246"/>
      <c r="V132" s="306"/>
      <c r="W132" s="306"/>
      <c r="X132" s="306"/>
      <c r="Y132" s="312"/>
      <c r="Z132" s="306"/>
      <c r="AA132" s="307"/>
      <c r="AB132" s="452"/>
      <c r="AC132" s="453"/>
      <c r="AD132" s="308"/>
      <c r="AE132" s="309"/>
      <c r="AF132" s="309"/>
      <c r="AG132" s="310"/>
      <c r="AH132" s="310"/>
      <c r="AI132" s="310"/>
    </row>
    <row r="133" spans="1:40" ht="36.950000000000003" customHeight="1">
      <c r="A133" s="265"/>
      <c r="B133" s="281" t="s">
        <v>413</v>
      </c>
      <c r="C133" s="580" t="str">
        <f>IF(D124="","①負",IF(D124&lt;F124,C124,IF(D124&gt;F124,G124,IF(D126&lt;F126,C124,IF(D126&gt;F126,G124)))))</f>
        <v>田尻</v>
      </c>
      <c r="D133" s="678">
        <v>0</v>
      </c>
      <c r="E133" s="686" t="s">
        <v>402</v>
      </c>
      <c r="F133" s="683">
        <v>4</v>
      </c>
      <c r="G133" s="577" t="str">
        <f>IF(D127="","②負",IF(D127&lt;F127,C127,IF(D127&gt;F127,G127,IF(D129&lt;F129,C127,IF(D129&gt;F129,G127)))))</f>
        <v>北郡坂ノ市</v>
      </c>
      <c r="H133" s="658" t="s">
        <v>414</v>
      </c>
      <c r="I133" s="566"/>
      <c r="J133" s="564"/>
      <c r="M133" s="246"/>
      <c r="N133" s="246"/>
      <c r="O133" s="246"/>
      <c r="P133" s="327"/>
      <c r="Q133" s="246"/>
      <c r="R133" s="246"/>
      <c r="S133" s="428"/>
      <c r="T133" s="246"/>
      <c r="U133" s="329"/>
      <c r="V133" s="329"/>
      <c r="W133" s="329"/>
      <c r="X133" s="329"/>
      <c r="Y133" s="329"/>
      <c r="Z133" s="330"/>
      <c r="AA133" s="329"/>
      <c r="AB133" s="329"/>
      <c r="AC133" s="412"/>
      <c r="AD133" s="329"/>
      <c r="AE133" s="329"/>
      <c r="AF133" s="297"/>
      <c r="AG133" s="297"/>
      <c r="AH133" s="297"/>
      <c r="AI133" s="297"/>
      <c r="AK133" s="332"/>
    </row>
    <row r="134" spans="1:40" ht="36.950000000000003" customHeight="1">
      <c r="A134" s="265"/>
      <c r="B134" s="313">
        <v>0.43055555555555558</v>
      </c>
      <c r="C134" s="581"/>
      <c r="D134" s="679"/>
      <c r="E134" s="687"/>
      <c r="F134" s="688"/>
      <c r="G134" s="578"/>
      <c r="H134" s="658"/>
      <c r="I134" s="566"/>
      <c r="J134" s="564"/>
      <c r="L134" s="333"/>
      <c r="M134" s="246"/>
      <c r="N134" s="246"/>
      <c r="O134" s="246"/>
      <c r="P134" s="334"/>
      <c r="Q134" s="335"/>
      <c r="R134" s="335"/>
      <c r="S134" s="414"/>
      <c r="T134" s="306"/>
      <c r="U134" s="306"/>
      <c r="V134" s="306"/>
      <c r="W134" s="306"/>
      <c r="X134" s="306"/>
      <c r="Y134" s="306"/>
      <c r="Z134" s="337"/>
      <c r="AA134" s="338"/>
      <c r="AB134" s="338"/>
      <c r="AC134" s="414"/>
      <c r="AD134" s="306"/>
      <c r="AE134" s="306"/>
      <c r="AF134" s="302"/>
      <c r="AG134" s="299"/>
      <c r="AH134" s="299"/>
      <c r="AI134" s="299"/>
      <c r="AK134" s="291"/>
      <c r="AL134" s="662"/>
      <c r="AM134" s="662"/>
      <c r="AN134" s="662"/>
    </row>
    <row r="135" spans="1:40" ht="36.950000000000003" customHeight="1">
      <c r="A135" s="265" t="s">
        <v>407</v>
      </c>
      <c r="B135" s="275"/>
      <c r="C135" s="598"/>
      <c r="D135" s="276"/>
      <c r="E135" s="277" t="s">
        <v>403</v>
      </c>
      <c r="F135" s="278"/>
      <c r="G135" s="596"/>
      <c r="H135" s="659"/>
      <c r="I135" s="567"/>
      <c r="J135" s="565"/>
      <c r="L135" s="300"/>
      <c r="M135" s="663" t="str">
        <f>AL126</f>
        <v>田尻</v>
      </c>
      <c r="N135" s="663"/>
      <c r="O135" s="663"/>
      <c r="P135" s="663"/>
      <c r="Q135" s="663"/>
      <c r="R135" s="663" t="str">
        <f>AL127</f>
        <v>渡町台</v>
      </c>
      <c r="S135" s="663"/>
      <c r="T135" s="663"/>
      <c r="U135" s="663"/>
      <c r="V135" s="663"/>
      <c r="W135" s="663" t="str">
        <f>AL128</f>
        <v>北郡坂ノ市</v>
      </c>
      <c r="X135" s="663"/>
      <c r="Y135" s="663"/>
      <c r="Z135" s="663"/>
      <c r="AA135" s="663"/>
      <c r="AB135" s="663" t="str">
        <f>AL129</f>
        <v>三花</v>
      </c>
      <c r="AC135" s="663"/>
      <c r="AD135" s="663"/>
      <c r="AE135" s="663"/>
      <c r="AF135" s="663"/>
      <c r="AG135" s="293"/>
      <c r="AH135" s="293"/>
      <c r="AI135" s="293"/>
      <c r="AK135" s="291"/>
      <c r="AL135" s="662"/>
      <c r="AM135" s="662"/>
      <c r="AN135" s="662"/>
    </row>
    <row r="136" spans="1:40" ht="36.950000000000003" customHeight="1">
      <c r="A136" s="265"/>
      <c r="B136" s="281" t="s">
        <v>416</v>
      </c>
      <c r="C136" s="677" t="str">
        <f>IF(D124="","①勝",IF(D124&gt;F124,C124,IF(D124&lt;F124,G124,IF(D126&gt;F126,C124,IF(D126&lt;F126,G124)))))</f>
        <v>渡町台</v>
      </c>
      <c r="D136" s="678">
        <v>0</v>
      </c>
      <c r="E136" s="680" t="s">
        <v>402</v>
      </c>
      <c r="F136" s="682">
        <v>6</v>
      </c>
      <c r="G136" s="684" t="str">
        <f>IF(D127="","②勝",IF(D127&gt;F127,C127,IF(D127&lt;F127,G127,IF(D129&gt;F129,C127,IF(D129&lt;F129,G127)))))</f>
        <v>三花</v>
      </c>
      <c r="H136" s="664" t="s">
        <v>417</v>
      </c>
      <c r="I136" s="728"/>
      <c r="J136" s="564"/>
      <c r="L136" s="301"/>
      <c r="M136" s="302"/>
      <c r="N136" s="302"/>
      <c r="O136" s="302"/>
      <c r="P136" s="302"/>
      <c r="Q136" s="302"/>
      <c r="R136" s="302"/>
      <c r="S136" s="302"/>
      <c r="T136" s="302"/>
      <c r="U136" s="302"/>
      <c r="V136" s="306"/>
      <c r="W136" s="306"/>
      <c r="X136" s="306"/>
      <c r="Y136" s="306"/>
      <c r="Z136" s="306"/>
      <c r="AA136" s="307"/>
      <c r="AB136" s="306"/>
      <c r="AC136" s="306"/>
      <c r="AD136" s="308"/>
      <c r="AE136" s="309"/>
      <c r="AF136" s="339"/>
      <c r="AG136" s="296"/>
      <c r="AH136" s="296"/>
      <c r="AI136" s="296"/>
      <c r="AK136" s="291"/>
      <c r="AL136" s="662"/>
      <c r="AM136" s="662"/>
      <c r="AN136" s="662"/>
    </row>
    <row r="137" spans="1:40" ht="36.950000000000003" customHeight="1">
      <c r="A137" s="265"/>
      <c r="B137" s="313">
        <v>0.46527777777777779</v>
      </c>
      <c r="C137" s="553"/>
      <c r="D137" s="679"/>
      <c r="E137" s="681"/>
      <c r="F137" s="683"/>
      <c r="G137" s="612"/>
      <c r="H137" s="614"/>
      <c r="I137" s="566"/>
      <c r="J137" s="564"/>
      <c r="L137" s="301"/>
      <c r="M137" s="302"/>
      <c r="N137" s="302"/>
      <c r="O137" s="663" t="str">
        <f>C133</f>
        <v>田尻</v>
      </c>
      <c r="P137" s="663"/>
      <c r="Q137" s="663"/>
      <c r="R137" s="663"/>
      <c r="S137" s="663"/>
      <c r="T137" s="340"/>
      <c r="U137" s="305"/>
      <c r="V137" s="306"/>
      <c r="W137" s="306"/>
      <c r="X137" s="306"/>
      <c r="Y137" s="306"/>
      <c r="Z137" s="663" t="str">
        <f>G133</f>
        <v>北郡坂ノ市</v>
      </c>
      <c r="AA137" s="663"/>
      <c r="AB137" s="663"/>
      <c r="AC137" s="663"/>
      <c r="AD137" s="663"/>
      <c r="AE137" s="309"/>
      <c r="AF137" s="339"/>
      <c r="AG137" s="296"/>
      <c r="AH137" s="296"/>
      <c r="AI137" s="296"/>
      <c r="AK137" s="291"/>
      <c r="AL137" s="291"/>
      <c r="AM137" s="291"/>
      <c r="AN137" s="291"/>
    </row>
    <row r="138" spans="1:40" ht="36.950000000000003" customHeight="1" thickBot="1">
      <c r="A138" s="286"/>
      <c r="B138" s="287"/>
      <c r="C138" s="732"/>
      <c r="D138" s="288"/>
      <c r="E138" s="289" t="s">
        <v>403</v>
      </c>
      <c r="F138" s="290"/>
      <c r="G138" s="733"/>
      <c r="H138" s="731"/>
      <c r="I138" s="729"/>
      <c r="J138" s="730"/>
      <c r="L138" s="301"/>
      <c r="M138" s="246"/>
      <c r="N138" s="246"/>
      <c r="O138" s="246"/>
      <c r="P138" s="246"/>
      <c r="Q138" s="302"/>
      <c r="R138" s="334"/>
      <c r="S138" s="335"/>
      <c r="T138" s="341"/>
      <c r="U138" s="335"/>
      <c r="V138" s="338"/>
      <c r="W138" s="423"/>
      <c r="X138" s="423"/>
      <c r="Y138" s="423"/>
      <c r="Z138" s="423"/>
      <c r="AA138" s="437"/>
      <c r="AB138" s="306"/>
      <c r="AC138" s="306"/>
      <c r="AD138" s="308"/>
      <c r="AE138" s="309"/>
      <c r="AF138" s="339"/>
      <c r="AG138" s="296"/>
      <c r="AH138" s="296"/>
      <c r="AI138" s="296"/>
      <c r="AK138" s="291"/>
      <c r="AL138" s="292"/>
      <c r="AM138" s="291"/>
      <c r="AN138" s="291"/>
    </row>
    <row r="139" spans="1:40" ht="36.950000000000003" customHeight="1" thickTop="1">
      <c r="A139" s="268"/>
      <c r="B139" s="367"/>
      <c r="C139" s="745"/>
      <c r="D139" s="745"/>
      <c r="E139" s="745"/>
      <c r="F139" s="745"/>
      <c r="G139" s="745"/>
      <c r="H139" s="743"/>
      <c r="I139" s="743"/>
      <c r="J139" s="743"/>
      <c r="L139" s="343"/>
      <c r="M139" s="292"/>
      <c r="N139" s="292"/>
      <c r="O139" s="292"/>
      <c r="P139" s="292"/>
      <c r="Q139" s="292"/>
      <c r="R139" s="655">
        <v>0</v>
      </c>
      <c r="S139" s="655"/>
      <c r="T139" s="302"/>
      <c r="U139" s="302"/>
      <c r="V139" s="306"/>
      <c r="W139" s="456"/>
      <c r="X139" s="306"/>
      <c r="Y139" s="306"/>
      <c r="Z139" s="744">
        <v>4</v>
      </c>
      <c r="AA139" s="744"/>
      <c r="AB139" s="344"/>
      <c r="AC139" s="344"/>
      <c r="AD139" s="345"/>
      <c r="AE139" s="310"/>
      <c r="AF139" s="296"/>
      <c r="AG139" s="296"/>
      <c r="AH139" s="296"/>
      <c r="AI139" s="296"/>
      <c r="AK139" s="291"/>
      <c r="AL139" s="292"/>
      <c r="AM139" s="291"/>
      <c r="AN139" s="291"/>
    </row>
    <row r="140" spans="1:40" ht="36.950000000000003" customHeight="1">
      <c r="A140" s="268"/>
      <c r="B140" s="367"/>
      <c r="C140" s="745"/>
      <c r="D140" s="745"/>
      <c r="E140" s="745"/>
      <c r="F140" s="745"/>
      <c r="G140" s="745"/>
      <c r="H140" s="743"/>
      <c r="I140" s="743"/>
      <c r="J140" s="743"/>
      <c r="L140" s="343"/>
      <c r="M140" s="346"/>
      <c r="N140" s="347"/>
      <c r="O140" s="348"/>
      <c r="P140" s="292"/>
      <c r="Q140" s="292"/>
      <c r="R140" s="292"/>
      <c r="S140" s="346"/>
      <c r="T140" s="347"/>
      <c r="U140" s="348"/>
      <c r="V140" s="344"/>
      <c r="W140" s="344"/>
      <c r="X140" s="344"/>
      <c r="Y140" s="344"/>
      <c r="Z140" s="344"/>
      <c r="AA140" s="349"/>
      <c r="AB140" s="344"/>
      <c r="AC140" s="344"/>
      <c r="AD140" s="345"/>
      <c r="AE140" s="310"/>
      <c r="AF140" s="296"/>
      <c r="AG140" s="296"/>
      <c r="AH140" s="296"/>
      <c r="AI140" s="296"/>
      <c r="AK140" s="291"/>
      <c r="AL140" s="292"/>
      <c r="AM140" s="291"/>
      <c r="AN140" s="291"/>
    </row>
    <row r="141" spans="1:40" ht="36.950000000000003" customHeight="1">
      <c r="A141" s="268"/>
      <c r="B141" s="356"/>
      <c r="C141" s="745"/>
      <c r="D141" s="293"/>
      <c r="E141" s="358"/>
      <c r="F141" s="293"/>
      <c r="G141" s="745"/>
      <c r="H141" s="743"/>
      <c r="I141" s="743"/>
      <c r="J141" s="743"/>
      <c r="L141" s="343"/>
      <c r="N141" s="292"/>
      <c r="T141" s="292"/>
      <c r="V141" s="344"/>
      <c r="W141" s="344"/>
      <c r="X141" s="344"/>
      <c r="Y141" s="344"/>
      <c r="Z141" s="344"/>
      <c r="AA141" s="349"/>
      <c r="AB141" s="344"/>
      <c r="AC141" s="344"/>
      <c r="AD141" s="345"/>
      <c r="AE141" s="310"/>
      <c r="AF141" s="296"/>
      <c r="AG141" s="296"/>
      <c r="AH141" s="296"/>
      <c r="AI141" s="296"/>
      <c r="AK141" s="291"/>
      <c r="AL141" s="291"/>
      <c r="AM141" s="291"/>
      <c r="AN141" s="291"/>
    </row>
    <row r="142" spans="1:40" ht="76.5" customHeight="1">
      <c r="A142" s="268"/>
      <c r="B142" s="356"/>
      <c r="C142" s="293"/>
      <c r="D142" s="293"/>
      <c r="E142" s="358"/>
      <c r="F142" s="293"/>
      <c r="G142" s="293"/>
      <c r="H142" s="300"/>
      <c r="I142" s="300"/>
      <c r="J142" s="300"/>
      <c r="L142" s="343"/>
      <c r="N142" s="292"/>
      <c r="T142" s="292"/>
      <c r="V142" s="344"/>
      <c r="W142" s="344"/>
      <c r="X142" s="344"/>
      <c r="Y142" s="344"/>
      <c r="Z142" s="344"/>
      <c r="AA142" s="349"/>
      <c r="AB142" s="344"/>
      <c r="AC142" s="344"/>
      <c r="AD142" s="345"/>
      <c r="AE142" s="310"/>
      <c r="AF142" s="296"/>
      <c r="AG142" s="296"/>
      <c r="AH142" s="296"/>
      <c r="AI142" s="296"/>
      <c r="AK142" s="291"/>
      <c r="AL142" s="291"/>
      <c r="AM142" s="291"/>
      <c r="AN142" s="291"/>
    </row>
    <row r="143" spans="1:40" ht="31.5" customHeight="1">
      <c r="A143" s="268"/>
      <c r="B143" s="356"/>
      <c r="C143" s="293"/>
      <c r="D143" s="293"/>
      <c r="E143" s="358"/>
      <c r="F143" s="293"/>
      <c r="G143" s="293"/>
      <c r="H143" s="300"/>
      <c r="I143" s="300"/>
      <c r="J143" s="300" t="s">
        <v>513</v>
      </c>
      <c r="L143" s="343"/>
      <c r="N143" s="292"/>
      <c r="T143" s="292"/>
      <c r="V143" s="344"/>
      <c r="W143" s="344"/>
      <c r="X143" s="344"/>
      <c r="Y143" s="344"/>
      <c r="Z143" s="344"/>
      <c r="AA143" s="349"/>
      <c r="AB143" s="344"/>
      <c r="AC143" s="344"/>
      <c r="AD143" s="345"/>
      <c r="AE143" s="310"/>
      <c r="AF143" s="296"/>
      <c r="AG143" s="296"/>
      <c r="AH143" s="296"/>
      <c r="AI143" s="296"/>
      <c r="AK143" s="291"/>
      <c r="AL143" s="291"/>
      <c r="AM143" s="291"/>
      <c r="AN143" s="291"/>
    </row>
    <row r="144" spans="1:40" ht="31.5" customHeight="1">
      <c r="A144" s="268"/>
      <c r="B144" s="356"/>
      <c r="C144" s="293"/>
      <c r="D144" s="293"/>
      <c r="E144" s="358"/>
      <c r="F144" s="293"/>
      <c r="G144" s="293"/>
      <c r="H144" s="300"/>
      <c r="I144" s="300"/>
      <c r="J144" s="300"/>
      <c r="L144" s="343"/>
      <c r="N144" s="292"/>
      <c r="T144" s="292"/>
      <c r="V144" s="344"/>
      <c r="W144" s="344"/>
      <c r="X144" s="344"/>
      <c r="Y144" s="344"/>
      <c r="Z144" s="344"/>
      <c r="AA144" s="349"/>
      <c r="AB144" s="344"/>
      <c r="AC144" s="344"/>
      <c r="AD144" s="345"/>
      <c r="AE144" s="310"/>
      <c r="AF144" s="296"/>
      <c r="AG144" s="296"/>
      <c r="AH144" s="296"/>
      <c r="AI144" s="296"/>
      <c r="AK144" s="291"/>
      <c r="AL144" s="291"/>
      <c r="AM144" s="291"/>
      <c r="AN144" s="291"/>
    </row>
    <row r="145" spans="1:40" ht="36.950000000000003" customHeight="1" thickBot="1">
      <c r="A145" s="243" t="str">
        <f>AL147</f>
        <v>明治北小</v>
      </c>
      <c r="U145" s="244"/>
      <c r="V145" s="244" t="s">
        <v>380</v>
      </c>
      <c r="W145" s="244"/>
      <c r="X145" s="244"/>
      <c r="Y145" s="244"/>
      <c r="Z145" s="725" t="str">
        <f>AM145</f>
        <v>8</v>
      </c>
      <c r="AA145" s="725"/>
      <c r="AB145" s="244" t="s">
        <v>409</v>
      </c>
      <c r="AC145" s="244"/>
      <c r="AD145" s="244"/>
      <c r="AE145" s="244"/>
      <c r="AF145" s="245"/>
      <c r="AG145" s="297"/>
      <c r="AH145" s="297"/>
      <c r="AI145" s="297"/>
      <c r="AK145" s="246" t="s">
        <v>382</v>
      </c>
      <c r="AL145" s="246"/>
      <c r="AM145" s="247" t="s">
        <v>423</v>
      </c>
      <c r="AN145" s="246" t="s">
        <v>381</v>
      </c>
    </row>
    <row r="146" spans="1:40" ht="36.950000000000003" customHeight="1">
      <c r="A146" s="515" t="s">
        <v>384</v>
      </c>
      <c r="B146" s="742"/>
      <c r="C146" s="248"/>
      <c r="D146" s="535"/>
      <c r="E146" s="535"/>
      <c r="F146" s="535"/>
      <c r="G146" s="249"/>
      <c r="H146" s="250"/>
      <c r="I146" s="250"/>
      <c r="J146" s="251"/>
      <c r="L146" s="722" t="s">
        <v>387</v>
      </c>
      <c r="M146" s="722"/>
      <c r="N146" s="722"/>
      <c r="O146" s="723" t="str">
        <f>AL146</f>
        <v>N</v>
      </c>
      <c r="P146" s="723"/>
      <c r="Q146" s="724" t="s">
        <v>388</v>
      </c>
      <c r="R146" s="724"/>
      <c r="S146" s="717" t="str">
        <f>AL147</f>
        <v>明治北小</v>
      </c>
      <c r="T146" s="717"/>
      <c r="U146" s="717"/>
      <c r="V146" s="717"/>
      <c r="W146" s="717"/>
      <c r="X146" s="717"/>
      <c r="Y146" s="717"/>
      <c r="Z146" s="717"/>
      <c r="AA146" s="716" t="s">
        <v>389</v>
      </c>
      <c r="AB146" s="716"/>
      <c r="AC146" s="717" t="str">
        <f>AL148</f>
        <v>明治北</v>
      </c>
      <c r="AD146" s="717"/>
      <c r="AE146" s="717"/>
      <c r="AF146" s="717"/>
      <c r="AG146" s="298"/>
      <c r="AH146" s="299"/>
      <c r="AI146" s="299"/>
      <c r="AK146" s="253" t="s">
        <v>387</v>
      </c>
      <c r="AL146" s="705" t="s">
        <v>493</v>
      </c>
      <c r="AM146" s="706"/>
      <c r="AN146" s="707"/>
    </row>
    <row r="147" spans="1:40" ht="36.950000000000003" customHeight="1" thickBot="1">
      <c r="A147" s="254" t="s">
        <v>390</v>
      </c>
      <c r="B147" s="255" t="s">
        <v>391</v>
      </c>
      <c r="C147" s="523"/>
      <c r="D147" s="524"/>
      <c r="E147" s="524"/>
      <c r="F147" s="524"/>
      <c r="G147" s="524"/>
      <c r="H147" s="256" t="s">
        <v>392</v>
      </c>
      <c r="I147" s="521" t="s">
        <v>393</v>
      </c>
      <c r="J147" s="522"/>
      <c r="L147" s="300"/>
      <c r="M147" s="301"/>
      <c r="N147" s="301"/>
      <c r="O147" s="301"/>
      <c r="P147" s="301"/>
      <c r="Q147" s="301"/>
      <c r="R147" s="301"/>
      <c r="S147" s="301"/>
      <c r="T147" s="301"/>
      <c r="U147" s="301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K147" s="253" t="s">
        <v>388</v>
      </c>
      <c r="AL147" s="705" t="s">
        <v>489</v>
      </c>
      <c r="AM147" s="706"/>
      <c r="AN147" s="707"/>
    </row>
    <row r="148" spans="1:40" ht="36.950000000000003" customHeight="1" thickTop="1">
      <c r="A148" s="260"/>
      <c r="B148" s="261" t="s">
        <v>411</v>
      </c>
      <c r="C148" s="708" t="str">
        <f>M159</f>
        <v>明治北</v>
      </c>
      <c r="D148" s="709">
        <v>2</v>
      </c>
      <c r="E148" s="711" t="s">
        <v>402</v>
      </c>
      <c r="F148" s="712">
        <v>0</v>
      </c>
      <c r="G148" s="713" t="str">
        <f>R159</f>
        <v>森岡</v>
      </c>
      <c r="H148" s="714" t="str">
        <f>AL152</f>
        <v>三芳</v>
      </c>
      <c r="I148" s="739"/>
      <c r="J148" s="740"/>
      <c r="L148" s="301"/>
      <c r="M148" s="302"/>
      <c r="N148" s="302"/>
      <c r="O148" s="302"/>
      <c r="P148" s="303"/>
      <c r="Q148" s="304"/>
      <c r="R148" s="305"/>
      <c r="S148" s="303"/>
      <c r="T148" s="741" t="str">
        <f>IF(D160="","④勝",IF(D160&gt;F160,C160,IF(D160&lt;F160,G160,IF(D162&gt;F162,C160,IF(D162&lt;F162,G160)))))</f>
        <v>明治北</v>
      </c>
      <c r="U148" s="741" t="str">
        <f>IF(R137="","②勝",IF(R137&gt;T137,Q137,IF(R137&lt;T137,U137,IF(R139&gt;T139,Q137,IF(R139&lt;T139,U137)))))</f>
        <v>②勝</v>
      </c>
      <c r="V148" s="741" t="str">
        <f>IF(S137="","②勝",IF(S137&gt;U137,R137,IF(S137&lt;U137,V137,IF(S139&gt;U139,R137,IF(S139&lt;U139,V137)))))</f>
        <v>②勝</v>
      </c>
      <c r="W148" s="741" t="str">
        <f>IF(T137="","②勝",IF(T137&gt;V137,S137,IF(T137&lt;V137,W137,IF(T139&gt;V139,S137,IF(T139&lt;V139,W137)))))</f>
        <v>②勝</v>
      </c>
      <c r="X148" s="741" t="str">
        <f>IF(U137="","②勝",IF(U137&gt;W137,T137,IF(U137&lt;W137,X137,IF(U139&gt;W139,T137,IF(U139&lt;W139,X137)))))</f>
        <v>②勝</v>
      </c>
      <c r="Y148" s="741" t="str">
        <f>IF(V137="","②勝",IF(V137&gt;X137,U137,IF(V137&lt;X137,Y137,IF(V139&gt;X139,U137,IF(V139&lt;X139,Y137)))))</f>
        <v>②勝</v>
      </c>
      <c r="Z148" s="306"/>
      <c r="AA148" s="307"/>
      <c r="AB148" s="306"/>
      <c r="AC148" s="306"/>
      <c r="AD148" s="308"/>
      <c r="AE148" s="309"/>
      <c r="AF148" s="309"/>
      <c r="AG148" s="310"/>
      <c r="AH148" s="310"/>
      <c r="AI148" s="310"/>
      <c r="AK148" s="253" t="s">
        <v>389</v>
      </c>
      <c r="AL148" s="705" t="s">
        <v>488</v>
      </c>
      <c r="AM148" s="706"/>
      <c r="AN148" s="707"/>
    </row>
    <row r="149" spans="1:40" ht="36.950000000000003" customHeight="1">
      <c r="A149" s="265"/>
      <c r="B149" s="311">
        <v>0.33333333333333331</v>
      </c>
      <c r="C149" s="553"/>
      <c r="D149" s="710"/>
      <c r="E149" s="687"/>
      <c r="F149" s="688"/>
      <c r="G149" s="612"/>
      <c r="H149" s="614"/>
      <c r="I149" s="566"/>
      <c r="J149" s="564"/>
      <c r="L149" s="301"/>
      <c r="M149" s="302"/>
      <c r="N149" s="302"/>
      <c r="O149" s="246"/>
      <c r="P149" s="246"/>
      <c r="Q149" s="302"/>
      <c r="R149" s="246"/>
      <c r="S149" s="246"/>
      <c r="T149" s="302"/>
      <c r="U149" s="246"/>
      <c r="V149" s="434"/>
      <c r="W149" s="306"/>
      <c r="X149" s="306"/>
      <c r="Y149" s="306"/>
      <c r="Z149" s="306"/>
      <c r="AA149" s="307"/>
      <c r="AB149" s="306"/>
      <c r="AC149" s="306"/>
      <c r="AD149" s="308"/>
      <c r="AE149" s="309"/>
      <c r="AF149" s="309"/>
      <c r="AG149" s="310"/>
      <c r="AH149" s="310"/>
      <c r="AI149" s="310"/>
      <c r="AK149" s="253" t="s">
        <v>404</v>
      </c>
      <c r="AL149" s="253" t="s">
        <v>405</v>
      </c>
      <c r="AM149" s="253" t="s">
        <v>392</v>
      </c>
      <c r="AN149" s="253" t="s">
        <v>393</v>
      </c>
    </row>
    <row r="150" spans="1:40" ht="36.950000000000003" customHeight="1">
      <c r="A150" s="265">
        <v>7</v>
      </c>
      <c r="B150" s="266"/>
      <c r="C150" s="598"/>
      <c r="D150" s="276"/>
      <c r="E150" s="285" t="s">
        <v>403</v>
      </c>
      <c r="F150" s="278"/>
      <c r="G150" s="596"/>
      <c r="H150" s="594"/>
      <c r="I150" s="567"/>
      <c r="J150" s="565"/>
      <c r="L150" s="301"/>
      <c r="M150" s="246"/>
      <c r="N150" s="246"/>
      <c r="O150" s="302"/>
      <c r="P150" s="302"/>
      <c r="Q150" s="302"/>
      <c r="R150" s="302"/>
      <c r="S150" s="302"/>
      <c r="T150" s="302"/>
      <c r="U150" s="302"/>
      <c r="V150" s="434"/>
      <c r="W150" s="306"/>
      <c r="X150" s="306"/>
      <c r="Y150" s="306"/>
      <c r="Z150" s="306"/>
      <c r="AA150" s="307"/>
      <c r="AB150" s="306"/>
      <c r="AC150" s="306"/>
      <c r="AD150" s="308"/>
      <c r="AE150" s="309"/>
      <c r="AF150" s="309"/>
      <c r="AG150" s="310"/>
      <c r="AH150" s="310"/>
      <c r="AI150" s="310"/>
      <c r="AK150" s="253">
        <v>1</v>
      </c>
      <c r="AL150" s="273" t="s">
        <v>488</v>
      </c>
      <c r="AM150" s="253">
        <f>COUNTIF(H148:H165,AL150)</f>
        <v>1</v>
      </c>
      <c r="AN150" s="253">
        <f>COUNTIF(I148:J165,AL150)</f>
        <v>0</v>
      </c>
    </row>
    <row r="151" spans="1:40" ht="36.950000000000003" customHeight="1" thickBot="1">
      <c r="A151" s="265"/>
      <c r="B151" s="274" t="s">
        <v>412</v>
      </c>
      <c r="C151" s="553" t="str">
        <f>W159</f>
        <v>三芳</v>
      </c>
      <c r="D151" s="678">
        <v>0</v>
      </c>
      <c r="E151" s="681" t="s">
        <v>402</v>
      </c>
      <c r="F151" s="683">
        <v>0</v>
      </c>
      <c r="G151" s="612" t="str">
        <f>AB159</f>
        <v>はやぶさ</v>
      </c>
      <c r="H151" s="614" t="str">
        <f>AL150</f>
        <v>明治北</v>
      </c>
      <c r="I151" s="566"/>
      <c r="J151" s="564"/>
      <c r="L151" s="301"/>
      <c r="M151" s="302"/>
      <c r="N151" s="302"/>
      <c r="O151" s="305"/>
      <c r="P151" s="302"/>
      <c r="Q151" s="302"/>
      <c r="R151" s="738">
        <f>D160</f>
        <v>5</v>
      </c>
      <c r="S151" s="738"/>
      <c r="T151" s="464"/>
      <c r="U151" s="465"/>
      <c r="V151" s="466"/>
      <c r="W151" s="306"/>
      <c r="X151" s="306"/>
      <c r="Y151" s="306"/>
      <c r="Z151" s="715">
        <f>F160</f>
        <v>0</v>
      </c>
      <c r="AA151" s="715"/>
      <c r="AB151" s="306"/>
      <c r="AC151" s="306"/>
      <c r="AD151" s="308"/>
      <c r="AE151" s="309"/>
      <c r="AF151" s="309"/>
      <c r="AG151" s="310"/>
      <c r="AH151" s="310"/>
      <c r="AI151" s="310"/>
      <c r="AK151" s="253">
        <v>2</v>
      </c>
      <c r="AL151" s="273" t="s">
        <v>490</v>
      </c>
      <c r="AM151" s="253">
        <f>COUNTIF(H148:H165,AL151)</f>
        <v>0</v>
      </c>
      <c r="AN151" s="253">
        <f>COUNTIF(I148:J165,AL151)</f>
        <v>0</v>
      </c>
    </row>
    <row r="152" spans="1:40" ht="36.950000000000003" customHeight="1" thickTop="1">
      <c r="A152" s="265"/>
      <c r="B152" s="313">
        <v>0.36805555555555558</v>
      </c>
      <c r="C152" s="553"/>
      <c r="D152" s="679"/>
      <c r="E152" s="687"/>
      <c r="F152" s="688"/>
      <c r="G152" s="612"/>
      <c r="H152" s="614"/>
      <c r="I152" s="566"/>
      <c r="J152" s="564"/>
      <c r="L152" s="301"/>
      <c r="M152" s="303"/>
      <c r="N152" s="304"/>
      <c r="O152" s="246"/>
      <c r="P152" s="246"/>
      <c r="Q152" s="246"/>
      <c r="R152" s="407"/>
      <c r="S152" s="246"/>
      <c r="T152" s="302"/>
      <c r="U152" s="246"/>
      <c r="V152" s="306"/>
      <c r="W152" s="317"/>
      <c r="X152" s="317"/>
      <c r="Y152" s="317"/>
      <c r="Z152" s="317"/>
      <c r="AA152" s="431"/>
      <c r="AB152" s="306"/>
      <c r="AC152" s="306"/>
      <c r="AD152" s="308"/>
      <c r="AE152" s="309"/>
      <c r="AF152" s="309"/>
      <c r="AG152" s="310"/>
      <c r="AH152" s="310"/>
      <c r="AI152" s="310"/>
      <c r="AK152" s="253">
        <v>3</v>
      </c>
      <c r="AL152" s="273" t="s">
        <v>491</v>
      </c>
      <c r="AM152" s="253">
        <f>COUNTIF(H148:H165,AL152)</f>
        <v>1</v>
      </c>
      <c r="AN152" s="253">
        <f>COUNTIF(I149:J166,AL152)</f>
        <v>0</v>
      </c>
    </row>
    <row r="153" spans="1:40" ht="36.950000000000003" customHeight="1">
      <c r="A153" s="265" t="s">
        <v>406</v>
      </c>
      <c r="B153" s="275"/>
      <c r="C153" s="554"/>
      <c r="D153" s="276">
        <v>2</v>
      </c>
      <c r="E153" s="285" t="s">
        <v>403</v>
      </c>
      <c r="F153" s="278">
        <v>3</v>
      </c>
      <c r="G153" s="613"/>
      <c r="H153" s="615"/>
      <c r="I153" s="567"/>
      <c r="J153" s="565"/>
      <c r="L153" s="301"/>
      <c r="M153" s="246"/>
      <c r="N153" s="302"/>
      <c r="O153" s="302"/>
      <c r="P153" s="302"/>
      <c r="Q153" s="302"/>
      <c r="R153" s="432"/>
      <c r="S153" s="302"/>
      <c r="T153" s="302"/>
      <c r="U153" s="302"/>
      <c r="V153" s="306"/>
      <c r="W153" s="306"/>
      <c r="X153" s="306"/>
      <c r="Y153" s="306"/>
      <c r="Z153" s="306"/>
      <c r="AA153" s="433"/>
      <c r="AB153" s="306"/>
      <c r="AC153" s="306"/>
      <c r="AD153" s="308"/>
      <c r="AE153" s="309"/>
      <c r="AF153" s="309"/>
      <c r="AG153" s="310"/>
      <c r="AH153" s="310"/>
      <c r="AI153" s="310"/>
      <c r="AK153" s="253">
        <v>4</v>
      </c>
      <c r="AL153" s="273" t="s">
        <v>492</v>
      </c>
      <c r="AM153" s="253">
        <f>COUNTIF(H149:H166,AL153)</f>
        <v>0</v>
      </c>
      <c r="AN153" s="253">
        <f>COUNTIF(I150:J167,AL153)</f>
        <v>0</v>
      </c>
    </row>
    <row r="154" spans="1:40" ht="36.950000000000003" customHeight="1">
      <c r="A154" s="265"/>
      <c r="B154" s="274"/>
      <c r="C154" s="690"/>
      <c r="D154" s="692"/>
      <c r="E154" s="694"/>
      <c r="F154" s="696"/>
      <c r="G154" s="698"/>
      <c r="H154" s="700"/>
      <c r="I154" s="566"/>
      <c r="J154" s="564"/>
      <c r="L154" s="301"/>
      <c r="M154" s="302"/>
      <c r="N154" s="302"/>
      <c r="O154" s="685" t="str">
        <f>C160</f>
        <v>明治北</v>
      </c>
      <c r="P154" s="685"/>
      <c r="Q154" s="685"/>
      <c r="R154" s="685"/>
      <c r="S154" s="685"/>
      <c r="T154" s="302"/>
      <c r="U154" s="302"/>
      <c r="V154" s="306"/>
      <c r="W154" s="306"/>
      <c r="X154" s="306"/>
      <c r="Y154" s="306"/>
      <c r="Z154" s="734" t="str">
        <f>G160</f>
        <v>はやぶさ</v>
      </c>
      <c r="AA154" s="734" t="str">
        <f>IF(AB137="","①勝",IF(AB137&gt;AD137,AA137,IF(AB137&lt;AD137,AE137,IF(AB139&gt;AD139,AA137,IF(AB139&lt;AD139,AE137)))))</f>
        <v>①勝</v>
      </c>
      <c r="AB154" s="734" t="str">
        <f>IF(AC137="","①勝",IF(AC137&gt;AE137,AB137,IF(AC137&lt;AE137,AF137,IF(AC139&gt;AE139,AB137,IF(AC139&lt;AE139,AF137)))))</f>
        <v>①勝</v>
      </c>
      <c r="AC154" s="734" t="str">
        <f>IF(AD137="","①勝",IF(AD137&gt;AF137,AC137,IF(AD137&lt;AF137,AG137,IF(AD139&gt;AF139,AC137,IF(AD139&lt;AF139,AG137)))))</f>
        <v>①勝</v>
      </c>
      <c r="AD154" s="734" t="str">
        <f>IF(AE137="","①勝",IF(AE137&gt;AG137,AD137,IF(AE137&lt;AG137,AH137,IF(AE139&gt;AG139,AD137,IF(AE139&lt;AG139,AH137)))))</f>
        <v>①勝</v>
      </c>
      <c r="AE154" s="309"/>
      <c r="AF154" s="309"/>
      <c r="AG154" s="310"/>
      <c r="AH154" s="310"/>
      <c r="AI154" s="310"/>
    </row>
    <row r="155" spans="1:40" ht="36.950000000000003" customHeight="1" thickBot="1">
      <c r="A155" s="265"/>
      <c r="B155" s="313"/>
      <c r="C155" s="690"/>
      <c r="D155" s="693"/>
      <c r="E155" s="695"/>
      <c r="F155" s="697"/>
      <c r="G155" s="698"/>
      <c r="H155" s="700"/>
      <c r="I155" s="566"/>
      <c r="J155" s="564"/>
      <c r="L155" s="301"/>
      <c r="M155" s="303"/>
      <c r="N155" s="304"/>
      <c r="O155" s="246"/>
      <c r="P155" s="735">
        <f>D148</f>
        <v>2</v>
      </c>
      <c r="Q155" s="735"/>
      <c r="R155" s="736">
        <f>F148</f>
        <v>0</v>
      </c>
      <c r="S155" s="737"/>
      <c r="T155" s="246"/>
      <c r="U155" s="246"/>
      <c r="V155" s="246"/>
      <c r="W155" s="246"/>
      <c r="X155" s="246"/>
      <c r="Y155" s="246"/>
      <c r="Z155" s="457">
        <f>D151</f>
        <v>0</v>
      </c>
      <c r="AA155" s="446">
        <v>2</v>
      </c>
      <c r="AB155" s="447">
        <v>3</v>
      </c>
      <c r="AC155" s="460">
        <v>0</v>
      </c>
      <c r="AD155" s="246"/>
      <c r="AE155" s="309"/>
      <c r="AF155" s="309"/>
      <c r="AG155" s="310"/>
      <c r="AH155" s="310"/>
      <c r="AI155" s="310"/>
    </row>
    <row r="156" spans="1:40" ht="36.950000000000003" customHeight="1" thickTop="1">
      <c r="A156" s="265">
        <v>19</v>
      </c>
      <c r="B156" s="275"/>
      <c r="C156" s="691"/>
      <c r="D156" s="324"/>
      <c r="E156" s="325"/>
      <c r="F156" s="326"/>
      <c r="G156" s="699"/>
      <c r="H156" s="701"/>
      <c r="I156" s="567"/>
      <c r="J156" s="565"/>
      <c r="L156" s="301"/>
      <c r="M156" s="246"/>
      <c r="N156" s="302"/>
      <c r="O156" s="246"/>
      <c r="P156" s="458"/>
      <c r="Q156" s="459"/>
      <c r="R156" s="246"/>
      <c r="S156" s="328"/>
      <c r="T156" s="246"/>
      <c r="U156" s="246"/>
      <c r="V156" s="306"/>
      <c r="W156" s="306"/>
      <c r="X156" s="306"/>
      <c r="Y156" s="312"/>
      <c r="Z156" s="306"/>
      <c r="AA156" s="307"/>
      <c r="AB156" s="306"/>
      <c r="AC156" s="453"/>
      <c r="AD156" s="308"/>
      <c r="AE156" s="309"/>
      <c r="AF156" s="309"/>
      <c r="AG156" s="310"/>
      <c r="AH156" s="310"/>
      <c r="AI156" s="310"/>
    </row>
    <row r="157" spans="1:40" ht="36.950000000000003" customHeight="1">
      <c r="A157" s="265"/>
      <c r="B157" s="281" t="s">
        <v>413</v>
      </c>
      <c r="C157" s="580" t="str">
        <f>IF(D148="","①負",IF(D148&lt;F148,C148,IF(D148&gt;F148,G148,IF(D150&lt;F150,C148,IF(D150&gt;F150,G148)))))</f>
        <v>森岡</v>
      </c>
      <c r="D157" s="678">
        <v>3</v>
      </c>
      <c r="E157" s="686" t="s">
        <v>402</v>
      </c>
      <c r="F157" s="683">
        <v>2</v>
      </c>
      <c r="G157" s="577" t="str">
        <f>IF(D151="","②負",IF(D151&lt;F151,C151,IF(D151&gt;F151,G151,IF(D153&lt;F153,C151,IF(D153&gt;F153,G151)))))</f>
        <v>三芳</v>
      </c>
      <c r="H157" s="658" t="s">
        <v>414</v>
      </c>
      <c r="I157" s="566"/>
      <c r="J157" s="564"/>
      <c r="M157" s="246"/>
      <c r="N157" s="246"/>
      <c r="O157" s="246"/>
      <c r="P157" s="407"/>
      <c r="Q157" s="246"/>
      <c r="R157" s="246"/>
      <c r="S157" s="328"/>
      <c r="T157" s="246"/>
      <c r="U157" s="329"/>
      <c r="V157" s="329"/>
      <c r="W157" s="329"/>
      <c r="X157" s="329"/>
      <c r="Y157" s="329"/>
      <c r="Z157" s="330"/>
      <c r="AA157" s="329"/>
      <c r="AB157" s="329"/>
      <c r="AC157" s="412"/>
      <c r="AD157" s="329"/>
      <c r="AE157" s="329"/>
      <c r="AF157" s="297"/>
      <c r="AG157" s="297"/>
      <c r="AH157" s="297"/>
      <c r="AI157" s="297"/>
      <c r="AK157" s="332"/>
    </row>
    <row r="158" spans="1:40" ht="36.950000000000003" customHeight="1">
      <c r="A158" s="265"/>
      <c r="B158" s="313">
        <v>0.43055555555555558</v>
      </c>
      <c r="C158" s="581"/>
      <c r="D158" s="679"/>
      <c r="E158" s="687"/>
      <c r="F158" s="688"/>
      <c r="G158" s="578"/>
      <c r="H158" s="658"/>
      <c r="I158" s="566"/>
      <c r="J158" s="564"/>
      <c r="L158" s="333"/>
      <c r="M158" s="246"/>
      <c r="N158" s="246"/>
      <c r="O158" s="246"/>
      <c r="P158" s="408"/>
      <c r="Q158" s="335"/>
      <c r="R158" s="335"/>
      <c r="S158" s="336"/>
      <c r="T158" s="306"/>
      <c r="U158" s="306"/>
      <c r="V158" s="306"/>
      <c r="W158" s="306"/>
      <c r="X158" s="306"/>
      <c r="Y158" s="306"/>
      <c r="Z158" s="337"/>
      <c r="AA158" s="338"/>
      <c r="AB158" s="338"/>
      <c r="AC158" s="414"/>
      <c r="AD158" s="306"/>
      <c r="AE158" s="306"/>
      <c r="AF158" s="302"/>
      <c r="AG158" s="299"/>
      <c r="AH158" s="299"/>
      <c r="AI158" s="299"/>
      <c r="AK158" s="291"/>
      <c r="AL158" s="662"/>
      <c r="AM158" s="662"/>
      <c r="AN158" s="662"/>
    </row>
    <row r="159" spans="1:40" ht="36.950000000000003" customHeight="1">
      <c r="A159" s="265" t="s">
        <v>407</v>
      </c>
      <c r="B159" s="275"/>
      <c r="C159" s="598"/>
      <c r="D159" s="276"/>
      <c r="E159" s="277" t="s">
        <v>403</v>
      </c>
      <c r="F159" s="278"/>
      <c r="G159" s="596"/>
      <c r="H159" s="659"/>
      <c r="I159" s="567"/>
      <c r="J159" s="565"/>
      <c r="L159" s="300"/>
      <c r="M159" s="663" t="str">
        <f>AL150</f>
        <v>明治北</v>
      </c>
      <c r="N159" s="663"/>
      <c r="O159" s="663"/>
      <c r="P159" s="663"/>
      <c r="Q159" s="663"/>
      <c r="R159" s="663" t="str">
        <f>AL151</f>
        <v>森岡</v>
      </c>
      <c r="S159" s="663"/>
      <c r="T159" s="663"/>
      <c r="U159" s="663"/>
      <c r="V159" s="663"/>
      <c r="W159" s="663" t="str">
        <f>AL152</f>
        <v>三芳</v>
      </c>
      <c r="X159" s="663"/>
      <c r="Y159" s="663"/>
      <c r="Z159" s="663"/>
      <c r="AA159" s="663"/>
      <c r="AB159" s="663" t="str">
        <f>AL153</f>
        <v>はやぶさ</v>
      </c>
      <c r="AC159" s="663"/>
      <c r="AD159" s="663"/>
      <c r="AE159" s="663"/>
      <c r="AF159" s="663"/>
      <c r="AG159" s="293"/>
      <c r="AH159" s="293"/>
      <c r="AI159" s="293"/>
      <c r="AK159" s="291"/>
      <c r="AL159" s="662"/>
      <c r="AM159" s="662"/>
      <c r="AN159" s="662"/>
    </row>
    <row r="160" spans="1:40" ht="36.950000000000003" customHeight="1">
      <c r="A160" s="265"/>
      <c r="B160" s="281" t="s">
        <v>416</v>
      </c>
      <c r="C160" s="677" t="str">
        <f>IF(D148="","①勝",IF(D148&gt;F148,C148,IF(D148&lt;F148,G148,IF(D150&gt;F150,C148,IF(D150&lt;F150,G148)))))</f>
        <v>明治北</v>
      </c>
      <c r="D160" s="678">
        <v>5</v>
      </c>
      <c r="E160" s="680" t="s">
        <v>402</v>
      </c>
      <c r="F160" s="682">
        <v>0</v>
      </c>
      <c r="G160" s="684" t="str">
        <f>IF(D151="","②勝",IF(D151&gt;F151,C151,IF(D151&lt;F151,G151,IF(D153&gt;F153,C151,IF(D153&lt;F153,G151)))))</f>
        <v>はやぶさ</v>
      </c>
      <c r="H160" s="664" t="s">
        <v>417</v>
      </c>
      <c r="I160" s="728"/>
      <c r="J160" s="564"/>
      <c r="L160" s="301"/>
      <c r="M160" s="302"/>
      <c r="N160" s="302"/>
      <c r="O160" s="302"/>
      <c r="P160" s="302"/>
      <c r="Q160" s="302"/>
      <c r="R160" s="302"/>
      <c r="S160" s="302"/>
      <c r="T160" s="302"/>
      <c r="U160" s="302"/>
      <c r="V160" s="306"/>
      <c r="W160" s="306"/>
      <c r="X160" s="306"/>
      <c r="Y160" s="306"/>
      <c r="Z160" s="306"/>
      <c r="AA160" s="307"/>
      <c r="AB160" s="306"/>
      <c r="AC160" s="306"/>
      <c r="AD160" s="308"/>
      <c r="AE160" s="309"/>
      <c r="AF160" s="339"/>
      <c r="AG160" s="296"/>
      <c r="AH160" s="296"/>
      <c r="AI160" s="296"/>
      <c r="AK160" s="291"/>
      <c r="AL160" s="662"/>
      <c r="AM160" s="662"/>
      <c r="AN160" s="662"/>
    </row>
    <row r="161" spans="1:40" ht="36.950000000000003" customHeight="1">
      <c r="A161" s="265"/>
      <c r="B161" s="313">
        <v>0.46527777777777779</v>
      </c>
      <c r="C161" s="553"/>
      <c r="D161" s="679"/>
      <c r="E161" s="681"/>
      <c r="F161" s="683"/>
      <c r="G161" s="612"/>
      <c r="H161" s="614"/>
      <c r="I161" s="566"/>
      <c r="J161" s="564"/>
      <c r="L161" s="301"/>
      <c r="M161" s="302"/>
      <c r="N161" s="302"/>
      <c r="O161" s="663" t="str">
        <f>C157</f>
        <v>森岡</v>
      </c>
      <c r="P161" s="663"/>
      <c r="Q161" s="663"/>
      <c r="R161" s="663"/>
      <c r="S161" s="663"/>
      <c r="T161" s="340"/>
      <c r="U161" s="305"/>
      <c r="V161" s="306"/>
      <c r="W161" s="306"/>
      <c r="X161" s="306"/>
      <c r="Y161" s="306"/>
      <c r="Z161" s="663" t="str">
        <f>G157</f>
        <v>三芳</v>
      </c>
      <c r="AA161" s="663"/>
      <c r="AB161" s="663"/>
      <c r="AC161" s="663"/>
      <c r="AD161" s="663"/>
      <c r="AE161" s="309"/>
      <c r="AF161" s="339"/>
      <c r="AG161" s="296"/>
      <c r="AH161" s="296"/>
      <c r="AI161" s="296"/>
      <c r="AK161" s="291"/>
      <c r="AL161" s="291"/>
      <c r="AM161" s="291"/>
      <c r="AN161" s="291"/>
    </row>
    <row r="162" spans="1:40" ht="36.950000000000003" customHeight="1" thickBot="1">
      <c r="A162" s="286"/>
      <c r="B162" s="287"/>
      <c r="C162" s="732"/>
      <c r="D162" s="288"/>
      <c r="E162" s="289" t="s">
        <v>403</v>
      </c>
      <c r="F162" s="290"/>
      <c r="G162" s="733"/>
      <c r="H162" s="731"/>
      <c r="I162" s="729"/>
      <c r="J162" s="730"/>
      <c r="L162" s="301"/>
      <c r="M162" s="246"/>
      <c r="N162" s="246"/>
      <c r="O162" s="246"/>
      <c r="P162" s="246"/>
      <c r="Q162" s="302"/>
      <c r="R162" s="440"/>
      <c r="S162" s="422"/>
      <c r="T162" s="421"/>
      <c r="U162" s="422"/>
      <c r="V162" s="423"/>
      <c r="W162" s="338"/>
      <c r="X162" s="338"/>
      <c r="Y162" s="338"/>
      <c r="Z162" s="338"/>
      <c r="AA162" s="342"/>
      <c r="AB162" s="306"/>
      <c r="AC162" s="306"/>
      <c r="AD162" s="308"/>
      <c r="AE162" s="309"/>
      <c r="AF162" s="339"/>
      <c r="AG162" s="296"/>
      <c r="AH162" s="296"/>
      <c r="AI162" s="296"/>
      <c r="AK162" s="291"/>
      <c r="AL162" s="292"/>
      <c r="AM162" s="291"/>
      <c r="AN162" s="291"/>
    </row>
    <row r="163" spans="1:40" ht="36.950000000000003" customHeight="1" thickTop="1">
      <c r="A163" s="268"/>
      <c r="B163" s="367"/>
      <c r="C163" s="726"/>
      <c r="D163" s="726"/>
      <c r="E163" s="726"/>
      <c r="F163" s="726"/>
      <c r="G163" s="726"/>
      <c r="H163" s="726"/>
      <c r="I163" s="726"/>
      <c r="J163" s="726"/>
      <c r="L163" s="343"/>
      <c r="M163" s="292"/>
      <c r="N163" s="292"/>
      <c r="O163" s="292"/>
      <c r="P163" s="292"/>
      <c r="Q163" s="292"/>
      <c r="R163" s="461">
        <v>3</v>
      </c>
      <c r="S163" s="461"/>
      <c r="T163" s="394"/>
      <c r="U163" s="394"/>
      <c r="V163" s="462"/>
      <c r="W163" s="397"/>
      <c r="X163" s="397"/>
      <c r="Y163" s="397"/>
      <c r="Z163" s="727">
        <f>F157</f>
        <v>2</v>
      </c>
      <c r="AA163" s="727"/>
      <c r="AB163" s="344"/>
      <c r="AC163" s="344"/>
      <c r="AD163" s="345"/>
      <c r="AE163" s="310"/>
      <c r="AF163" s="296"/>
      <c r="AG163" s="296"/>
      <c r="AH163" s="296"/>
      <c r="AI163" s="296"/>
      <c r="AK163" s="291"/>
      <c r="AL163" s="292"/>
      <c r="AM163" s="291"/>
      <c r="AN163" s="291"/>
    </row>
    <row r="164" spans="1:40" ht="36.950000000000003" customHeight="1">
      <c r="A164" s="268"/>
      <c r="B164" s="367"/>
      <c r="C164" s="726"/>
      <c r="D164" s="726"/>
      <c r="E164" s="726"/>
      <c r="F164" s="726"/>
      <c r="G164" s="726"/>
      <c r="H164" s="726"/>
      <c r="I164" s="726"/>
      <c r="J164" s="726"/>
      <c r="L164" s="343"/>
      <c r="M164" s="346"/>
      <c r="N164" s="347"/>
      <c r="O164" s="348"/>
      <c r="P164" s="292"/>
      <c r="Q164" s="292"/>
      <c r="R164" s="292"/>
      <c r="S164" s="346"/>
      <c r="T164" s="347"/>
      <c r="U164" s="348"/>
      <c r="V164" s="344"/>
      <c r="W164" s="344"/>
      <c r="X164" s="344"/>
      <c r="Y164" s="344"/>
      <c r="Z164" s="344"/>
      <c r="AA164" s="349"/>
      <c r="AB164" s="344"/>
      <c r="AC164" s="344"/>
      <c r="AD164" s="345"/>
      <c r="AE164" s="310"/>
      <c r="AF164" s="296"/>
      <c r="AG164" s="296"/>
      <c r="AH164" s="296"/>
      <c r="AI164" s="296"/>
      <c r="AK164" s="291"/>
      <c r="AL164" s="292"/>
      <c r="AM164" s="291"/>
      <c r="AN164" s="291"/>
    </row>
    <row r="165" spans="1:40" ht="36.950000000000003" customHeight="1">
      <c r="A165" s="268"/>
      <c r="B165" s="356"/>
      <c r="C165" s="726"/>
      <c r="D165" s="302"/>
      <c r="E165" s="357"/>
      <c r="F165" s="302"/>
      <c r="G165" s="726"/>
      <c r="H165" s="726"/>
      <c r="I165" s="726"/>
      <c r="J165" s="726"/>
      <c r="L165" s="343"/>
      <c r="N165" s="292"/>
      <c r="T165" s="292"/>
      <c r="V165" s="344"/>
      <c r="W165" s="344"/>
      <c r="X165" s="344"/>
      <c r="Y165" s="344"/>
      <c r="Z165" s="344"/>
      <c r="AA165" s="349"/>
      <c r="AB165" s="344"/>
      <c r="AC165" s="344"/>
      <c r="AD165" s="345"/>
      <c r="AE165" s="310"/>
      <c r="AF165" s="296"/>
      <c r="AG165" s="296"/>
      <c r="AH165" s="296"/>
      <c r="AI165" s="296"/>
      <c r="AK165" s="291"/>
      <c r="AL165" s="291"/>
      <c r="AM165" s="291"/>
      <c r="AN165" s="291"/>
    </row>
    <row r="166" spans="1:40" ht="36.950000000000003" customHeight="1">
      <c r="L166" s="343"/>
      <c r="M166" s="346"/>
      <c r="N166" s="347"/>
      <c r="O166" s="348"/>
      <c r="P166" s="346"/>
      <c r="Q166" s="347"/>
      <c r="R166" s="348"/>
      <c r="S166" s="292"/>
      <c r="T166" s="292"/>
      <c r="U166" s="292"/>
      <c r="V166" s="344"/>
      <c r="W166" s="344"/>
      <c r="X166" s="344"/>
      <c r="Y166" s="344"/>
      <c r="Z166" s="344"/>
      <c r="AA166" s="349"/>
      <c r="AB166" s="344"/>
      <c r="AC166" s="344"/>
      <c r="AD166" s="345"/>
      <c r="AE166" s="310"/>
      <c r="AF166" s="296"/>
      <c r="AG166" s="296"/>
      <c r="AH166" s="296"/>
      <c r="AI166" s="296"/>
    </row>
    <row r="167" spans="1:40" ht="36.950000000000003" customHeight="1">
      <c r="L167" s="292"/>
      <c r="N167" s="292"/>
      <c r="Q167" s="292"/>
      <c r="V167" s="293"/>
      <c r="W167" s="293"/>
      <c r="X167" s="293"/>
      <c r="Y167" s="293"/>
      <c r="Z167" s="293"/>
      <c r="AA167" s="294"/>
      <c r="AB167" s="293"/>
      <c r="AC167" s="293"/>
      <c r="AD167" s="295"/>
      <c r="AE167" s="296"/>
      <c r="AF167" s="296"/>
      <c r="AG167" s="296"/>
      <c r="AH167" s="296"/>
      <c r="AI167" s="296"/>
      <c r="AK167" s="291"/>
      <c r="AL167" s="292"/>
      <c r="AM167" s="291"/>
      <c r="AN167" s="291"/>
    </row>
    <row r="168" spans="1:40" ht="36" hidden="1" customHeight="1" thickBot="1">
      <c r="A168" s="243">
        <f>AL170</f>
        <v>0</v>
      </c>
      <c r="U168" s="244"/>
      <c r="V168" s="244" t="s">
        <v>380</v>
      </c>
      <c r="W168" s="244"/>
      <c r="X168" s="244"/>
      <c r="Y168" s="244"/>
      <c r="Z168" s="725" t="str">
        <f>AM168</f>
        <v>7</v>
      </c>
      <c r="AA168" s="725"/>
      <c r="AB168" s="244" t="s">
        <v>409</v>
      </c>
      <c r="AC168" s="244"/>
      <c r="AD168" s="244"/>
      <c r="AE168" s="244"/>
      <c r="AF168" s="245"/>
      <c r="AG168" s="297"/>
      <c r="AH168" s="297"/>
      <c r="AI168" s="297"/>
      <c r="AK168" s="246" t="s">
        <v>382</v>
      </c>
      <c r="AL168" s="246"/>
      <c r="AM168" s="247" t="s">
        <v>383</v>
      </c>
      <c r="AN168" s="246" t="s">
        <v>381</v>
      </c>
    </row>
    <row r="169" spans="1:40" ht="36" hidden="1" customHeight="1">
      <c r="A169" s="720" t="s">
        <v>384</v>
      </c>
      <c r="B169" s="721"/>
      <c r="C169" s="248" t="s">
        <v>385</v>
      </c>
      <c r="D169" s="535">
        <f>C174</f>
        <v>0</v>
      </c>
      <c r="E169" s="535"/>
      <c r="F169" s="535"/>
      <c r="G169" s="249">
        <f>G174</f>
        <v>0</v>
      </c>
      <c r="H169" s="250" t="s">
        <v>386</v>
      </c>
      <c r="I169" s="250">
        <f>C183</f>
        <v>0</v>
      </c>
      <c r="J169" s="251">
        <f>G183</f>
        <v>0</v>
      </c>
      <c r="L169" s="722" t="s">
        <v>387</v>
      </c>
      <c r="M169" s="722"/>
      <c r="N169" s="722"/>
      <c r="O169" s="723">
        <f>AL169</f>
        <v>0</v>
      </c>
      <c r="P169" s="723"/>
      <c r="Q169" s="724" t="s">
        <v>388</v>
      </c>
      <c r="R169" s="724"/>
      <c r="S169" s="717">
        <f>AL170</f>
        <v>0</v>
      </c>
      <c r="T169" s="717"/>
      <c r="U169" s="717"/>
      <c r="V169" s="717"/>
      <c r="W169" s="717"/>
      <c r="X169" s="717"/>
      <c r="Y169" s="717"/>
      <c r="Z169" s="717"/>
      <c r="AA169" s="716" t="s">
        <v>389</v>
      </c>
      <c r="AB169" s="716"/>
      <c r="AC169" s="717">
        <f>AL171</f>
        <v>0</v>
      </c>
      <c r="AD169" s="717"/>
      <c r="AE169" s="717"/>
      <c r="AF169" s="717"/>
      <c r="AG169" s="298"/>
      <c r="AH169" s="299"/>
      <c r="AI169" s="299"/>
      <c r="AK169" s="253" t="s">
        <v>387</v>
      </c>
      <c r="AL169" s="705"/>
      <c r="AM169" s="706"/>
      <c r="AN169" s="707"/>
    </row>
    <row r="170" spans="1:40" ht="36" hidden="1" customHeight="1" thickBot="1">
      <c r="A170" s="378" t="s">
        <v>390</v>
      </c>
      <c r="B170" s="379" t="s">
        <v>391</v>
      </c>
      <c r="C170" s="523" t="s">
        <v>410</v>
      </c>
      <c r="D170" s="524"/>
      <c r="E170" s="524"/>
      <c r="F170" s="524"/>
      <c r="G170" s="524"/>
      <c r="H170" s="256" t="s">
        <v>392</v>
      </c>
      <c r="I170" s="718" t="s">
        <v>393</v>
      </c>
      <c r="J170" s="719"/>
      <c r="L170" s="300"/>
      <c r="M170" s="301"/>
      <c r="N170" s="301"/>
      <c r="O170" s="301"/>
      <c r="P170" s="301"/>
      <c r="Q170" s="301"/>
      <c r="R170" s="301"/>
      <c r="S170" s="301"/>
      <c r="T170" s="301"/>
      <c r="U170" s="301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K170" s="253" t="s">
        <v>388</v>
      </c>
      <c r="AL170" s="705"/>
      <c r="AM170" s="706"/>
      <c r="AN170" s="707"/>
    </row>
    <row r="171" spans="1:40" ht="36" hidden="1" customHeight="1" thickTop="1">
      <c r="A171" s="380"/>
      <c r="B171" s="381" t="s">
        <v>411</v>
      </c>
      <c r="C171" s="708">
        <f>M182</f>
        <v>0</v>
      </c>
      <c r="D171" s="709">
        <v>1</v>
      </c>
      <c r="E171" s="711" t="s">
        <v>402</v>
      </c>
      <c r="F171" s="712">
        <v>1</v>
      </c>
      <c r="G171" s="713">
        <f>R182</f>
        <v>0</v>
      </c>
      <c r="H171" s="714">
        <f>AL175</f>
        <v>0</v>
      </c>
      <c r="I171" s="702">
        <f>AL176</f>
        <v>0</v>
      </c>
      <c r="J171" s="703">
        <f>AL175</f>
        <v>0</v>
      </c>
      <c r="L171" s="301"/>
      <c r="M171" s="302"/>
      <c r="N171" s="302"/>
      <c r="O171" s="302"/>
      <c r="P171" s="303"/>
      <c r="Q171" s="304"/>
      <c r="R171" s="305"/>
      <c r="S171" s="303"/>
      <c r="T171" s="704">
        <f>IF(D183="","④勝",IF(D183&gt;F183,C183,IF(D183&lt;F183,G183,IF(D185&gt;F185,C183,IF(D185&lt;F185,G183)))))</f>
        <v>0</v>
      </c>
      <c r="U171" s="704" t="e">
        <f>IF(#REF!="","②勝",IF(#REF!&gt;#REF!,#REF!,IF(#REF!&lt;#REF!,#REF!,IF(#REF!&gt;#REF!,#REF!,IF(#REF!&lt;#REF!,#REF!)))))</f>
        <v>#REF!</v>
      </c>
      <c r="V171" s="704" t="e">
        <f>IF(#REF!="","②勝",IF(#REF!&gt;#REF!,#REF!,IF(#REF!&lt;#REF!,#REF!,IF(#REF!&gt;#REF!,#REF!,IF(#REF!&lt;#REF!,#REF!)))))</f>
        <v>#REF!</v>
      </c>
      <c r="W171" s="704" t="e">
        <f>IF(#REF!="","②勝",IF(#REF!&gt;#REF!,#REF!,IF(#REF!&lt;#REF!,#REF!,IF(#REF!&gt;#REF!,#REF!,IF(#REF!&lt;#REF!,#REF!)))))</f>
        <v>#REF!</v>
      </c>
      <c r="X171" s="704" t="e">
        <f>IF(#REF!="","②勝",IF(#REF!&gt;#REF!,#REF!,IF(#REF!&lt;#REF!,#REF!,IF(#REF!&gt;#REF!,#REF!,IF(#REF!&lt;#REF!,#REF!)))))</f>
        <v>#REF!</v>
      </c>
      <c r="Y171" s="704" t="e">
        <f>IF(#REF!="","②勝",IF(#REF!&gt;#REF!,#REF!,IF(#REF!&lt;#REF!,#REF!,IF(#REF!&gt;#REF!,#REF!,IF(#REF!&lt;#REF!,#REF!)))))</f>
        <v>#REF!</v>
      </c>
      <c r="Z171" s="306"/>
      <c r="AA171" s="307"/>
      <c r="AB171" s="306"/>
      <c r="AC171" s="306"/>
      <c r="AD171" s="308"/>
      <c r="AE171" s="309"/>
      <c r="AF171" s="309"/>
      <c r="AG171" s="310"/>
      <c r="AH171" s="310"/>
      <c r="AI171" s="310"/>
      <c r="AK171" s="253" t="s">
        <v>389</v>
      </c>
      <c r="AL171" s="705"/>
      <c r="AM171" s="706"/>
      <c r="AN171" s="707"/>
    </row>
    <row r="172" spans="1:40" ht="36" hidden="1" customHeight="1">
      <c r="A172" s="382"/>
      <c r="B172" s="383">
        <v>0.41666666666666669</v>
      </c>
      <c r="C172" s="553"/>
      <c r="D172" s="710"/>
      <c r="E172" s="687"/>
      <c r="F172" s="688"/>
      <c r="G172" s="612"/>
      <c r="H172" s="614"/>
      <c r="I172" s="658"/>
      <c r="J172" s="660"/>
      <c r="L172" s="301"/>
      <c r="M172" s="302"/>
      <c r="N172" s="302"/>
      <c r="O172" s="246"/>
      <c r="P172" s="246"/>
      <c r="Q172" s="302"/>
      <c r="R172" s="246"/>
      <c r="S172" s="246"/>
      <c r="T172" s="302"/>
      <c r="U172" s="246"/>
      <c r="V172" s="312"/>
      <c r="W172" s="306"/>
      <c r="X172" s="306"/>
      <c r="Y172" s="306"/>
      <c r="Z172" s="306"/>
      <c r="AA172" s="307"/>
      <c r="AB172" s="306"/>
      <c r="AC172" s="306"/>
      <c r="AD172" s="308"/>
      <c r="AE172" s="309"/>
      <c r="AF172" s="309"/>
      <c r="AG172" s="310"/>
      <c r="AH172" s="310"/>
      <c r="AI172" s="310"/>
      <c r="AK172" s="253" t="s">
        <v>404</v>
      </c>
      <c r="AL172" s="253" t="s">
        <v>405</v>
      </c>
      <c r="AM172" s="253" t="s">
        <v>392</v>
      </c>
      <c r="AN172" s="253" t="s">
        <v>393</v>
      </c>
    </row>
    <row r="173" spans="1:40" ht="36" hidden="1" customHeight="1">
      <c r="A173" s="382">
        <v>11</v>
      </c>
      <c r="B173" s="384"/>
      <c r="C173" s="598"/>
      <c r="D173" s="276">
        <v>3</v>
      </c>
      <c r="E173" s="285" t="s">
        <v>403</v>
      </c>
      <c r="F173" s="278">
        <v>2</v>
      </c>
      <c r="G173" s="596"/>
      <c r="H173" s="594"/>
      <c r="I173" s="659"/>
      <c r="J173" s="661"/>
      <c r="L173" s="301"/>
      <c r="M173" s="246"/>
      <c r="N173" s="246"/>
      <c r="O173" s="302"/>
      <c r="P173" s="302"/>
      <c r="Q173" s="302"/>
      <c r="R173" s="302"/>
      <c r="S173" s="302"/>
      <c r="T173" s="302"/>
      <c r="U173" s="302"/>
      <c r="V173" s="312"/>
      <c r="W173" s="306"/>
      <c r="X173" s="306"/>
      <c r="Y173" s="306"/>
      <c r="Z173" s="306"/>
      <c r="AA173" s="307"/>
      <c r="AB173" s="306"/>
      <c r="AC173" s="306"/>
      <c r="AD173" s="308"/>
      <c r="AE173" s="309"/>
      <c r="AF173" s="309"/>
      <c r="AG173" s="310"/>
      <c r="AH173" s="310"/>
      <c r="AI173" s="310"/>
      <c r="AK173" s="253">
        <v>1</v>
      </c>
      <c r="AL173" s="273"/>
      <c r="AM173" s="253">
        <f>COUNTIF(H171:H188,AL173)</f>
        <v>2</v>
      </c>
      <c r="AN173" s="253">
        <f>COUNTIF(I171:J188,AL173)</f>
        <v>4</v>
      </c>
    </row>
    <row r="174" spans="1:40" ht="36" hidden="1" customHeight="1">
      <c r="A174" s="382"/>
      <c r="B174" s="385" t="s">
        <v>412</v>
      </c>
      <c r="C174" s="553">
        <f>W182</f>
        <v>0</v>
      </c>
      <c r="D174" s="678">
        <v>1</v>
      </c>
      <c r="E174" s="681" t="s">
        <v>402</v>
      </c>
      <c r="F174" s="683">
        <v>1</v>
      </c>
      <c r="G174" s="612">
        <f>AB182</f>
        <v>0</v>
      </c>
      <c r="H174" s="614">
        <f>AL173</f>
        <v>0</v>
      </c>
      <c r="I174" s="658">
        <f>AL174</f>
        <v>0</v>
      </c>
      <c r="J174" s="660">
        <f>AL173</f>
        <v>0</v>
      </c>
      <c r="L174" s="301"/>
      <c r="M174" s="302"/>
      <c r="N174" s="302"/>
      <c r="O174" s="305"/>
      <c r="P174" s="302"/>
      <c r="Q174" s="302"/>
      <c r="R174" s="689">
        <f>D183</f>
        <v>3</v>
      </c>
      <c r="S174" s="689"/>
      <c r="T174" s="304"/>
      <c r="U174" s="305"/>
      <c r="V174" s="336"/>
      <c r="W174" s="306"/>
      <c r="X174" s="306"/>
      <c r="Y174" s="306"/>
      <c r="Z174" s="715">
        <f>F183</f>
        <v>1</v>
      </c>
      <c r="AA174" s="715"/>
      <c r="AB174" s="306"/>
      <c r="AC174" s="306"/>
      <c r="AD174" s="308"/>
      <c r="AE174" s="309"/>
      <c r="AF174" s="309"/>
      <c r="AG174" s="310"/>
      <c r="AH174" s="310"/>
      <c r="AI174" s="310"/>
      <c r="AK174" s="253">
        <v>2</v>
      </c>
      <c r="AL174" s="273"/>
      <c r="AM174" s="253">
        <f>COUNTIF(H171:H188,AL174)</f>
        <v>2</v>
      </c>
      <c r="AN174" s="253">
        <f>COUNTIF(I171:J188,AL174)</f>
        <v>4</v>
      </c>
    </row>
    <row r="175" spans="1:40" ht="36" hidden="1" customHeight="1">
      <c r="A175" s="382"/>
      <c r="B175" s="386">
        <v>0.45833333333333331</v>
      </c>
      <c r="C175" s="553"/>
      <c r="D175" s="679"/>
      <c r="E175" s="687"/>
      <c r="F175" s="688"/>
      <c r="G175" s="612"/>
      <c r="H175" s="614"/>
      <c r="I175" s="658"/>
      <c r="J175" s="660"/>
      <c r="L175" s="301"/>
      <c r="M175" s="303"/>
      <c r="N175" s="304"/>
      <c r="O175" s="246"/>
      <c r="P175" s="246"/>
      <c r="Q175" s="246"/>
      <c r="R175" s="314"/>
      <c r="S175" s="315"/>
      <c r="T175" s="316"/>
      <c r="U175" s="315"/>
      <c r="V175" s="317"/>
      <c r="W175" s="317"/>
      <c r="X175" s="317"/>
      <c r="Y175" s="317"/>
      <c r="Z175" s="317"/>
      <c r="AA175" s="318"/>
      <c r="AB175" s="306"/>
      <c r="AC175" s="306"/>
      <c r="AD175" s="308"/>
      <c r="AE175" s="309"/>
      <c r="AF175" s="309"/>
      <c r="AG175" s="310"/>
      <c r="AH175" s="310"/>
      <c r="AI175" s="310"/>
      <c r="AK175" s="253">
        <v>3</v>
      </c>
      <c r="AL175" s="273"/>
      <c r="AM175" s="253">
        <f>COUNTIF(H171:H188,AL175)</f>
        <v>2</v>
      </c>
      <c r="AN175" s="253">
        <f>COUNTIF(I172:J277,AL175)</f>
        <v>8</v>
      </c>
    </row>
    <row r="176" spans="1:40" ht="36" hidden="1" customHeight="1">
      <c r="A176" s="382" t="s">
        <v>406</v>
      </c>
      <c r="B176" s="387"/>
      <c r="C176" s="554"/>
      <c r="D176" s="276">
        <v>2</v>
      </c>
      <c r="E176" s="285" t="s">
        <v>403</v>
      </c>
      <c r="F176" s="278">
        <v>3</v>
      </c>
      <c r="G176" s="613"/>
      <c r="H176" s="615"/>
      <c r="I176" s="659"/>
      <c r="J176" s="661"/>
      <c r="L176" s="301"/>
      <c r="M176" s="246"/>
      <c r="N176" s="302"/>
      <c r="O176" s="302"/>
      <c r="P176" s="302"/>
      <c r="Q176" s="302"/>
      <c r="R176" s="319"/>
      <c r="S176" s="302"/>
      <c r="T176" s="302"/>
      <c r="U176" s="302"/>
      <c r="V176" s="306"/>
      <c r="W176" s="306"/>
      <c r="X176" s="306"/>
      <c r="Y176" s="306"/>
      <c r="Z176" s="306"/>
      <c r="AA176" s="320"/>
      <c r="AB176" s="306"/>
      <c r="AC176" s="306"/>
      <c r="AD176" s="308"/>
      <c r="AE176" s="309"/>
      <c r="AF176" s="309"/>
      <c r="AG176" s="310"/>
      <c r="AH176" s="310"/>
      <c r="AI176" s="310"/>
      <c r="AK176" s="253">
        <v>4</v>
      </c>
      <c r="AL176" s="273"/>
      <c r="AM176" s="253">
        <f>COUNTIF(H172:H277,AL176)</f>
        <v>3</v>
      </c>
      <c r="AN176" s="253">
        <f>COUNTIF(I173:J278,AL176)</f>
        <v>8</v>
      </c>
    </row>
    <row r="177" spans="1:40" ht="36" hidden="1" customHeight="1">
      <c r="A177" s="382"/>
      <c r="B177" s="385"/>
      <c r="C177" s="690"/>
      <c r="D177" s="692"/>
      <c r="E177" s="694"/>
      <c r="F177" s="696"/>
      <c r="G177" s="698"/>
      <c r="H177" s="700"/>
      <c r="I177" s="566"/>
      <c r="J177" s="564"/>
      <c r="L177" s="301"/>
      <c r="M177" s="302"/>
      <c r="N177" s="302"/>
      <c r="O177" s="685">
        <f>C183</f>
        <v>0</v>
      </c>
      <c r="P177" s="685"/>
      <c r="Q177" s="685"/>
      <c r="R177" s="685"/>
      <c r="S177" s="685"/>
      <c r="T177" s="302"/>
      <c r="U177" s="302"/>
      <c r="V177" s="306"/>
      <c r="W177" s="306"/>
      <c r="X177" s="306"/>
      <c r="Y177" s="306"/>
      <c r="Z177" s="685">
        <f>G183</f>
        <v>0</v>
      </c>
      <c r="AA177" s="685" t="e">
        <f>IF(#REF!="","①勝",IF(#REF!&gt;#REF!,#REF!,IF(#REF!&lt;#REF!,#REF!,IF(#REF!&gt;#REF!,#REF!,IF(#REF!&lt;#REF!,#REF!)))))</f>
        <v>#REF!</v>
      </c>
      <c r="AB177" s="685" t="e">
        <f>IF(#REF!="","①勝",IF(#REF!&gt;#REF!,#REF!,IF(#REF!&lt;#REF!,#REF!,IF(#REF!&gt;#REF!,#REF!,IF(#REF!&lt;#REF!,#REF!)))))</f>
        <v>#REF!</v>
      </c>
      <c r="AC177" s="685" t="e">
        <f>IF(#REF!="","①勝",IF(#REF!&gt;#REF!,#REF!,IF(#REF!&lt;#REF!,#REF!,IF(#REF!&gt;#REF!,#REF!,IF(#REF!&lt;#REF!,#REF!)))))</f>
        <v>#REF!</v>
      </c>
      <c r="AD177" s="685" t="e">
        <f>IF(#REF!="","①勝",IF(#REF!&gt;#REF!,#REF!,IF(#REF!&lt;#REF!,#REF!,IF(#REF!&gt;#REF!,#REF!,IF(#REF!&lt;#REF!,#REF!)))))</f>
        <v>#REF!</v>
      </c>
      <c r="AE177" s="309"/>
      <c r="AF177" s="309"/>
      <c r="AG177" s="310"/>
      <c r="AH177" s="310"/>
      <c r="AI177" s="310"/>
    </row>
    <row r="178" spans="1:40" ht="36" hidden="1" customHeight="1">
      <c r="A178" s="382"/>
      <c r="B178" s="386">
        <v>0.5</v>
      </c>
      <c r="C178" s="690"/>
      <c r="D178" s="693"/>
      <c r="E178" s="695"/>
      <c r="F178" s="697"/>
      <c r="G178" s="698"/>
      <c r="H178" s="700"/>
      <c r="I178" s="566"/>
      <c r="J178" s="564"/>
      <c r="L178" s="301"/>
      <c r="M178" s="303"/>
      <c r="N178" s="304"/>
      <c r="O178" s="246"/>
      <c r="P178" s="321">
        <f>D171</f>
        <v>1</v>
      </c>
      <c r="Q178" s="359">
        <f>D173</f>
        <v>3</v>
      </c>
      <c r="R178" s="322">
        <f>F173</f>
        <v>2</v>
      </c>
      <c r="S178" s="323">
        <f>F171</f>
        <v>1</v>
      </c>
      <c r="T178" s="246"/>
      <c r="U178" s="246"/>
      <c r="V178" s="246"/>
      <c r="W178" s="246"/>
      <c r="X178" s="246"/>
      <c r="Y178" s="246"/>
      <c r="Z178" s="321">
        <f>D174</f>
        <v>1</v>
      </c>
      <c r="AA178" s="359">
        <f>D176</f>
        <v>2</v>
      </c>
      <c r="AB178" s="322">
        <f>F176</f>
        <v>3</v>
      </c>
      <c r="AC178" s="323">
        <f>F174</f>
        <v>1</v>
      </c>
      <c r="AD178" s="246"/>
      <c r="AE178" s="309"/>
      <c r="AF178" s="309"/>
      <c r="AG178" s="310"/>
      <c r="AH178" s="310"/>
      <c r="AI178" s="310"/>
    </row>
    <row r="179" spans="1:40" ht="36" hidden="1" customHeight="1">
      <c r="A179" s="382">
        <v>3</v>
      </c>
      <c r="B179" s="387"/>
      <c r="C179" s="691"/>
      <c r="D179" s="324"/>
      <c r="E179" s="325"/>
      <c r="F179" s="326"/>
      <c r="G179" s="699"/>
      <c r="H179" s="701"/>
      <c r="I179" s="567"/>
      <c r="J179" s="565"/>
      <c r="L179" s="301"/>
      <c r="M179" s="246"/>
      <c r="N179" s="302"/>
      <c r="O179" s="246"/>
      <c r="P179" s="327"/>
      <c r="Q179" s="302"/>
      <c r="R179" s="246"/>
      <c r="S179" s="328"/>
      <c r="T179" s="246"/>
      <c r="U179" s="246"/>
      <c r="V179" s="306"/>
      <c r="W179" s="306"/>
      <c r="X179" s="306"/>
      <c r="Y179" s="312"/>
      <c r="Z179" s="306"/>
      <c r="AA179" s="307"/>
      <c r="AB179" s="306"/>
      <c r="AC179" s="312"/>
      <c r="AD179" s="308"/>
      <c r="AE179" s="309"/>
      <c r="AF179" s="309"/>
      <c r="AG179" s="310"/>
      <c r="AH179" s="310"/>
      <c r="AI179" s="310"/>
    </row>
    <row r="180" spans="1:40" ht="36" hidden="1" customHeight="1">
      <c r="A180" s="382"/>
      <c r="B180" s="388" t="s">
        <v>413</v>
      </c>
      <c r="C180" s="580">
        <f>IF(D171="","①負",IF(D171&lt;F171,C171,IF(D171&gt;F171,G171,IF(D173&lt;F173,C171,IF(D173&gt;F173,G171)))))</f>
        <v>0</v>
      </c>
      <c r="D180" s="678">
        <v>0</v>
      </c>
      <c r="E180" s="686" t="s">
        <v>402</v>
      </c>
      <c r="F180" s="683">
        <v>3</v>
      </c>
      <c r="G180" s="577">
        <f>IF(D174="","②負",IF(D174&lt;F174,C174,IF(D174&gt;F174,G174,IF(D176&lt;F176,C174,IF(D176&gt;F176,G174)))))</f>
        <v>0</v>
      </c>
      <c r="H180" s="658" t="s">
        <v>414</v>
      </c>
      <c r="I180" s="658" t="s">
        <v>415</v>
      </c>
      <c r="J180" s="660" t="s">
        <v>414</v>
      </c>
      <c r="M180" s="246"/>
      <c r="N180" s="246"/>
      <c r="O180" s="246"/>
      <c r="P180" s="327"/>
      <c r="Q180" s="246"/>
      <c r="R180" s="246"/>
      <c r="S180" s="328"/>
      <c r="T180" s="246"/>
      <c r="U180" s="329"/>
      <c r="V180" s="329"/>
      <c r="W180" s="329"/>
      <c r="X180" s="329"/>
      <c r="Y180" s="329"/>
      <c r="Z180" s="330"/>
      <c r="AA180" s="329"/>
      <c r="AB180" s="329"/>
      <c r="AC180" s="331"/>
      <c r="AD180" s="329"/>
      <c r="AE180" s="329"/>
      <c r="AF180" s="297"/>
      <c r="AG180" s="297"/>
      <c r="AH180" s="297"/>
      <c r="AI180" s="297"/>
      <c r="AK180" s="332"/>
    </row>
    <row r="181" spans="1:40" ht="36" hidden="1" customHeight="1">
      <c r="A181" s="382"/>
      <c r="B181" s="386">
        <v>0.54166666666666663</v>
      </c>
      <c r="C181" s="581"/>
      <c r="D181" s="679"/>
      <c r="E181" s="687"/>
      <c r="F181" s="688"/>
      <c r="G181" s="578"/>
      <c r="H181" s="658"/>
      <c r="I181" s="658"/>
      <c r="J181" s="660"/>
      <c r="L181" s="333"/>
      <c r="M181" s="246"/>
      <c r="N181" s="246"/>
      <c r="O181" s="246"/>
      <c r="P181" s="334"/>
      <c r="Q181" s="335"/>
      <c r="R181" s="335"/>
      <c r="S181" s="336"/>
      <c r="T181" s="306"/>
      <c r="U181" s="306"/>
      <c r="V181" s="306"/>
      <c r="W181" s="306"/>
      <c r="X181" s="306"/>
      <c r="Y181" s="306"/>
      <c r="Z181" s="337"/>
      <c r="AA181" s="338"/>
      <c r="AB181" s="338"/>
      <c r="AC181" s="336"/>
      <c r="AD181" s="306"/>
      <c r="AE181" s="306"/>
      <c r="AF181" s="302"/>
      <c r="AG181" s="299"/>
      <c r="AH181" s="299"/>
      <c r="AI181" s="299"/>
      <c r="AK181" s="291"/>
      <c r="AL181" s="662"/>
      <c r="AM181" s="662"/>
      <c r="AN181" s="662"/>
    </row>
    <row r="182" spans="1:40" ht="36" hidden="1" customHeight="1">
      <c r="A182" s="382" t="s">
        <v>407</v>
      </c>
      <c r="B182" s="387"/>
      <c r="C182" s="598"/>
      <c r="D182" s="276"/>
      <c r="E182" s="277" t="s">
        <v>403</v>
      </c>
      <c r="F182" s="278"/>
      <c r="G182" s="596"/>
      <c r="H182" s="659"/>
      <c r="I182" s="659"/>
      <c r="J182" s="661"/>
      <c r="L182" s="300"/>
      <c r="M182" s="663">
        <f>AL173</f>
        <v>0</v>
      </c>
      <c r="N182" s="663"/>
      <c r="O182" s="663"/>
      <c r="P182" s="663"/>
      <c r="Q182" s="663"/>
      <c r="R182" s="663">
        <f>AL174</f>
        <v>0</v>
      </c>
      <c r="S182" s="663"/>
      <c r="T182" s="663"/>
      <c r="U182" s="663"/>
      <c r="V182" s="663"/>
      <c r="W182" s="663">
        <f>AL175</f>
        <v>0</v>
      </c>
      <c r="X182" s="663"/>
      <c r="Y182" s="663"/>
      <c r="Z182" s="663"/>
      <c r="AA182" s="663"/>
      <c r="AB182" s="663">
        <f>AL176</f>
        <v>0</v>
      </c>
      <c r="AC182" s="663"/>
      <c r="AD182" s="663"/>
      <c r="AE182" s="663"/>
      <c r="AF182" s="663"/>
      <c r="AG182" s="293"/>
      <c r="AH182" s="293"/>
      <c r="AI182" s="293"/>
      <c r="AK182" s="291"/>
      <c r="AL182" s="662"/>
      <c r="AM182" s="662"/>
      <c r="AN182" s="662"/>
    </row>
    <row r="183" spans="1:40" ht="36" hidden="1" customHeight="1">
      <c r="A183" s="382"/>
      <c r="B183" s="388" t="s">
        <v>416</v>
      </c>
      <c r="C183" s="677">
        <f>IF(D171="","①勝",IF(D171&gt;F171,C171,IF(D171&lt;F171,G171,IF(D173&gt;F173,C171,IF(D173&lt;F173,G171)))))</f>
        <v>0</v>
      </c>
      <c r="D183" s="678">
        <v>3</v>
      </c>
      <c r="E183" s="680" t="s">
        <v>402</v>
      </c>
      <c r="F183" s="682">
        <v>1</v>
      </c>
      <c r="G183" s="684">
        <f>IF(D174="","②勝",IF(D174&gt;F174,C174,IF(D174&lt;F174,G174,IF(D176&gt;F176,C174,IF(D176&lt;F176,G174)))))</f>
        <v>0</v>
      </c>
      <c r="H183" s="664" t="s">
        <v>417</v>
      </c>
      <c r="I183" s="657" t="s">
        <v>418</v>
      </c>
      <c r="J183" s="660" t="s">
        <v>417</v>
      </c>
      <c r="L183" s="301"/>
      <c r="M183" s="302"/>
      <c r="N183" s="302"/>
      <c r="O183" s="302"/>
      <c r="P183" s="302"/>
      <c r="Q183" s="302"/>
      <c r="R183" s="302"/>
      <c r="S183" s="302"/>
      <c r="T183" s="302"/>
      <c r="U183" s="302"/>
      <c r="V183" s="306"/>
      <c r="W183" s="306"/>
      <c r="X183" s="306"/>
      <c r="Y183" s="306"/>
      <c r="Z183" s="306"/>
      <c r="AA183" s="307"/>
      <c r="AB183" s="306"/>
      <c r="AC183" s="306"/>
      <c r="AD183" s="308"/>
      <c r="AE183" s="309"/>
      <c r="AF183" s="339"/>
      <c r="AG183" s="296"/>
      <c r="AH183" s="296"/>
      <c r="AI183" s="296"/>
      <c r="AK183" s="291"/>
      <c r="AL183" s="662"/>
      <c r="AM183" s="662"/>
      <c r="AN183" s="662"/>
    </row>
    <row r="184" spans="1:40" ht="36" hidden="1" customHeight="1">
      <c r="A184" s="382"/>
      <c r="B184" s="386">
        <v>0.58333333333333337</v>
      </c>
      <c r="C184" s="553"/>
      <c r="D184" s="679"/>
      <c r="E184" s="681"/>
      <c r="F184" s="683"/>
      <c r="G184" s="612"/>
      <c r="H184" s="614"/>
      <c r="I184" s="658"/>
      <c r="J184" s="660"/>
      <c r="L184" s="301"/>
      <c r="M184" s="302"/>
      <c r="N184" s="302"/>
      <c r="O184" s="663">
        <f>C180</f>
        <v>0</v>
      </c>
      <c r="P184" s="663"/>
      <c r="Q184" s="663"/>
      <c r="R184" s="663"/>
      <c r="S184" s="663"/>
      <c r="T184" s="340"/>
      <c r="U184" s="305"/>
      <c r="V184" s="306"/>
      <c r="W184" s="306"/>
      <c r="X184" s="306"/>
      <c r="Y184" s="306"/>
      <c r="Z184" s="663">
        <f>G180</f>
        <v>0</v>
      </c>
      <c r="AA184" s="663"/>
      <c r="AB184" s="663"/>
      <c r="AC184" s="663"/>
      <c r="AD184" s="663"/>
      <c r="AE184" s="309"/>
      <c r="AF184" s="339"/>
      <c r="AG184" s="296"/>
      <c r="AH184" s="296"/>
      <c r="AI184" s="296"/>
      <c r="AK184" s="291"/>
      <c r="AL184" s="291"/>
      <c r="AM184" s="291"/>
      <c r="AN184" s="291"/>
    </row>
    <row r="185" spans="1:40" ht="36" hidden="1" customHeight="1">
      <c r="A185" s="382"/>
      <c r="B185" s="387"/>
      <c r="C185" s="554"/>
      <c r="D185" s="276"/>
      <c r="E185" s="285" t="s">
        <v>403</v>
      </c>
      <c r="F185" s="278"/>
      <c r="G185" s="613"/>
      <c r="H185" s="615"/>
      <c r="I185" s="659"/>
      <c r="J185" s="661"/>
      <c r="L185" s="301"/>
      <c r="M185" s="246"/>
      <c r="N185" s="246"/>
      <c r="O185" s="246"/>
      <c r="P185" s="246"/>
      <c r="Q185" s="302"/>
      <c r="R185" s="334"/>
      <c r="S185" s="335"/>
      <c r="T185" s="341"/>
      <c r="U185" s="335"/>
      <c r="V185" s="338"/>
      <c r="W185" s="338"/>
      <c r="X185" s="338"/>
      <c r="Y185" s="338"/>
      <c r="Z185" s="338"/>
      <c r="AA185" s="342"/>
      <c r="AB185" s="306"/>
      <c r="AC185" s="306"/>
      <c r="AD185" s="308"/>
      <c r="AE185" s="309"/>
      <c r="AF185" s="339"/>
      <c r="AG185" s="296"/>
      <c r="AH185" s="296"/>
      <c r="AI185" s="296"/>
      <c r="AK185" s="291"/>
      <c r="AL185" s="292"/>
      <c r="AM185" s="291"/>
      <c r="AN185" s="291"/>
    </row>
    <row r="186" spans="1:40" ht="36" hidden="1" customHeight="1">
      <c r="A186" s="382" t="s">
        <v>408</v>
      </c>
      <c r="B186" s="388"/>
      <c r="C186" s="665"/>
      <c r="D186" s="668"/>
      <c r="E186" s="670"/>
      <c r="F186" s="672"/>
      <c r="G186" s="674"/>
      <c r="H186" s="646"/>
      <c r="I186" s="649"/>
      <c r="J186" s="652"/>
      <c r="L186" s="343"/>
      <c r="M186" s="292"/>
      <c r="N186" s="292"/>
      <c r="O186" s="292"/>
      <c r="P186" s="292"/>
      <c r="Q186" s="292"/>
      <c r="R186" s="655">
        <f>D180</f>
        <v>0</v>
      </c>
      <c r="S186" s="655"/>
      <c r="T186" s="302"/>
      <c r="U186" s="302"/>
      <c r="V186" s="306"/>
      <c r="W186" s="306"/>
      <c r="X186" s="306"/>
      <c r="Y186" s="306"/>
      <c r="Z186" s="656">
        <f>F180</f>
        <v>3</v>
      </c>
      <c r="AA186" s="656"/>
      <c r="AB186" s="344"/>
      <c r="AC186" s="344"/>
      <c r="AD186" s="345"/>
      <c r="AE186" s="310"/>
      <c r="AF186" s="296"/>
      <c r="AG186" s="296"/>
      <c r="AH186" s="296"/>
      <c r="AI186" s="296"/>
      <c r="AK186" s="291"/>
      <c r="AL186" s="292"/>
      <c r="AM186" s="291"/>
      <c r="AN186" s="291"/>
    </row>
    <row r="187" spans="1:40" ht="36" hidden="1" customHeight="1">
      <c r="A187" s="382"/>
      <c r="B187" s="386">
        <v>0.625</v>
      </c>
      <c r="C187" s="666"/>
      <c r="D187" s="669"/>
      <c r="E187" s="671"/>
      <c r="F187" s="673"/>
      <c r="G187" s="675"/>
      <c r="H187" s="647"/>
      <c r="I187" s="650"/>
      <c r="J187" s="653"/>
      <c r="L187" s="343"/>
      <c r="M187" s="346"/>
      <c r="N187" s="347"/>
      <c r="O187" s="348"/>
      <c r="P187" s="292"/>
      <c r="Q187" s="292"/>
      <c r="R187" s="292"/>
      <c r="S187" s="346"/>
      <c r="T187" s="347"/>
      <c r="U187" s="348"/>
      <c r="V187" s="344"/>
      <c r="W187" s="344"/>
      <c r="X187" s="344"/>
      <c r="Y187" s="344"/>
      <c r="Z187" s="344"/>
      <c r="AA187" s="349"/>
      <c r="AB187" s="344"/>
      <c r="AC187" s="344"/>
      <c r="AD187" s="345"/>
      <c r="AE187" s="310"/>
      <c r="AF187" s="296"/>
      <c r="AG187" s="296"/>
      <c r="AH187" s="296"/>
      <c r="AI187" s="296"/>
      <c r="AK187" s="291"/>
      <c r="AL187" s="292"/>
      <c r="AM187" s="291"/>
      <c r="AN187" s="291"/>
    </row>
    <row r="188" spans="1:40" ht="36" hidden="1" customHeight="1" thickBot="1">
      <c r="A188" s="389"/>
      <c r="B188" s="390"/>
      <c r="C188" s="667"/>
      <c r="D188" s="350"/>
      <c r="E188" s="351"/>
      <c r="F188" s="352"/>
      <c r="G188" s="676"/>
      <c r="H188" s="648"/>
      <c r="I188" s="651"/>
      <c r="J188" s="654"/>
      <c r="L188" s="343"/>
      <c r="N188" s="292"/>
      <c r="T188" s="292"/>
      <c r="V188" s="344"/>
      <c r="W188" s="344"/>
      <c r="X188" s="344"/>
      <c r="Y188" s="344"/>
      <c r="Z188" s="344"/>
      <c r="AA188" s="349"/>
      <c r="AB188" s="344"/>
      <c r="AC188" s="344"/>
      <c r="AD188" s="345"/>
      <c r="AE188" s="310"/>
      <c r="AF188" s="296"/>
      <c r="AG188" s="296"/>
      <c r="AH188" s="296"/>
      <c r="AI188" s="296"/>
      <c r="AK188" s="291"/>
      <c r="AL188" s="291"/>
      <c r="AM188" s="291"/>
      <c r="AN188" s="291"/>
    </row>
    <row r="189" spans="1:40" ht="36" hidden="1" customHeight="1">
      <c r="A189" s="268"/>
      <c r="B189" s="356"/>
      <c r="C189" s="360"/>
      <c r="D189" s="360"/>
      <c r="E189" s="361"/>
      <c r="F189" s="360"/>
      <c r="G189" s="360"/>
      <c r="H189" s="362"/>
      <c r="I189" s="362"/>
      <c r="J189" s="362"/>
      <c r="L189" s="343"/>
      <c r="N189" s="292"/>
      <c r="T189" s="292"/>
      <c r="V189" s="344"/>
      <c r="W189" s="344"/>
      <c r="X189" s="344"/>
      <c r="Y189" s="344"/>
      <c r="Z189" s="344"/>
      <c r="AA189" s="349"/>
      <c r="AB189" s="344"/>
      <c r="AC189" s="344"/>
      <c r="AD189" s="345"/>
      <c r="AE189" s="310"/>
      <c r="AF189" s="296"/>
      <c r="AG189" s="296"/>
      <c r="AH189" s="296"/>
      <c r="AI189" s="296"/>
      <c r="AK189" s="291"/>
      <c r="AL189" s="291"/>
      <c r="AM189" s="291"/>
      <c r="AN189" s="291"/>
    </row>
    <row r="190" spans="1:40" ht="36" hidden="1" customHeight="1">
      <c r="A190" s="268"/>
      <c r="B190" s="356"/>
      <c r="C190" s="360"/>
      <c r="D190" s="360"/>
      <c r="E190" s="361"/>
      <c r="F190" s="360"/>
      <c r="G190" s="360"/>
      <c r="H190" s="362"/>
      <c r="I190" s="362"/>
      <c r="J190" s="362"/>
      <c r="L190" s="343"/>
      <c r="N190" s="292"/>
      <c r="T190" s="292"/>
      <c r="V190" s="344"/>
      <c r="W190" s="344"/>
      <c r="X190" s="344"/>
      <c r="Y190" s="344"/>
      <c r="Z190" s="344"/>
      <c r="AA190" s="349"/>
      <c r="AB190" s="344"/>
      <c r="AC190" s="344"/>
      <c r="AD190" s="345"/>
      <c r="AE190" s="310"/>
      <c r="AF190" s="296"/>
      <c r="AG190" s="296"/>
      <c r="AH190" s="296"/>
      <c r="AI190" s="296"/>
      <c r="AK190" s="291"/>
      <c r="AL190" s="291"/>
      <c r="AM190" s="291"/>
      <c r="AN190" s="291"/>
    </row>
    <row r="191" spans="1:40" ht="36" hidden="1" customHeight="1" thickBot="1">
      <c r="A191" s="243">
        <f>AL193</f>
        <v>0</v>
      </c>
      <c r="U191" s="244"/>
      <c r="V191" s="244" t="s">
        <v>380</v>
      </c>
      <c r="W191" s="244"/>
      <c r="X191" s="244"/>
      <c r="Y191" s="244"/>
      <c r="Z191" s="725" t="str">
        <f>AM191</f>
        <v>7</v>
      </c>
      <c r="AA191" s="725"/>
      <c r="AB191" s="244" t="s">
        <v>409</v>
      </c>
      <c r="AC191" s="244"/>
      <c r="AD191" s="244"/>
      <c r="AE191" s="244"/>
      <c r="AF191" s="245"/>
      <c r="AG191" s="297"/>
      <c r="AH191" s="297"/>
      <c r="AI191" s="297"/>
      <c r="AK191" s="246" t="s">
        <v>382</v>
      </c>
      <c r="AL191" s="246"/>
      <c r="AM191" s="247" t="s">
        <v>383</v>
      </c>
      <c r="AN191" s="246" t="s">
        <v>381</v>
      </c>
    </row>
    <row r="192" spans="1:40" ht="36" hidden="1" customHeight="1">
      <c r="A192" s="720" t="s">
        <v>384</v>
      </c>
      <c r="B192" s="721"/>
      <c r="C192" s="248" t="s">
        <v>385</v>
      </c>
      <c r="D192" s="535">
        <f>C197</f>
        <v>0</v>
      </c>
      <c r="E192" s="535"/>
      <c r="F192" s="535"/>
      <c r="G192" s="249">
        <f>G197</f>
        <v>0</v>
      </c>
      <c r="H192" s="250" t="s">
        <v>386</v>
      </c>
      <c r="I192" s="250">
        <f>C206</f>
        <v>0</v>
      </c>
      <c r="J192" s="251">
        <f>G206</f>
        <v>0</v>
      </c>
      <c r="L192" s="722" t="s">
        <v>387</v>
      </c>
      <c r="M192" s="722"/>
      <c r="N192" s="722"/>
      <c r="O192" s="723">
        <f>AL192</f>
        <v>0</v>
      </c>
      <c r="P192" s="723"/>
      <c r="Q192" s="724" t="s">
        <v>388</v>
      </c>
      <c r="R192" s="724"/>
      <c r="S192" s="717">
        <f>AL193</f>
        <v>0</v>
      </c>
      <c r="T192" s="717"/>
      <c r="U192" s="717"/>
      <c r="V192" s="717"/>
      <c r="W192" s="717"/>
      <c r="X192" s="717"/>
      <c r="Y192" s="717"/>
      <c r="Z192" s="717"/>
      <c r="AA192" s="716" t="s">
        <v>389</v>
      </c>
      <c r="AB192" s="716"/>
      <c r="AC192" s="717">
        <f>AL194</f>
        <v>0</v>
      </c>
      <c r="AD192" s="717"/>
      <c r="AE192" s="717"/>
      <c r="AF192" s="717"/>
      <c r="AG192" s="298"/>
      <c r="AH192" s="299"/>
      <c r="AI192" s="299"/>
      <c r="AK192" s="253" t="s">
        <v>387</v>
      </c>
      <c r="AL192" s="705"/>
      <c r="AM192" s="706"/>
      <c r="AN192" s="707"/>
    </row>
    <row r="193" spans="1:40" ht="36" hidden="1" customHeight="1" thickBot="1">
      <c r="A193" s="378" t="s">
        <v>390</v>
      </c>
      <c r="B193" s="379" t="s">
        <v>391</v>
      </c>
      <c r="C193" s="523" t="s">
        <v>410</v>
      </c>
      <c r="D193" s="524"/>
      <c r="E193" s="524"/>
      <c r="F193" s="524"/>
      <c r="G193" s="524"/>
      <c r="H193" s="256" t="s">
        <v>392</v>
      </c>
      <c r="I193" s="718" t="s">
        <v>393</v>
      </c>
      <c r="J193" s="719"/>
      <c r="L193" s="300"/>
      <c r="M193" s="301"/>
      <c r="N193" s="301"/>
      <c r="O193" s="301"/>
      <c r="P193" s="301"/>
      <c r="Q193" s="301"/>
      <c r="R193" s="301"/>
      <c r="S193" s="301"/>
      <c r="T193" s="301"/>
      <c r="U193" s="301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3"/>
      <c r="AK193" s="253" t="s">
        <v>388</v>
      </c>
      <c r="AL193" s="705"/>
      <c r="AM193" s="706"/>
      <c r="AN193" s="707"/>
    </row>
    <row r="194" spans="1:40" ht="36" hidden="1" customHeight="1" thickTop="1">
      <c r="A194" s="380"/>
      <c r="B194" s="381" t="s">
        <v>411</v>
      </c>
      <c r="C194" s="708">
        <f>M205</f>
        <v>0</v>
      </c>
      <c r="D194" s="709">
        <v>1</v>
      </c>
      <c r="E194" s="711" t="s">
        <v>402</v>
      </c>
      <c r="F194" s="712">
        <v>1</v>
      </c>
      <c r="G194" s="713">
        <f>R205</f>
        <v>0</v>
      </c>
      <c r="H194" s="714">
        <f>AL198</f>
        <v>0</v>
      </c>
      <c r="I194" s="702">
        <f>AL199</f>
        <v>0</v>
      </c>
      <c r="J194" s="703">
        <f>AL198</f>
        <v>0</v>
      </c>
      <c r="L194" s="301"/>
      <c r="M194" s="302"/>
      <c r="N194" s="302"/>
      <c r="O194" s="302"/>
      <c r="P194" s="303"/>
      <c r="Q194" s="304"/>
      <c r="R194" s="305"/>
      <c r="S194" s="303"/>
      <c r="T194" s="704">
        <f>IF(D206="","④勝",IF(D206&gt;F206,C206,IF(D206&lt;F206,G206,IF(D208&gt;F208,C206,IF(D208&lt;F208,G206)))))</f>
        <v>0</v>
      </c>
      <c r="U194" s="704" t="e">
        <f>IF(R186="","②勝",IF(R186&gt;T186,Q186,IF(R186&lt;T186,U186,IF(#REF!&gt;#REF!,Q186,IF(#REF!&lt;#REF!,U186)))))</f>
        <v>#REF!</v>
      </c>
      <c r="V194" s="704" t="str">
        <f>IF(S186="","②勝",IF(S186&gt;U186,R186,IF(S186&lt;U186,V186,IF(#REF!&gt;#REF!,R186,IF(#REF!&lt;#REF!,V186)))))</f>
        <v>②勝</v>
      </c>
      <c r="W194" s="704" t="str">
        <f>IF(T186="","②勝",IF(T186&gt;V186,S186,IF(T186&lt;V186,W186,IF(#REF!&gt;#REF!,S186,IF(#REF!&lt;#REF!,W186)))))</f>
        <v>②勝</v>
      </c>
      <c r="X194" s="704" t="str">
        <f>IF(U186="","②勝",IF(U186&gt;W186,T186,IF(U186&lt;W186,X186,IF(#REF!&gt;#REF!,T186,IF(#REF!&lt;#REF!,X186)))))</f>
        <v>②勝</v>
      </c>
      <c r="Y194" s="704" t="str">
        <f>IF(V186="","②勝",IF(V186&gt;X186,U186,IF(V186&lt;X186,Y186,IF(#REF!&gt;#REF!,U186,IF(#REF!&lt;#REF!,Y186)))))</f>
        <v>②勝</v>
      </c>
      <c r="Z194" s="306"/>
      <c r="AA194" s="307"/>
      <c r="AB194" s="306"/>
      <c r="AC194" s="306"/>
      <c r="AD194" s="308"/>
      <c r="AE194" s="309"/>
      <c r="AF194" s="309"/>
      <c r="AG194" s="310"/>
      <c r="AH194" s="310"/>
      <c r="AI194" s="310"/>
      <c r="AK194" s="253" t="s">
        <v>389</v>
      </c>
      <c r="AL194" s="705"/>
      <c r="AM194" s="706"/>
      <c r="AN194" s="707"/>
    </row>
    <row r="195" spans="1:40" ht="36" hidden="1" customHeight="1">
      <c r="A195" s="382"/>
      <c r="B195" s="383">
        <v>0.41666666666666669</v>
      </c>
      <c r="C195" s="553"/>
      <c r="D195" s="710"/>
      <c r="E195" s="687"/>
      <c r="F195" s="688"/>
      <c r="G195" s="612"/>
      <c r="H195" s="614"/>
      <c r="I195" s="658"/>
      <c r="J195" s="660"/>
      <c r="L195" s="301"/>
      <c r="M195" s="302"/>
      <c r="N195" s="302"/>
      <c r="O195" s="246"/>
      <c r="P195" s="246"/>
      <c r="Q195" s="302"/>
      <c r="R195" s="246"/>
      <c r="S195" s="246"/>
      <c r="T195" s="302"/>
      <c r="U195" s="246"/>
      <c r="V195" s="312"/>
      <c r="W195" s="306"/>
      <c r="X195" s="306"/>
      <c r="Y195" s="306"/>
      <c r="Z195" s="306"/>
      <c r="AA195" s="307"/>
      <c r="AB195" s="306"/>
      <c r="AC195" s="306"/>
      <c r="AD195" s="308"/>
      <c r="AE195" s="309"/>
      <c r="AF195" s="309"/>
      <c r="AG195" s="310"/>
      <c r="AH195" s="310"/>
      <c r="AI195" s="310"/>
      <c r="AK195" s="253" t="s">
        <v>404</v>
      </c>
      <c r="AL195" s="253" t="s">
        <v>405</v>
      </c>
      <c r="AM195" s="253" t="s">
        <v>392</v>
      </c>
      <c r="AN195" s="253" t="s">
        <v>393</v>
      </c>
    </row>
    <row r="196" spans="1:40" ht="36" hidden="1" customHeight="1">
      <c r="A196" s="382">
        <v>11</v>
      </c>
      <c r="B196" s="384"/>
      <c r="C196" s="598"/>
      <c r="D196" s="276">
        <v>3</v>
      </c>
      <c r="E196" s="285" t="s">
        <v>403</v>
      </c>
      <c r="F196" s="278">
        <v>2</v>
      </c>
      <c r="G196" s="596"/>
      <c r="H196" s="594"/>
      <c r="I196" s="659"/>
      <c r="J196" s="661"/>
      <c r="L196" s="301"/>
      <c r="M196" s="246"/>
      <c r="N196" s="246"/>
      <c r="O196" s="302"/>
      <c r="P196" s="302"/>
      <c r="Q196" s="302"/>
      <c r="R196" s="302"/>
      <c r="S196" s="302"/>
      <c r="T196" s="302"/>
      <c r="U196" s="302"/>
      <c r="V196" s="312"/>
      <c r="W196" s="306"/>
      <c r="X196" s="306"/>
      <c r="Y196" s="306"/>
      <c r="Z196" s="306"/>
      <c r="AA196" s="307"/>
      <c r="AB196" s="306"/>
      <c r="AC196" s="306"/>
      <c r="AD196" s="308"/>
      <c r="AE196" s="309"/>
      <c r="AF196" s="309"/>
      <c r="AG196" s="310"/>
      <c r="AH196" s="310"/>
      <c r="AI196" s="310"/>
      <c r="AK196" s="253">
        <v>1</v>
      </c>
      <c r="AL196" s="273"/>
      <c r="AM196" s="253">
        <f>COUNTIF(H194:H211,AL196)</f>
        <v>2</v>
      </c>
      <c r="AN196" s="253">
        <f>COUNTIF(I194:J211,AL196)</f>
        <v>4</v>
      </c>
    </row>
    <row r="197" spans="1:40" ht="36" hidden="1" customHeight="1">
      <c r="A197" s="382"/>
      <c r="B197" s="385" t="s">
        <v>412</v>
      </c>
      <c r="C197" s="553">
        <f>W205</f>
        <v>0</v>
      </c>
      <c r="D197" s="678">
        <v>1</v>
      </c>
      <c r="E197" s="681" t="s">
        <v>402</v>
      </c>
      <c r="F197" s="683">
        <v>1</v>
      </c>
      <c r="G197" s="612">
        <f>AB205</f>
        <v>0</v>
      </c>
      <c r="H197" s="614">
        <f>AL196</f>
        <v>0</v>
      </c>
      <c r="I197" s="658">
        <f>AL197</f>
        <v>0</v>
      </c>
      <c r="J197" s="660">
        <f>AL196</f>
        <v>0</v>
      </c>
      <c r="L197" s="301"/>
      <c r="M197" s="302"/>
      <c r="N197" s="302"/>
      <c r="O197" s="305"/>
      <c r="P197" s="302"/>
      <c r="Q197" s="302"/>
      <c r="R197" s="689">
        <f>D206</f>
        <v>3</v>
      </c>
      <c r="S197" s="689"/>
      <c r="T197" s="304"/>
      <c r="U197" s="305"/>
      <c r="V197" s="336"/>
      <c r="W197" s="306"/>
      <c r="X197" s="306"/>
      <c r="Y197" s="306"/>
      <c r="Z197" s="715">
        <f>F206</f>
        <v>1</v>
      </c>
      <c r="AA197" s="715"/>
      <c r="AB197" s="306"/>
      <c r="AC197" s="306"/>
      <c r="AD197" s="308"/>
      <c r="AE197" s="309"/>
      <c r="AF197" s="309"/>
      <c r="AG197" s="310"/>
      <c r="AH197" s="310"/>
      <c r="AI197" s="310"/>
      <c r="AK197" s="253">
        <v>2</v>
      </c>
      <c r="AL197" s="273"/>
      <c r="AM197" s="253">
        <f>COUNTIF(H194:H211,AL197)</f>
        <v>2</v>
      </c>
      <c r="AN197" s="253">
        <f>COUNTIF(I194:J211,AL197)</f>
        <v>4</v>
      </c>
    </row>
    <row r="198" spans="1:40" ht="36" hidden="1" customHeight="1">
      <c r="A198" s="382"/>
      <c r="B198" s="386">
        <v>0.45833333333333331</v>
      </c>
      <c r="C198" s="553"/>
      <c r="D198" s="679"/>
      <c r="E198" s="687"/>
      <c r="F198" s="688"/>
      <c r="G198" s="612"/>
      <c r="H198" s="614"/>
      <c r="I198" s="658"/>
      <c r="J198" s="660"/>
      <c r="L198" s="301"/>
      <c r="M198" s="303"/>
      <c r="N198" s="304"/>
      <c r="O198" s="246"/>
      <c r="P198" s="246"/>
      <c r="Q198" s="246"/>
      <c r="R198" s="314"/>
      <c r="S198" s="315"/>
      <c r="T198" s="316"/>
      <c r="U198" s="315"/>
      <c r="V198" s="317"/>
      <c r="W198" s="317"/>
      <c r="X198" s="317"/>
      <c r="Y198" s="317"/>
      <c r="Z198" s="317"/>
      <c r="AA198" s="318"/>
      <c r="AB198" s="306"/>
      <c r="AC198" s="306"/>
      <c r="AD198" s="308"/>
      <c r="AE198" s="309"/>
      <c r="AF198" s="309"/>
      <c r="AG198" s="310"/>
      <c r="AH198" s="310"/>
      <c r="AI198" s="310"/>
      <c r="AK198" s="253">
        <v>3</v>
      </c>
      <c r="AL198" s="273"/>
      <c r="AM198" s="253">
        <f>COUNTIF(H194:H211,AL198)</f>
        <v>2</v>
      </c>
      <c r="AN198" s="253">
        <f>COUNTIF(I195:J298,AL198)</f>
        <v>2</v>
      </c>
    </row>
    <row r="199" spans="1:40" ht="36" hidden="1" customHeight="1">
      <c r="A199" s="382" t="s">
        <v>406</v>
      </c>
      <c r="B199" s="387"/>
      <c r="C199" s="554"/>
      <c r="D199" s="276">
        <v>2</v>
      </c>
      <c r="E199" s="285" t="s">
        <v>403</v>
      </c>
      <c r="F199" s="278">
        <v>3</v>
      </c>
      <c r="G199" s="613"/>
      <c r="H199" s="615"/>
      <c r="I199" s="659"/>
      <c r="J199" s="661"/>
      <c r="L199" s="301"/>
      <c r="M199" s="246"/>
      <c r="N199" s="302"/>
      <c r="O199" s="302"/>
      <c r="P199" s="302"/>
      <c r="Q199" s="302"/>
      <c r="R199" s="319"/>
      <c r="S199" s="302"/>
      <c r="T199" s="302"/>
      <c r="U199" s="302"/>
      <c r="V199" s="306"/>
      <c r="W199" s="306"/>
      <c r="X199" s="306"/>
      <c r="Y199" s="306"/>
      <c r="Z199" s="306"/>
      <c r="AA199" s="320"/>
      <c r="AB199" s="306"/>
      <c r="AC199" s="306"/>
      <c r="AD199" s="308"/>
      <c r="AE199" s="309"/>
      <c r="AF199" s="309"/>
      <c r="AG199" s="310"/>
      <c r="AH199" s="310"/>
      <c r="AI199" s="310"/>
      <c r="AK199" s="253">
        <v>4</v>
      </c>
      <c r="AL199" s="273"/>
      <c r="AM199" s="253">
        <f>COUNTIF(H195:H298,AL199)</f>
        <v>1</v>
      </c>
      <c r="AN199" s="253">
        <f>COUNTIF(I196:J299,AL199)</f>
        <v>2</v>
      </c>
    </row>
    <row r="200" spans="1:40" ht="36" hidden="1" customHeight="1">
      <c r="A200" s="382"/>
      <c r="B200" s="385"/>
      <c r="C200" s="690"/>
      <c r="D200" s="692"/>
      <c r="E200" s="694"/>
      <c r="F200" s="696"/>
      <c r="G200" s="698"/>
      <c r="H200" s="700"/>
      <c r="I200" s="566"/>
      <c r="J200" s="564"/>
      <c r="L200" s="301"/>
      <c r="M200" s="302"/>
      <c r="N200" s="302"/>
      <c r="O200" s="685">
        <f>C206</f>
        <v>0</v>
      </c>
      <c r="P200" s="685"/>
      <c r="Q200" s="685"/>
      <c r="R200" s="685"/>
      <c r="S200" s="685"/>
      <c r="T200" s="302"/>
      <c r="U200" s="302"/>
      <c r="V200" s="306"/>
      <c r="W200" s="306"/>
      <c r="X200" s="306"/>
      <c r="Y200" s="306"/>
      <c r="Z200" s="685">
        <f>G206</f>
        <v>0</v>
      </c>
      <c r="AA200" s="685" t="str">
        <f>IF(AB186="","①勝",IF(AB186&gt;AD186,AA186,IF(AB186&lt;AD186,AE186,IF(#REF!&gt;#REF!,AA186,IF(#REF!&lt;#REF!,AE186)))))</f>
        <v>①勝</v>
      </c>
      <c r="AB200" s="685" t="str">
        <f>IF(AC186="","①勝",IF(AC186&gt;AE186,AB186,IF(AC186&lt;AE186,AF186,IF(#REF!&gt;#REF!,AB186,IF(#REF!&lt;#REF!,AF186)))))</f>
        <v>①勝</v>
      </c>
      <c r="AC200" s="685" t="str">
        <f>IF(AD186="","①勝",IF(AD186&gt;AF186,AC186,IF(AD186&lt;AF186,AG186,IF(#REF!&gt;#REF!,AC186,IF(#REF!&lt;#REF!,AG186)))))</f>
        <v>①勝</v>
      </c>
      <c r="AD200" s="685" t="str">
        <f>IF(AE186="","①勝",IF(AE186&gt;AG186,AD186,IF(AE186&lt;AG186,AH186,IF(#REF!&gt;#REF!,AD186,IF(#REF!&lt;#REF!,AH186)))))</f>
        <v>①勝</v>
      </c>
      <c r="AE200" s="309"/>
      <c r="AF200" s="309"/>
      <c r="AG200" s="310"/>
      <c r="AH200" s="310"/>
      <c r="AI200" s="310"/>
    </row>
    <row r="201" spans="1:40" ht="36" hidden="1" customHeight="1">
      <c r="A201" s="382"/>
      <c r="B201" s="386">
        <v>0.5</v>
      </c>
      <c r="C201" s="690"/>
      <c r="D201" s="693"/>
      <c r="E201" s="695"/>
      <c r="F201" s="697"/>
      <c r="G201" s="698"/>
      <c r="H201" s="700"/>
      <c r="I201" s="566"/>
      <c r="J201" s="564"/>
      <c r="L201" s="301"/>
      <c r="M201" s="303"/>
      <c r="N201" s="304"/>
      <c r="O201" s="246"/>
      <c r="P201" s="321">
        <f>D194</f>
        <v>1</v>
      </c>
      <c r="Q201" s="359">
        <f>D196</f>
        <v>3</v>
      </c>
      <c r="R201" s="322">
        <f>F196</f>
        <v>2</v>
      </c>
      <c r="S201" s="323">
        <f>F194</f>
        <v>1</v>
      </c>
      <c r="T201" s="246"/>
      <c r="U201" s="246"/>
      <c r="V201" s="246"/>
      <c r="W201" s="246"/>
      <c r="X201" s="246"/>
      <c r="Y201" s="246"/>
      <c r="Z201" s="321">
        <f>D197</f>
        <v>1</v>
      </c>
      <c r="AA201" s="359">
        <f>D199</f>
        <v>2</v>
      </c>
      <c r="AB201" s="322">
        <f>F199</f>
        <v>3</v>
      </c>
      <c r="AC201" s="323">
        <f>F197</f>
        <v>1</v>
      </c>
      <c r="AD201" s="246"/>
      <c r="AE201" s="309"/>
      <c r="AF201" s="309"/>
      <c r="AG201" s="310"/>
      <c r="AH201" s="310"/>
      <c r="AI201" s="310"/>
    </row>
    <row r="202" spans="1:40" ht="36" hidden="1" customHeight="1">
      <c r="A202" s="382">
        <v>3</v>
      </c>
      <c r="B202" s="387"/>
      <c r="C202" s="691"/>
      <c r="D202" s="324"/>
      <c r="E202" s="325"/>
      <c r="F202" s="326"/>
      <c r="G202" s="699"/>
      <c r="H202" s="701"/>
      <c r="I202" s="567"/>
      <c r="J202" s="565"/>
      <c r="L202" s="301"/>
      <c r="M202" s="246"/>
      <c r="N202" s="302"/>
      <c r="O202" s="246"/>
      <c r="P202" s="327"/>
      <c r="Q202" s="302"/>
      <c r="R202" s="246"/>
      <c r="S202" s="328"/>
      <c r="T202" s="246"/>
      <c r="U202" s="246"/>
      <c r="V202" s="306"/>
      <c r="W202" s="306"/>
      <c r="X202" s="306"/>
      <c r="Y202" s="312"/>
      <c r="Z202" s="306"/>
      <c r="AA202" s="307"/>
      <c r="AB202" s="306"/>
      <c r="AC202" s="312"/>
      <c r="AD202" s="308"/>
      <c r="AE202" s="309"/>
      <c r="AF202" s="309"/>
      <c r="AG202" s="310"/>
      <c r="AH202" s="310"/>
      <c r="AI202" s="310"/>
    </row>
    <row r="203" spans="1:40" ht="36" hidden="1" customHeight="1">
      <c r="A203" s="382"/>
      <c r="B203" s="388" t="s">
        <v>413</v>
      </c>
      <c r="C203" s="580">
        <f>IF(D194="","①負",IF(D194&lt;F194,C194,IF(D194&gt;F194,G194,IF(D196&lt;F196,C194,IF(D196&gt;F196,G194)))))</f>
        <v>0</v>
      </c>
      <c r="D203" s="678">
        <v>0</v>
      </c>
      <c r="E203" s="686" t="s">
        <v>402</v>
      </c>
      <c r="F203" s="683">
        <v>3</v>
      </c>
      <c r="G203" s="577">
        <f>IF(D197="","②負",IF(D197&lt;F197,C197,IF(D197&gt;F197,G197,IF(D199&lt;F199,C197,IF(D199&gt;F199,G197)))))</f>
        <v>0</v>
      </c>
      <c r="H203" s="658" t="s">
        <v>414</v>
      </c>
      <c r="I203" s="658" t="s">
        <v>415</v>
      </c>
      <c r="J203" s="660" t="s">
        <v>414</v>
      </c>
      <c r="M203" s="246"/>
      <c r="N203" s="246"/>
      <c r="O203" s="246"/>
      <c r="P203" s="327"/>
      <c r="Q203" s="246"/>
      <c r="R203" s="246"/>
      <c r="S203" s="328"/>
      <c r="T203" s="246"/>
      <c r="U203" s="329"/>
      <c r="V203" s="329"/>
      <c r="W203" s="329"/>
      <c r="X203" s="329"/>
      <c r="Y203" s="329"/>
      <c r="Z203" s="330"/>
      <c r="AA203" s="329"/>
      <c r="AB203" s="329"/>
      <c r="AC203" s="331"/>
      <c r="AD203" s="329"/>
      <c r="AE203" s="329"/>
      <c r="AF203" s="297"/>
      <c r="AG203" s="297"/>
      <c r="AH203" s="297"/>
      <c r="AI203" s="297"/>
      <c r="AK203" s="332"/>
    </row>
    <row r="204" spans="1:40" ht="36" hidden="1" customHeight="1">
      <c r="A204" s="382"/>
      <c r="B204" s="386">
        <v>0.54166666666666663</v>
      </c>
      <c r="C204" s="581"/>
      <c r="D204" s="679"/>
      <c r="E204" s="687"/>
      <c r="F204" s="688"/>
      <c r="G204" s="578"/>
      <c r="H204" s="658"/>
      <c r="I204" s="658"/>
      <c r="J204" s="660"/>
      <c r="L204" s="333"/>
      <c r="M204" s="246"/>
      <c r="N204" s="246"/>
      <c r="O204" s="246"/>
      <c r="P204" s="334"/>
      <c r="Q204" s="335"/>
      <c r="R204" s="335"/>
      <c r="S204" s="336"/>
      <c r="T204" s="306"/>
      <c r="U204" s="306"/>
      <c r="V204" s="306"/>
      <c r="W204" s="306"/>
      <c r="X204" s="306"/>
      <c r="Y204" s="306"/>
      <c r="Z204" s="337"/>
      <c r="AA204" s="338"/>
      <c r="AB204" s="338"/>
      <c r="AC204" s="336"/>
      <c r="AD204" s="306"/>
      <c r="AE204" s="306"/>
      <c r="AF204" s="302"/>
      <c r="AG204" s="299"/>
      <c r="AH204" s="299"/>
      <c r="AI204" s="299"/>
      <c r="AK204" s="291"/>
      <c r="AL204" s="662"/>
      <c r="AM204" s="662"/>
      <c r="AN204" s="662"/>
    </row>
    <row r="205" spans="1:40" ht="36" hidden="1" customHeight="1">
      <c r="A205" s="382" t="s">
        <v>407</v>
      </c>
      <c r="B205" s="387"/>
      <c r="C205" s="598"/>
      <c r="D205" s="276"/>
      <c r="E205" s="277" t="s">
        <v>403</v>
      </c>
      <c r="F205" s="278"/>
      <c r="G205" s="596"/>
      <c r="H205" s="659"/>
      <c r="I205" s="659"/>
      <c r="J205" s="661"/>
      <c r="L205" s="300"/>
      <c r="M205" s="663">
        <f>AL196</f>
        <v>0</v>
      </c>
      <c r="N205" s="663"/>
      <c r="O205" s="663"/>
      <c r="P205" s="663"/>
      <c r="Q205" s="663"/>
      <c r="R205" s="663">
        <f>AL197</f>
        <v>0</v>
      </c>
      <c r="S205" s="663"/>
      <c r="T205" s="663"/>
      <c r="U205" s="663"/>
      <c r="V205" s="663"/>
      <c r="W205" s="663">
        <f>AL198</f>
        <v>0</v>
      </c>
      <c r="X205" s="663"/>
      <c r="Y205" s="663"/>
      <c r="Z205" s="663"/>
      <c r="AA205" s="663"/>
      <c r="AB205" s="663">
        <f>AL199</f>
        <v>0</v>
      </c>
      <c r="AC205" s="663"/>
      <c r="AD205" s="663"/>
      <c r="AE205" s="663"/>
      <c r="AF205" s="663"/>
      <c r="AG205" s="293"/>
      <c r="AH205" s="293"/>
      <c r="AI205" s="293"/>
      <c r="AK205" s="291"/>
      <c r="AL205" s="662"/>
      <c r="AM205" s="662"/>
      <c r="AN205" s="662"/>
    </row>
    <row r="206" spans="1:40" ht="36" hidden="1" customHeight="1">
      <c r="A206" s="382"/>
      <c r="B206" s="388" t="s">
        <v>416</v>
      </c>
      <c r="C206" s="677">
        <f>IF(D194="","①勝",IF(D194&gt;F194,C194,IF(D194&lt;F194,G194,IF(D196&gt;F196,C194,IF(D196&lt;F196,G194)))))</f>
        <v>0</v>
      </c>
      <c r="D206" s="678">
        <v>3</v>
      </c>
      <c r="E206" s="680" t="s">
        <v>402</v>
      </c>
      <c r="F206" s="682">
        <v>1</v>
      </c>
      <c r="G206" s="684">
        <f>IF(D197="","②勝",IF(D197&gt;F197,C197,IF(D197&lt;F197,G197,IF(D199&gt;F199,C197,IF(D199&lt;F199,G197)))))</f>
        <v>0</v>
      </c>
      <c r="H206" s="664" t="s">
        <v>417</v>
      </c>
      <c r="I206" s="657" t="s">
        <v>418</v>
      </c>
      <c r="J206" s="660" t="s">
        <v>417</v>
      </c>
      <c r="L206" s="301"/>
      <c r="M206" s="302"/>
      <c r="N206" s="302"/>
      <c r="O206" s="302"/>
      <c r="P206" s="302"/>
      <c r="Q206" s="302"/>
      <c r="R206" s="302"/>
      <c r="S206" s="302"/>
      <c r="T206" s="302"/>
      <c r="U206" s="302"/>
      <c r="V206" s="306"/>
      <c r="W206" s="306"/>
      <c r="X206" s="306"/>
      <c r="Y206" s="306"/>
      <c r="Z206" s="306"/>
      <c r="AA206" s="307"/>
      <c r="AB206" s="306"/>
      <c r="AC206" s="306"/>
      <c r="AD206" s="308"/>
      <c r="AE206" s="309"/>
      <c r="AF206" s="339"/>
      <c r="AG206" s="296"/>
      <c r="AH206" s="296"/>
      <c r="AI206" s="296"/>
      <c r="AK206" s="291"/>
      <c r="AL206" s="662"/>
      <c r="AM206" s="662"/>
      <c r="AN206" s="662"/>
    </row>
    <row r="207" spans="1:40" ht="36" hidden="1" customHeight="1">
      <c r="A207" s="382"/>
      <c r="B207" s="386">
        <v>0.58333333333333337</v>
      </c>
      <c r="C207" s="553"/>
      <c r="D207" s="679"/>
      <c r="E207" s="681"/>
      <c r="F207" s="683"/>
      <c r="G207" s="612"/>
      <c r="H207" s="614"/>
      <c r="I207" s="658"/>
      <c r="J207" s="660"/>
      <c r="L207" s="301"/>
      <c r="M207" s="302"/>
      <c r="N207" s="302"/>
      <c r="O207" s="663">
        <f>C203</f>
        <v>0</v>
      </c>
      <c r="P207" s="663"/>
      <c r="Q207" s="663"/>
      <c r="R207" s="663"/>
      <c r="S207" s="663"/>
      <c r="T207" s="340"/>
      <c r="U207" s="305"/>
      <c r="V207" s="306"/>
      <c r="W207" s="306"/>
      <c r="X207" s="306"/>
      <c r="Y207" s="306"/>
      <c r="Z207" s="663">
        <f>G203</f>
        <v>0</v>
      </c>
      <c r="AA207" s="663"/>
      <c r="AB207" s="663"/>
      <c r="AC207" s="663"/>
      <c r="AD207" s="663"/>
      <c r="AE207" s="309"/>
      <c r="AF207" s="339"/>
      <c r="AG207" s="296"/>
      <c r="AH207" s="296"/>
      <c r="AI207" s="296"/>
      <c r="AK207" s="291"/>
      <c r="AL207" s="291"/>
      <c r="AM207" s="291"/>
      <c r="AN207" s="291"/>
    </row>
    <row r="208" spans="1:40" ht="36" hidden="1" customHeight="1">
      <c r="A208" s="382"/>
      <c r="B208" s="387"/>
      <c r="C208" s="554"/>
      <c r="D208" s="276"/>
      <c r="E208" s="285" t="s">
        <v>403</v>
      </c>
      <c r="F208" s="278"/>
      <c r="G208" s="613"/>
      <c r="H208" s="615"/>
      <c r="I208" s="659"/>
      <c r="J208" s="661"/>
      <c r="L208" s="301"/>
      <c r="M208" s="246"/>
      <c r="N208" s="246"/>
      <c r="O208" s="246"/>
      <c r="P208" s="246"/>
      <c r="Q208" s="302"/>
      <c r="R208" s="334"/>
      <c r="S208" s="335"/>
      <c r="T208" s="341"/>
      <c r="U208" s="335"/>
      <c r="V208" s="338"/>
      <c r="W208" s="338"/>
      <c r="X208" s="338"/>
      <c r="Y208" s="338"/>
      <c r="Z208" s="338"/>
      <c r="AA208" s="342"/>
      <c r="AB208" s="306"/>
      <c r="AC208" s="306"/>
      <c r="AD208" s="308"/>
      <c r="AE208" s="309"/>
      <c r="AF208" s="339"/>
      <c r="AG208" s="296"/>
      <c r="AH208" s="296"/>
      <c r="AI208" s="296"/>
      <c r="AK208" s="291"/>
      <c r="AL208" s="292"/>
      <c r="AM208" s="291"/>
      <c r="AN208" s="291"/>
    </row>
    <row r="209" spans="1:40" ht="36" hidden="1" customHeight="1">
      <c r="A209" s="382" t="s">
        <v>408</v>
      </c>
      <c r="B209" s="388"/>
      <c r="C209" s="665"/>
      <c r="D209" s="668"/>
      <c r="E209" s="670"/>
      <c r="F209" s="672"/>
      <c r="G209" s="674"/>
      <c r="H209" s="646"/>
      <c r="I209" s="649"/>
      <c r="J209" s="652"/>
      <c r="L209" s="343"/>
      <c r="M209" s="292"/>
      <c r="N209" s="292"/>
      <c r="O209" s="292"/>
      <c r="P209" s="292"/>
      <c r="Q209" s="292"/>
      <c r="R209" s="655">
        <f>D203</f>
        <v>0</v>
      </c>
      <c r="S209" s="655"/>
      <c r="T209" s="302"/>
      <c r="U209" s="302"/>
      <c r="V209" s="306"/>
      <c r="W209" s="306"/>
      <c r="X209" s="306"/>
      <c r="Y209" s="306"/>
      <c r="Z209" s="656">
        <f>F203</f>
        <v>3</v>
      </c>
      <c r="AA209" s="656"/>
      <c r="AB209" s="344"/>
      <c r="AC209" s="344"/>
      <c r="AD209" s="345"/>
      <c r="AE209" s="310"/>
      <c r="AF209" s="296"/>
      <c r="AG209" s="296"/>
      <c r="AH209" s="296"/>
      <c r="AI209" s="296"/>
      <c r="AK209" s="291"/>
      <c r="AL209" s="292"/>
      <c r="AM209" s="291"/>
      <c r="AN209" s="291"/>
    </row>
    <row r="210" spans="1:40" ht="36" hidden="1" customHeight="1">
      <c r="A210" s="382"/>
      <c r="B210" s="386">
        <v>0.625</v>
      </c>
      <c r="C210" s="666"/>
      <c r="D210" s="669"/>
      <c r="E210" s="671"/>
      <c r="F210" s="673"/>
      <c r="G210" s="675"/>
      <c r="H210" s="647"/>
      <c r="I210" s="650"/>
      <c r="J210" s="653"/>
      <c r="L210" s="343"/>
      <c r="M210" s="346"/>
      <c r="N210" s="347"/>
      <c r="O210" s="348"/>
      <c r="P210" s="292"/>
      <c r="Q210" s="292"/>
      <c r="R210" s="292"/>
      <c r="S210" s="346"/>
      <c r="T210" s="347"/>
      <c r="U210" s="348"/>
      <c r="V210" s="344"/>
      <c r="W210" s="344"/>
      <c r="X210" s="344"/>
      <c r="Y210" s="344"/>
      <c r="Z210" s="344"/>
      <c r="AA210" s="349"/>
      <c r="AB210" s="344"/>
      <c r="AC210" s="344"/>
      <c r="AD210" s="345"/>
      <c r="AE210" s="310"/>
      <c r="AF210" s="296"/>
      <c r="AG210" s="296"/>
      <c r="AH210" s="296"/>
      <c r="AI210" s="296"/>
      <c r="AK210" s="291"/>
      <c r="AL210" s="292"/>
      <c r="AM210" s="291"/>
      <c r="AN210" s="291"/>
    </row>
    <row r="211" spans="1:40" ht="36" hidden="1" customHeight="1" thickBot="1">
      <c r="A211" s="389"/>
      <c r="B211" s="390"/>
      <c r="C211" s="667"/>
      <c r="D211" s="350"/>
      <c r="E211" s="351"/>
      <c r="F211" s="352"/>
      <c r="G211" s="676"/>
      <c r="H211" s="648"/>
      <c r="I211" s="651"/>
      <c r="J211" s="654"/>
      <c r="L211" s="343"/>
      <c r="N211" s="292"/>
      <c r="T211" s="292"/>
      <c r="V211" s="344"/>
      <c r="W211" s="344"/>
      <c r="X211" s="344"/>
      <c r="Y211" s="344"/>
      <c r="Z211" s="344"/>
      <c r="AA211" s="349"/>
      <c r="AB211" s="344"/>
      <c r="AC211" s="344"/>
      <c r="AD211" s="345"/>
      <c r="AE211" s="310"/>
      <c r="AF211" s="296"/>
      <c r="AG211" s="296"/>
      <c r="AH211" s="296"/>
      <c r="AI211" s="296"/>
      <c r="AK211" s="291"/>
      <c r="AL211" s="291"/>
      <c r="AM211" s="291"/>
      <c r="AN211" s="291"/>
    </row>
    <row r="212" spans="1:40" ht="36.950000000000003" customHeight="1" thickBot="1">
      <c r="A212" s="243" t="str">
        <f>AL214</f>
        <v>大在西小</v>
      </c>
      <c r="U212" s="244"/>
      <c r="V212" s="244" t="s">
        <v>380</v>
      </c>
      <c r="W212" s="244"/>
      <c r="X212" s="244"/>
      <c r="Y212" s="244"/>
      <c r="Z212" s="725" t="str">
        <f>AM212</f>
        <v>8</v>
      </c>
      <c r="AA212" s="725"/>
      <c r="AB212" s="244" t="s">
        <v>409</v>
      </c>
      <c r="AC212" s="244"/>
      <c r="AD212" s="244"/>
      <c r="AE212" s="244"/>
      <c r="AF212" s="245"/>
      <c r="AG212" s="297"/>
      <c r="AH212" s="297"/>
      <c r="AI212" s="297"/>
      <c r="AK212" s="246" t="s">
        <v>382</v>
      </c>
      <c r="AL212" s="246"/>
      <c r="AM212" s="247" t="s">
        <v>423</v>
      </c>
      <c r="AN212" s="246" t="s">
        <v>381</v>
      </c>
    </row>
    <row r="213" spans="1:40" ht="36.950000000000003" customHeight="1">
      <c r="A213" s="515" t="s">
        <v>384</v>
      </c>
      <c r="B213" s="742"/>
      <c r="C213" s="248"/>
      <c r="D213" s="535"/>
      <c r="E213" s="535"/>
      <c r="F213" s="535"/>
      <c r="G213" s="249"/>
      <c r="H213" s="250"/>
      <c r="I213" s="250"/>
      <c r="J213" s="251"/>
      <c r="L213" s="722" t="s">
        <v>387</v>
      </c>
      <c r="M213" s="722"/>
      <c r="N213" s="722"/>
      <c r="O213" s="723" t="str">
        <f>AL213</f>
        <v>O</v>
      </c>
      <c r="P213" s="723"/>
      <c r="Q213" s="724" t="s">
        <v>376</v>
      </c>
      <c r="R213" s="724"/>
      <c r="S213" s="717" t="str">
        <f>AL214</f>
        <v>大在西小</v>
      </c>
      <c r="T213" s="717"/>
      <c r="U213" s="717"/>
      <c r="V213" s="717"/>
      <c r="W213" s="717"/>
      <c r="X213" s="717"/>
      <c r="Y213" s="717"/>
      <c r="Z213" s="717"/>
      <c r="AA213" s="716" t="s">
        <v>389</v>
      </c>
      <c r="AB213" s="716"/>
      <c r="AC213" s="717" t="str">
        <f>AL215</f>
        <v>大在</v>
      </c>
      <c r="AD213" s="717"/>
      <c r="AE213" s="717"/>
      <c r="AF213" s="717"/>
      <c r="AG213" s="298"/>
      <c r="AH213" s="299"/>
      <c r="AI213" s="299"/>
      <c r="AK213" s="253" t="s">
        <v>387</v>
      </c>
      <c r="AL213" s="705" t="s">
        <v>454</v>
      </c>
      <c r="AM213" s="706"/>
      <c r="AN213" s="707"/>
    </row>
    <row r="214" spans="1:40" ht="36.950000000000003" customHeight="1" thickBot="1">
      <c r="A214" s="254" t="s">
        <v>390</v>
      </c>
      <c r="B214" s="255" t="s">
        <v>391</v>
      </c>
      <c r="C214" s="523"/>
      <c r="D214" s="524"/>
      <c r="E214" s="524"/>
      <c r="F214" s="524"/>
      <c r="G214" s="524"/>
      <c r="H214" s="256" t="s">
        <v>392</v>
      </c>
      <c r="I214" s="521" t="s">
        <v>393</v>
      </c>
      <c r="J214" s="522"/>
      <c r="L214" s="300"/>
      <c r="M214" s="301"/>
      <c r="N214" s="301"/>
      <c r="O214" s="301"/>
      <c r="P214" s="301"/>
      <c r="Q214" s="301"/>
      <c r="R214" s="301"/>
      <c r="S214" s="301"/>
      <c r="T214" s="301"/>
      <c r="U214" s="301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K214" s="253" t="s">
        <v>376</v>
      </c>
      <c r="AL214" s="705" t="s">
        <v>309</v>
      </c>
      <c r="AM214" s="706"/>
      <c r="AN214" s="707"/>
    </row>
    <row r="215" spans="1:40" ht="36.950000000000003" customHeight="1" thickTop="1">
      <c r="A215" s="260"/>
      <c r="B215" s="261" t="s">
        <v>411</v>
      </c>
      <c r="C215" s="708" t="str">
        <f>M226</f>
        <v>大在</v>
      </c>
      <c r="D215" s="709">
        <v>1</v>
      </c>
      <c r="E215" s="711" t="s">
        <v>402</v>
      </c>
      <c r="F215" s="712">
        <v>1</v>
      </c>
      <c r="G215" s="713" t="str">
        <f>R226</f>
        <v>大道</v>
      </c>
      <c r="H215" s="714" t="str">
        <f>AL219</f>
        <v>下毛</v>
      </c>
      <c r="I215" s="739"/>
      <c r="J215" s="740"/>
      <c r="L215" s="301"/>
      <c r="M215" s="302"/>
      <c r="N215" s="302"/>
      <c r="O215" s="302"/>
      <c r="P215" s="303"/>
      <c r="Q215" s="304"/>
      <c r="R215" s="305"/>
      <c r="S215" s="303"/>
      <c r="T215" s="741" t="str">
        <f>IF(D227="","④勝",IF(D227&gt;F227,C227,IF(D227&lt;F227,G227,IF(D229&gt;F229,C227,IF(D229&lt;F229,G227)))))</f>
        <v>大道</v>
      </c>
      <c r="U215" s="741" t="str">
        <f>IF(R204="","②勝",IF(R204&gt;T204,Q204,IF(R204&lt;T204,U204,IF(R206&gt;T206,Q204,IF(R206&lt;T206,U204)))))</f>
        <v>②勝</v>
      </c>
      <c r="V215" s="741" t="str">
        <f>IF(S204="","②勝",IF(S204&gt;U204,R204,IF(S204&lt;U204,V204,IF(S206&gt;U206,R204,IF(S206&lt;U206,V204)))))</f>
        <v>②勝</v>
      </c>
      <c r="W215" s="741" t="str">
        <f>IF(T204="","②勝",IF(T204&gt;V204,S204,IF(T204&lt;V204,W204,IF(T206&gt;V206,S204,IF(T206&lt;V206,W204)))))</f>
        <v>②勝</v>
      </c>
      <c r="X215" s="741" t="str">
        <f>IF(U204="","②勝",IF(U204&gt;W204,T204,IF(U204&lt;W204,X204,IF(U206&gt;W206,T204,IF(U206&lt;W206,X204)))))</f>
        <v>②勝</v>
      </c>
      <c r="Y215" s="741" t="str">
        <f>IF(V204="","②勝",IF(V204&gt;X204,U204,IF(V204&lt;X204,Y204,IF(V206&gt;X206,U204,IF(V206&lt;X206,Y204)))))</f>
        <v>②勝</v>
      </c>
      <c r="Z215" s="306"/>
      <c r="AA215" s="307"/>
      <c r="AB215" s="306"/>
      <c r="AC215" s="306"/>
      <c r="AD215" s="308"/>
      <c r="AE215" s="309"/>
      <c r="AF215" s="309"/>
      <c r="AG215" s="310"/>
      <c r="AH215" s="310"/>
      <c r="AI215" s="310"/>
      <c r="AK215" s="253" t="s">
        <v>389</v>
      </c>
      <c r="AL215" s="705" t="s">
        <v>455</v>
      </c>
      <c r="AM215" s="706"/>
      <c r="AN215" s="707"/>
    </row>
    <row r="216" spans="1:40" ht="36.950000000000003" customHeight="1">
      <c r="A216" s="265"/>
      <c r="B216" s="311">
        <v>0.33333333333333331</v>
      </c>
      <c r="C216" s="553"/>
      <c r="D216" s="710"/>
      <c r="E216" s="687"/>
      <c r="F216" s="688"/>
      <c r="G216" s="612"/>
      <c r="H216" s="614"/>
      <c r="I216" s="566"/>
      <c r="J216" s="564"/>
      <c r="L216" s="301"/>
      <c r="M216" s="302"/>
      <c r="N216" s="302"/>
      <c r="O216" s="246"/>
      <c r="P216" s="246"/>
      <c r="Q216" s="302"/>
      <c r="R216" s="246"/>
      <c r="S216" s="246"/>
      <c r="T216" s="302"/>
      <c r="U216" s="246"/>
      <c r="V216" s="410"/>
      <c r="W216" s="306"/>
      <c r="X216" s="306"/>
      <c r="Y216" s="306"/>
      <c r="Z216" s="306"/>
      <c r="AA216" s="307"/>
      <c r="AB216" s="306"/>
      <c r="AC216" s="306"/>
      <c r="AD216" s="308"/>
      <c r="AE216" s="309"/>
      <c r="AF216" s="309"/>
      <c r="AG216" s="310"/>
      <c r="AH216" s="310"/>
      <c r="AI216" s="310"/>
      <c r="AK216" s="253" t="s">
        <v>404</v>
      </c>
      <c r="AL216" s="253" t="s">
        <v>405</v>
      </c>
      <c r="AM216" s="253" t="s">
        <v>392</v>
      </c>
      <c r="AN216" s="253" t="s">
        <v>393</v>
      </c>
    </row>
    <row r="217" spans="1:40" ht="36.950000000000003" customHeight="1">
      <c r="A217" s="265">
        <v>7</v>
      </c>
      <c r="B217" s="266"/>
      <c r="C217" s="598"/>
      <c r="D217" s="276"/>
      <c r="E217" s="285" t="s">
        <v>403</v>
      </c>
      <c r="F217" s="278"/>
      <c r="G217" s="596"/>
      <c r="H217" s="594"/>
      <c r="I217" s="567"/>
      <c r="J217" s="565"/>
      <c r="L217" s="301"/>
      <c r="M217" s="246"/>
      <c r="N217" s="246"/>
      <c r="O217" s="302"/>
      <c r="P217" s="302"/>
      <c r="Q217" s="302"/>
      <c r="R217" s="302"/>
      <c r="S217" s="302"/>
      <c r="T217" s="302"/>
      <c r="U217" s="302"/>
      <c r="V217" s="434"/>
      <c r="W217" s="306"/>
      <c r="X217" s="306"/>
      <c r="Y217" s="306"/>
      <c r="Z217" s="306"/>
      <c r="AA217" s="307"/>
      <c r="AB217" s="306"/>
      <c r="AC217" s="306"/>
      <c r="AD217" s="308"/>
      <c r="AE217" s="309"/>
      <c r="AF217" s="309"/>
      <c r="AG217" s="310"/>
      <c r="AH217" s="310"/>
      <c r="AI217" s="310"/>
      <c r="AK217" s="253">
        <v>1</v>
      </c>
      <c r="AL217" s="273" t="s">
        <v>455</v>
      </c>
      <c r="AM217" s="253">
        <f>COUNTIF(H215:H232,AL217)</f>
        <v>1</v>
      </c>
      <c r="AN217" s="253">
        <f>COUNTIF(I215:J232,AL217)</f>
        <v>0</v>
      </c>
    </row>
    <row r="218" spans="1:40" ht="36.950000000000003" customHeight="1" thickBot="1">
      <c r="A218" s="265"/>
      <c r="B218" s="274" t="s">
        <v>412</v>
      </c>
      <c r="C218" s="553" t="str">
        <f>W226</f>
        <v>下毛</v>
      </c>
      <c r="D218" s="678">
        <v>3</v>
      </c>
      <c r="E218" s="681" t="s">
        <v>402</v>
      </c>
      <c r="F218" s="683">
        <v>0</v>
      </c>
      <c r="G218" s="612" t="str">
        <f>AB226</f>
        <v>ようこくバンビーレ</v>
      </c>
      <c r="H218" s="614" t="str">
        <f>AL217</f>
        <v>大在</v>
      </c>
      <c r="I218" s="566"/>
      <c r="J218" s="564"/>
      <c r="L218" s="301"/>
      <c r="M218" s="302"/>
      <c r="N218" s="302"/>
      <c r="O218" s="305"/>
      <c r="P218" s="302"/>
      <c r="Q218" s="302"/>
      <c r="R218" s="765">
        <f>D227</f>
        <v>1</v>
      </c>
      <c r="S218" s="765"/>
      <c r="T218" s="398"/>
      <c r="U218" s="399"/>
      <c r="V218" s="429"/>
      <c r="W218" s="397"/>
      <c r="X218" s="397"/>
      <c r="Y218" s="397"/>
      <c r="Z218" s="763">
        <f>F227</f>
        <v>0</v>
      </c>
      <c r="AA218" s="763"/>
      <c r="AB218" s="306"/>
      <c r="AC218" s="306"/>
      <c r="AD218" s="308"/>
      <c r="AE218" s="309"/>
      <c r="AF218" s="309"/>
      <c r="AG218" s="310"/>
      <c r="AH218" s="310"/>
      <c r="AI218" s="310"/>
      <c r="AK218" s="253">
        <v>2</v>
      </c>
      <c r="AL218" s="273" t="s">
        <v>456</v>
      </c>
      <c r="AM218" s="253">
        <f>COUNTIF(H215:H232,AL218)</f>
        <v>0</v>
      </c>
      <c r="AN218" s="253">
        <f>COUNTIF(I215:J232,AL218)</f>
        <v>0</v>
      </c>
    </row>
    <row r="219" spans="1:40" ht="36.950000000000003" customHeight="1" thickTop="1">
      <c r="A219" s="265"/>
      <c r="B219" s="313">
        <v>0.36805555555555558</v>
      </c>
      <c r="C219" s="553"/>
      <c r="D219" s="679"/>
      <c r="E219" s="687"/>
      <c r="F219" s="688"/>
      <c r="G219" s="612"/>
      <c r="H219" s="614"/>
      <c r="I219" s="566"/>
      <c r="J219" s="564"/>
      <c r="L219" s="301"/>
      <c r="M219" s="303"/>
      <c r="N219" s="304"/>
      <c r="O219" s="246"/>
      <c r="P219" s="246"/>
      <c r="Q219" s="246"/>
      <c r="R219" s="458"/>
      <c r="S219" s="444"/>
      <c r="T219" s="459"/>
      <c r="U219" s="444"/>
      <c r="V219" s="452"/>
      <c r="W219" s="317"/>
      <c r="X219" s="317"/>
      <c r="Y219" s="317"/>
      <c r="Z219" s="317"/>
      <c r="AA219" s="409"/>
      <c r="AB219" s="402"/>
      <c r="AC219" s="306"/>
      <c r="AD219" s="308"/>
      <c r="AE219" s="309"/>
      <c r="AF219" s="309"/>
      <c r="AG219" s="310"/>
      <c r="AH219" s="310"/>
      <c r="AI219" s="310"/>
      <c r="AK219" s="253">
        <v>3</v>
      </c>
      <c r="AL219" s="273" t="s">
        <v>457</v>
      </c>
      <c r="AM219" s="253">
        <f>COUNTIF(H215:H232,AL219)</f>
        <v>1</v>
      </c>
      <c r="AN219" s="253">
        <f>COUNTIF(I216:J233,AL219)</f>
        <v>0</v>
      </c>
    </row>
    <row r="220" spans="1:40" ht="36.950000000000003" customHeight="1">
      <c r="A220" s="265" t="s">
        <v>406</v>
      </c>
      <c r="B220" s="275"/>
      <c r="C220" s="554"/>
      <c r="D220" s="276"/>
      <c r="E220" s="285" t="s">
        <v>403</v>
      </c>
      <c r="F220" s="278"/>
      <c r="G220" s="613"/>
      <c r="H220" s="615"/>
      <c r="I220" s="567"/>
      <c r="J220" s="565"/>
      <c r="L220" s="301"/>
      <c r="M220" s="246"/>
      <c r="N220" s="302"/>
      <c r="O220" s="302"/>
      <c r="P220" s="302"/>
      <c r="Q220" s="302"/>
      <c r="R220" s="432"/>
      <c r="S220" s="302"/>
      <c r="T220" s="302"/>
      <c r="U220" s="302"/>
      <c r="V220" s="306"/>
      <c r="W220" s="306"/>
      <c r="X220" s="306"/>
      <c r="Y220" s="306"/>
      <c r="Z220" s="306"/>
      <c r="AA220" s="307"/>
      <c r="AB220" s="413"/>
      <c r="AC220" s="306"/>
      <c r="AD220" s="308"/>
      <c r="AE220" s="309"/>
      <c r="AF220" s="309"/>
      <c r="AG220" s="310"/>
      <c r="AH220" s="310"/>
      <c r="AI220" s="310"/>
      <c r="AK220" s="253">
        <v>4</v>
      </c>
      <c r="AL220" s="273" t="s">
        <v>512</v>
      </c>
      <c r="AM220" s="253">
        <f>COUNTIF(H216:H233,AL220)</f>
        <v>0</v>
      </c>
      <c r="AN220" s="253">
        <f>COUNTIF(I217:J234,AL220)</f>
        <v>0</v>
      </c>
    </row>
    <row r="221" spans="1:40" ht="36.950000000000003" customHeight="1">
      <c r="A221" s="265"/>
      <c r="B221" s="274"/>
      <c r="C221" s="690"/>
      <c r="D221" s="692"/>
      <c r="E221" s="694"/>
      <c r="F221" s="696"/>
      <c r="G221" s="698"/>
      <c r="H221" s="700"/>
      <c r="I221" s="566"/>
      <c r="J221" s="564"/>
      <c r="L221" s="301"/>
      <c r="M221" s="302"/>
      <c r="N221" s="302"/>
      <c r="O221" s="685" t="str">
        <f>C227</f>
        <v>大道</v>
      </c>
      <c r="P221" s="685"/>
      <c r="Q221" s="685"/>
      <c r="R221" s="685"/>
      <c r="S221" s="685"/>
      <c r="T221" s="302"/>
      <c r="U221" s="302"/>
      <c r="V221" s="306"/>
      <c r="W221" s="306"/>
      <c r="X221" s="306"/>
      <c r="Y221" s="306"/>
      <c r="Z221" s="734" t="str">
        <f>G227</f>
        <v>下毛</v>
      </c>
      <c r="AA221" s="734" t="str">
        <f>IF(AB204="","①勝",IF(AB204&gt;AD204,AA204,IF(AB204&lt;AD204,AE204,IF(AB206&gt;AD206,AA204,IF(AB206&lt;AD206,AE204)))))</f>
        <v>①勝</v>
      </c>
      <c r="AB221" s="734" t="str">
        <f>IF(AC204="","①勝",IF(AC204&gt;AE204,AB204,IF(AC204&lt;AE204,AF204,IF(AC206&gt;AE206,AB204,IF(AC206&lt;AE206,AF204)))))</f>
        <v>①勝</v>
      </c>
      <c r="AC221" s="734" t="str">
        <f>IF(AD204="","①勝",IF(AD204&gt;AF204,AC204,IF(AD204&lt;AF204,AG204,IF(AD206&gt;AF206,AC204,IF(AD206&lt;AF206,AG204)))))</f>
        <v>①勝</v>
      </c>
      <c r="AD221" s="734" t="str">
        <f>IF(AE204="","①勝",IF(AE204&gt;AG204,AD204,IF(AE204&lt;AG204,AH204,IF(AE206&gt;AG206,AD204,IF(AE206&lt;AG206,AH204)))))</f>
        <v>①勝</v>
      </c>
      <c r="AE221" s="309"/>
      <c r="AF221" s="309"/>
      <c r="AG221" s="310"/>
      <c r="AH221" s="310"/>
      <c r="AI221" s="310"/>
    </row>
    <row r="222" spans="1:40" ht="36.950000000000003" customHeight="1" thickBot="1">
      <c r="A222" s="265"/>
      <c r="B222" s="313"/>
      <c r="C222" s="690"/>
      <c r="D222" s="693"/>
      <c r="E222" s="695"/>
      <c r="F222" s="697"/>
      <c r="G222" s="698"/>
      <c r="H222" s="700"/>
      <c r="I222" s="566"/>
      <c r="J222" s="564"/>
      <c r="L222" s="301"/>
      <c r="M222" s="303"/>
      <c r="N222" s="304"/>
      <c r="O222" s="246"/>
      <c r="P222" s="752">
        <f>D215</f>
        <v>1</v>
      </c>
      <c r="Q222" s="752"/>
      <c r="R222" s="753">
        <f>F215</f>
        <v>1</v>
      </c>
      <c r="S222" s="754"/>
      <c r="T222" s="393"/>
      <c r="U222" s="393"/>
      <c r="V222" s="393"/>
      <c r="W222" s="393"/>
      <c r="X222" s="393"/>
      <c r="Y222" s="393"/>
      <c r="Z222" s="749">
        <f>D218</f>
        <v>3</v>
      </c>
      <c r="AA222" s="750"/>
      <c r="AB222" s="751">
        <f>F218</f>
        <v>0</v>
      </c>
      <c r="AC222" s="751"/>
      <c r="AD222" s="246"/>
      <c r="AE222" s="309"/>
      <c r="AF222" s="309"/>
      <c r="AG222" s="310"/>
      <c r="AH222" s="310"/>
      <c r="AI222" s="310"/>
    </row>
    <row r="223" spans="1:40" ht="36.950000000000003" customHeight="1" thickTop="1">
      <c r="A223" s="265">
        <v>19</v>
      </c>
      <c r="B223" s="275"/>
      <c r="C223" s="691"/>
      <c r="D223" s="324"/>
      <c r="E223" s="325"/>
      <c r="F223" s="326"/>
      <c r="G223" s="699"/>
      <c r="H223" s="701"/>
      <c r="I223" s="567"/>
      <c r="J223" s="565"/>
      <c r="L223" s="301"/>
      <c r="M223" s="246"/>
      <c r="N223" s="302"/>
      <c r="O223" s="246"/>
      <c r="P223" s="405"/>
      <c r="Q223" s="316"/>
      <c r="R223" s="246"/>
      <c r="S223" s="428"/>
      <c r="T223" s="246"/>
      <c r="U223" s="246"/>
      <c r="V223" s="306"/>
      <c r="W223" s="306"/>
      <c r="X223" s="306"/>
      <c r="Y223" s="306"/>
      <c r="Z223" s="402"/>
      <c r="AA223" s="307"/>
      <c r="AB223" s="317"/>
      <c r="AC223" s="410"/>
      <c r="AD223" s="308"/>
      <c r="AE223" s="309"/>
      <c r="AF223" s="309"/>
      <c r="AG223" s="310"/>
      <c r="AH223" s="310"/>
      <c r="AI223" s="310"/>
    </row>
    <row r="224" spans="1:40" ht="36.950000000000003" customHeight="1">
      <c r="A224" s="265"/>
      <c r="B224" s="281" t="s">
        <v>413</v>
      </c>
      <c r="C224" s="580" t="s">
        <v>526</v>
      </c>
      <c r="D224" s="678">
        <v>3</v>
      </c>
      <c r="E224" s="686" t="s">
        <v>402</v>
      </c>
      <c r="F224" s="683">
        <v>0</v>
      </c>
      <c r="G224" s="577" t="str">
        <f>IF(D218="","②負",IF(D218&lt;F218,C218,IF(D218&gt;F218,G218,IF(D220&lt;F220,C218,IF(D220&gt;F220,G218)))))</f>
        <v>ようこくバンビーレ</v>
      </c>
      <c r="H224" s="658" t="s">
        <v>414</v>
      </c>
      <c r="I224" s="566"/>
      <c r="J224" s="564"/>
      <c r="M224" s="246"/>
      <c r="N224" s="246"/>
      <c r="O224" s="246"/>
      <c r="P224" s="407"/>
      <c r="Q224" s="246"/>
      <c r="R224" s="246"/>
      <c r="S224" s="428"/>
      <c r="T224" s="246"/>
      <c r="U224" s="329"/>
      <c r="V224" s="329"/>
      <c r="W224" s="329"/>
      <c r="X224" s="329"/>
      <c r="Y224" s="329"/>
      <c r="Z224" s="411"/>
      <c r="AA224" s="329"/>
      <c r="AB224" s="329"/>
      <c r="AC224" s="412"/>
      <c r="AD224" s="329"/>
      <c r="AE224" s="329"/>
      <c r="AF224" s="297"/>
      <c r="AG224" s="297"/>
      <c r="AH224" s="297"/>
      <c r="AI224" s="297"/>
      <c r="AK224" s="332"/>
    </row>
    <row r="225" spans="1:40" ht="36.950000000000003" customHeight="1">
      <c r="A225" s="265"/>
      <c r="B225" s="313">
        <v>0.43055555555555558</v>
      </c>
      <c r="C225" s="581"/>
      <c r="D225" s="679"/>
      <c r="E225" s="687"/>
      <c r="F225" s="688"/>
      <c r="G225" s="578"/>
      <c r="H225" s="658"/>
      <c r="I225" s="566"/>
      <c r="J225" s="564"/>
      <c r="L225" s="333"/>
      <c r="M225" s="246"/>
      <c r="N225" s="246"/>
      <c r="O225" s="246"/>
      <c r="P225" s="408"/>
      <c r="Q225" s="335"/>
      <c r="R225" s="335"/>
      <c r="S225" s="414"/>
      <c r="T225" s="306"/>
      <c r="U225" s="306"/>
      <c r="V225" s="306"/>
      <c r="W225" s="306"/>
      <c r="X225" s="306"/>
      <c r="Y225" s="306"/>
      <c r="Z225" s="413"/>
      <c r="AA225" s="338"/>
      <c r="AB225" s="338"/>
      <c r="AC225" s="414"/>
      <c r="AD225" s="306"/>
      <c r="AE225" s="306"/>
      <c r="AF225" s="302"/>
      <c r="AG225" s="299"/>
      <c r="AH225" s="299"/>
      <c r="AI225" s="299"/>
      <c r="AK225" s="291"/>
      <c r="AL225" s="662"/>
      <c r="AM225" s="662"/>
      <c r="AN225" s="662"/>
    </row>
    <row r="226" spans="1:40" ht="36.950000000000003" customHeight="1">
      <c r="A226" s="265" t="s">
        <v>407</v>
      </c>
      <c r="B226" s="275"/>
      <c r="C226" s="598"/>
      <c r="D226" s="276"/>
      <c r="E226" s="277" t="s">
        <v>403</v>
      </c>
      <c r="F226" s="278"/>
      <c r="G226" s="596"/>
      <c r="H226" s="659"/>
      <c r="I226" s="567"/>
      <c r="J226" s="565"/>
      <c r="L226" s="300"/>
      <c r="M226" s="663" t="str">
        <f>AL217</f>
        <v>大在</v>
      </c>
      <c r="N226" s="663"/>
      <c r="O226" s="663"/>
      <c r="P226" s="663"/>
      <c r="Q226" s="663"/>
      <c r="R226" s="663" t="str">
        <f>AL218</f>
        <v>大道</v>
      </c>
      <c r="S226" s="663"/>
      <c r="T226" s="663"/>
      <c r="U226" s="663"/>
      <c r="V226" s="663"/>
      <c r="W226" s="663" t="str">
        <f>AL219</f>
        <v>下毛</v>
      </c>
      <c r="X226" s="663"/>
      <c r="Y226" s="663"/>
      <c r="Z226" s="663"/>
      <c r="AA226" s="663"/>
      <c r="AB226" s="663" t="str">
        <f>AL220</f>
        <v>ようこくバンビーレ</v>
      </c>
      <c r="AC226" s="663"/>
      <c r="AD226" s="663"/>
      <c r="AE226" s="663"/>
      <c r="AF226" s="663"/>
      <c r="AG226" s="293"/>
      <c r="AH226" s="293"/>
      <c r="AI226" s="293"/>
      <c r="AK226" s="291"/>
      <c r="AL226" s="662"/>
      <c r="AM226" s="662"/>
      <c r="AN226" s="662"/>
    </row>
    <row r="227" spans="1:40" ht="36.950000000000003" customHeight="1">
      <c r="A227" s="265"/>
      <c r="B227" s="281" t="s">
        <v>416</v>
      </c>
      <c r="C227" s="677" t="s">
        <v>527</v>
      </c>
      <c r="D227" s="678">
        <v>1</v>
      </c>
      <c r="E227" s="680" t="s">
        <v>402</v>
      </c>
      <c r="F227" s="682">
        <v>0</v>
      </c>
      <c r="G227" s="684" t="str">
        <f>IF(D218="","②勝",IF(D218&gt;F218,C218,IF(D218&lt;F218,G218,IF(D220&gt;F220,C218,IF(D220&lt;F220,G218)))))</f>
        <v>下毛</v>
      </c>
      <c r="H227" s="664" t="s">
        <v>417</v>
      </c>
      <c r="I227" s="728"/>
      <c r="J227" s="564"/>
      <c r="L227" s="301"/>
      <c r="M227" s="302"/>
      <c r="N227" s="302"/>
      <c r="O227" s="302"/>
      <c r="P227" s="302"/>
      <c r="Q227" s="302"/>
      <c r="R227" s="302"/>
      <c r="S227" s="302"/>
      <c r="T227" s="302"/>
      <c r="U227" s="302"/>
      <c r="V227" s="306"/>
      <c r="W227" s="306"/>
      <c r="X227" s="306"/>
      <c r="Y227" s="306"/>
      <c r="Z227" s="306"/>
      <c r="AA227" s="307"/>
      <c r="AB227" s="306"/>
      <c r="AC227" s="306"/>
      <c r="AD227" s="308"/>
      <c r="AE227" s="309"/>
      <c r="AF227" s="339"/>
      <c r="AG227" s="296"/>
      <c r="AH227" s="296"/>
      <c r="AI227" s="296"/>
      <c r="AK227" s="291"/>
      <c r="AL227" s="662"/>
      <c r="AM227" s="662"/>
      <c r="AN227" s="662"/>
    </row>
    <row r="228" spans="1:40" ht="36.950000000000003" customHeight="1">
      <c r="A228" s="265"/>
      <c r="B228" s="313">
        <v>0.46527777777777779</v>
      </c>
      <c r="C228" s="553"/>
      <c r="D228" s="679"/>
      <c r="E228" s="681"/>
      <c r="F228" s="683"/>
      <c r="G228" s="612"/>
      <c r="H228" s="614"/>
      <c r="I228" s="566"/>
      <c r="J228" s="564"/>
      <c r="L228" s="301"/>
      <c r="M228" s="302"/>
      <c r="N228" s="302"/>
      <c r="O228" s="663" t="str">
        <f>C224</f>
        <v>大在</v>
      </c>
      <c r="P228" s="663"/>
      <c r="Q228" s="663"/>
      <c r="R228" s="663"/>
      <c r="S228" s="663"/>
      <c r="T228" s="340"/>
      <c r="U228" s="305"/>
      <c r="V228" s="306"/>
      <c r="W228" s="306"/>
      <c r="X228" s="306"/>
      <c r="Y228" s="306"/>
      <c r="Z228" s="663" t="str">
        <f>G224</f>
        <v>ようこくバンビーレ</v>
      </c>
      <c r="AA228" s="663"/>
      <c r="AB228" s="663"/>
      <c r="AC228" s="663"/>
      <c r="AD228" s="663"/>
      <c r="AE228" s="309"/>
      <c r="AF228" s="339"/>
      <c r="AG228" s="296"/>
      <c r="AH228" s="296"/>
      <c r="AI228" s="296"/>
      <c r="AK228" s="291"/>
      <c r="AL228" s="291"/>
      <c r="AM228" s="291"/>
      <c r="AN228" s="291"/>
    </row>
    <row r="229" spans="1:40" ht="36.950000000000003" customHeight="1" thickBot="1">
      <c r="A229" s="286"/>
      <c r="B229" s="287"/>
      <c r="C229" s="732"/>
      <c r="D229" s="288"/>
      <c r="E229" s="289" t="s">
        <v>403</v>
      </c>
      <c r="F229" s="290"/>
      <c r="G229" s="733"/>
      <c r="H229" s="731"/>
      <c r="I229" s="729"/>
      <c r="J229" s="730"/>
      <c r="L229" s="301"/>
      <c r="M229" s="246"/>
      <c r="N229" s="246"/>
      <c r="O229" s="246"/>
      <c r="P229" s="246"/>
      <c r="Q229" s="302"/>
      <c r="R229" s="440"/>
      <c r="S229" s="422"/>
      <c r="T229" s="421"/>
      <c r="U229" s="422"/>
      <c r="V229" s="423"/>
      <c r="W229" s="338"/>
      <c r="X229" s="338"/>
      <c r="Y229" s="338"/>
      <c r="Z229" s="338"/>
      <c r="AA229" s="342"/>
      <c r="AB229" s="306"/>
      <c r="AC229" s="306"/>
      <c r="AD229" s="308"/>
      <c r="AE229" s="309"/>
      <c r="AF229" s="339"/>
      <c r="AG229" s="296"/>
      <c r="AH229" s="296"/>
      <c r="AI229" s="296"/>
      <c r="AK229" s="291"/>
      <c r="AL229" s="292"/>
      <c r="AM229" s="291"/>
      <c r="AN229" s="291"/>
    </row>
    <row r="230" spans="1:40" ht="36.950000000000003" customHeight="1" thickTop="1">
      <c r="A230" s="268"/>
      <c r="B230" s="367"/>
      <c r="C230" s="726"/>
      <c r="D230" s="726"/>
      <c r="E230" s="726"/>
      <c r="F230" s="726"/>
      <c r="G230" s="726"/>
      <c r="H230" s="726"/>
      <c r="I230" s="726"/>
      <c r="J230" s="726"/>
      <c r="L230" s="343"/>
      <c r="M230" s="292"/>
      <c r="N230" s="292"/>
      <c r="O230" s="292"/>
      <c r="P230" s="292"/>
      <c r="Q230" s="292"/>
      <c r="R230" s="461">
        <v>3</v>
      </c>
      <c r="S230" s="461"/>
      <c r="T230" s="394"/>
      <c r="U230" s="394"/>
      <c r="V230" s="462"/>
      <c r="W230" s="397"/>
      <c r="X230" s="397"/>
      <c r="Y230" s="397"/>
      <c r="Z230" s="727">
        <f>F224</f>
        <v>0</v>
      </c>
      <c r="AA230" s="727"/>
      <c r="AB230" s="344"/>
      <c r="AC230" s="344"/>
      <c r="AD230" s="345"/>
      <c r="AE230" s="310"/>
      <c r="AF230" s="296"/>
      <c r="AG230" s="296"/>
      <c r="AH230" s="296"/>
      <c r="AI230" s="296"/>
      <c r="AK230" s="291"/>
      <c r="AL230" s="292"/>
      <c r="AM230" s="291"/>
      <c r="AN230" s="291"/>
    </row>
    <row r="231" spans="1:40" ht="36.950000000000003" customHeight="1">
      <c r="A231" s="268"/>
      <c r="B231" s="367"/>
      <c r="C231" s="726"/>
      <c r="D231" s="726"/>
      <c r="E231" s="726"/>
      <c r="F231" s="726"/>
      <c r="G231" s="726"/>
      <c r="H231" s="726"/>
      <c r="I231" s="726"/>
      <c r="J231" s="726"/>
      <c r="L231" s="343"/>
      <c r="M231" s="346"/>
      <c r="N231" s="347"/>
      <c r="O231" s="348"/>
      <c r="P231" s="292"/>
      <c r="Q231" s="292"/>
      <c r="R231" s="292"/>
      <c r="S231" s="346"/>
      <c r="T231" s="347"/>
      <c r="U231" s="348"/>
      <c r="V231" s="344"/>
      <c r="W231" s="344"/>
      <c r="X231" s="344"/>
      <c r="Y231" s="344"/>
      <c r="Z231" s="344"/>
      <c r="AA231" s="349"/>
      <c r="AB231" s="344"/>
      <c r="AC231" s="344"/>
      <c r="AD231" s="345"/>
      <c r="AE231" s="310"/>
      <c r="AF231" s="296"/>
      <c r="AG231" s="296"/>
      <c r="AH231" s="296"/>
      <c r="AI231" s="296"/>
      <c r="AK231" s="291"/>
      <c r="AL231" s="292"/>
      <c r="AM231" s="291"/>
      <c r="AN231" s="291"/>
    </row>
    <row r="232" spans="1:40" ht="36.950000000000003" customHeight="1">
      <c r="A232" s="268"/>
      <c r="B232" s="356"/>
      <c r="C232" s="726"/>
      <c r="D232" s="302"/>
      <c r="E232" s="357"/>
      <c r="F232" s="302"/>
      <c r="G232" s="726"/>
      <c r="H232" s="726"/>
      <c r="I232" s="726"/>
      <c r="J232" s="726"/>
      <c r="L232" s="343"/>
      <c r="N232" s="292"/>
      <c r="T232" s="292"/>
      <c r="V232" s="344"/>
      <c r="W232" s="344"/>
      <c r="X232" s="344"/>
      <c r="Y232" s="344"/>
      <c r="Z232" s="344"/>
      <c r="AA232" s="349"/>
      <c r="AB232" s="344"/>
      <c r="AC232" s="344"/>
      <c r="AD232" s="345"/>
      <c r="AE232" s="310"/>
      <c r="AF232" s="296"/>
      <c r="AG232" s="296"/>
      <c r="AH232" s="296"/>
      <c r="AI232" s="296"/>
      <c r="AK232" s="291"/>
      <c r="AL232" s="291"/>
      <c r="AM232" s="291"/>
      <c r="AN232" s="291"/>
    </row>
    <row r="233" spans="1:40" ht="36.950000000000003" customHeight="1">
      <c r="L233" s="343"/>
      <c r="M233" s="346"/>
      <c r="N233" s="347"/>
      <c r="O233" s="348"/>
      <c r="P233" s="346"/>
      <c r="Q233" s="347"/>
      <c r="R233" s="348"/>
      <c r="S233" s="292"/>
      <c r="T233" s="292"/>
      <c r="U233" s="292"/>
      <c r="V233" s="344"/>
      <c r="W233" s="344"/>
      <c r="X233" s="344"/>
      <c r="Y233" s="344"/>
      <c r="Z233" s="344"/>
      <c r="AA233" s="349"/>
      <c r="AB233" s="344"/>
      <c r="AC233" s="344"/>
      <c r="AD233" s="345"/>
      <c r="AE233" s="310"/>
      <c r="AF233" s="296"/>
      <c r="AG233" s="296"/>
      <c r="AH233" s="296"/>
      <c r="AI233" s="296"/>
    </row>
    <row r="234" spans="1:40" ht="36.950000000000003" customHeight="1">
      <c r="L234" s="292"/>
      <c r="N234" s="292"/>
      <c r="Q234" s="292"/>
      <c r="V234" s="293"/>
      <c r="W234" s="293"/>
      <c r="X234" s="293"/>
      <c r="Y234" s="293"/>
      <c r="Z234" s="293"/>
      <c r="AA234" s="294"/>
      <c r="AB234" s="293"/>
      <c r="AC234" s="293"/>
      <c r="AD234" s="295"/>
      <c r="AE234" s="296"/>
      <c r="AF234" s="296"/>
      <c r="AG234" s="296"/>
      <c r="AH234" s="296"/>
      <c r="AI234" s="296"/>
      <c r="AK234" s="291"/>
      <c r="AL234" s="292"/>
      <c r="AM234" s="291"/>
      <c r="AN234" s="291"/>
    </row>
  </sheetData>
  <mergeCells count="802">
    <mergeCell ref="AA63:AB63"/>
    <mergeCell ref="V69:W69"/>
    <mergeCell ref="Z230:AA230"/>
    <mergeCell ref="C230:C232"/>
    <mergeCell ref="D230:D231"/>
    <mergeCell ref="E230:E231"/>
    <mergeCell ref="F230:F231"/>
    <mergeCell ref="G230:G232"/>
    <mergeCell ref="H230:H232"/>
    <mergeCell ref="I230:I232"/>
    <mergeCell ref="J230:J232"/>
    <mergeCell ref="C227:C229"/>
    <mergeCell ref="D227:D228"/>
    <mergeCell ref="E227:E228"/>
    <mergeCell ref="F227:F228"/>
    <mergeCell ref="G227:G229"/>
    <mergeCell ref="H227:H229"/>
    <mergeCell ref="I227:I229"/>
    <mergeCell ref="J227:J229"/>
    <mergeCell ref="Z218:AA218"/>
    <mergeCell ref="C221:C223"/>
    <mergeCell ref="D221:D222"/>
    <mergeCell ref="E221:E222"/>
    <mergeCell ref="F221:F222"/>
    <mergeCell ref="AL227:AN227"/>
    <mergeCell ref="O228:S228"/>
    <mergeCell ref="Z228:AD228"/>
    <mergeCell ref="C224:C226"/>
    <mergeCell ref="D224:D225"/>
    <mergeCell ref="E224:E225"/>
    <mergeCell ref="F224:F225"/>
    <mergeCell ref="G224:G226"/>
    <mergeCell ref="H224:H226"/>
    <mergeCell ref="I224:I226"/>
    <mergeCell ref="J224:J226"/>
    <mergeCell ref="AL225:AN225"/>
    <mergeCell ref="M226:Q226"/>
    <mergeCell ref="R226:V226"/>
    <mergeCell ref="W226:AA226"/>
    <mergeCell ref="AB226:AF226"/>
    <mergeCell ref="AL226:AN226"/>
    <mergeCell ref="G221:G223"/>
    <mergeCell ref="H221:H223"/>
    <mergeCell ref="I221:I223"/>
    <mergeCell ref="J221:J223"/>
    <mergeCell ref="O221:S221"/>
    <mergeCell ref="Z221:AD221"/>
    <mergeCell ref="P222:Q222"/>
    <mergeCell ref="R222:S222"/>
    <mergeCell ref="Z222:AA222"/>
    <mergeCell ref="AB222:AC222"/>
    <mergeCell ref="C218:C220"/>
    <mergeCell ref="D218:D219"/>
    <mergeCell ref="E218:E219"/>
    <mergeCell ref="F218:F219"/>
    <mergeCell ref="G218:G220"/>
    <mergeCell ref="H218:H220"/>
    <mergeCell ref="I218:I220"/>
    <mergeCell ref="J218:J220"/>
    <mergeCell ref="R218:S218"/>
    <mergeCell ref="AL213:AN213"/>
    <mergeCell ref="C214:G214"/>
    <mergeCell ref="I214:J214"/>
    <mergeCell ref="AL214:AN214"/>
    <mergeCell ref="C215:C217"/>
    <mergeCell ref="D215:D216"/>
    <mergeCell ref="E215:E216"/>
    <mergeCell ref="F215:F216"/>
    <mergeCell ref="G215:G217"/>
    <mergeCell ref="H215:H217"/>
    <mergeCell ref="I215:I217"/>
    <mergeCell ref="J215:J217"/>
    <mergeCell ref="T215:Y215"/>
    <mergeCell ref="AL215:AN215"/>
    <mergeCell ref="Z212:AA212"/>
    <mergeCell ref="A213:B213"/>
    <mergeCell ref="D213:F213"/>
    <mergeCell ref="L213:N213"/>
    <mergeCell ref="O213:P213"/>
    <mergeCell ref="Q213:R213"/>
    <mergeCell ref="S213:Z213"/>
    <mergeCell ref="AA213:AB213"/>
    <mergeCell ref="AC213:AF213"/>
    <mergeCell ref="Z5:AA5"/>
    <mergeCell ref="A6:B6"/>
    <mergeCell ref="D6:F6"/>
    <mergeCell ref="L6:N6"/>
    <mergeCell ref="O6:P6"/>
    <mergeCell ref="Q6:R6"/>
    <mergeCell ref="S6:Z6"/>
    <mergeCell ref="AA6:AB6"/>
    <mergeCell ref="AC6:AF6"/>
    <mergeCell ref="AL6:AN6"/>
    <mergeCell ref="C7:G7"/>
    <mergeCell ref="I7:J7"/>
    <mergeCell ref="AL7:AN7"/>
    <mergeCell ref="C8:C10"/>
    <mergeCell ref="D8:D9"/>
    <mergeCell ref="E8:E9"/>
    <mergeCell ref="F8:F9"/>
    <mergeCell ref="G8:G10"/>
    <mergeCell ref="H8:H10"/>
    <mergeCell ref="I8:I10"/>
    <mergeCell ref="J8:J10"/>
    <mergeCell ref="T8:Y8"/>
    <mergeCell ref="AL8:AN8"/>
    <mergeCell ref="Z11:AA11"/>
    <mergeCell ref="C14:C16"/>
    <mergeCell ref="D14:D15"/>
    <mergeCell ref="E14:E15"/>
    <mergeCell ref="F14:F15"/>
    <mergeCell ref="G14:G16"/>
    <mergeCell ref="H14:H16"/>
    <mergeCell ref="I14:I16"/>
    <mergeCell ref="J14:J16"/>
    <mergeCell ref="O14:S14"/>
    <mergeCell ref="Z14:AD14"/>
    <mergeCell ref="C11:C13"/>
    <mergeCell ref="D11:D12"/>
    <mergeCell ref="E11:E12"/>
    <mergeCell ref="F11:F12"/>
    <mergeCell ref="G11:G13"/>
    <mergeCell ref="H11:H13"/>
    <mergeCell ref="I11:I13"/>
    <mergeCell ref="J11:J13"/>
    <mergeCell ref="R11:S11"/>
    <mergeCell ref="C17:C19"/>
    <mergeCell ref="D17:D18"/>
    <mergeCell ref="E17:E18"/>
    <mergeCell ref="F17:F18"/>
    <mergeCell ref="G17:G19"/>
    <mergeCell ref="H17:H19"/>
    <mergeCell ref="I17:I19"/>
    <mergeCell ref="J17:J19"/>
    <mergeCell ref="AL18:AN18"/>
    <mergeCell ref="M19:Q19"/>
    <mergeCell ref="R19:V19"/>
    <mergeCell ref="W19:AA19"/>
    <mergeCell ref="AB19:AF19"/>
    <mergeCell ref="AL19:AN19"/>
    <mergeCell ref="C23:C25"/>
    <mergeCell ref="D23:D24"/>
    <mergeCell ref="E23:E24"/>
    <mergeCell ref="F23:F24"/>
    <mergeCell ref="G23:G25"/>
    <mergeCell ref="C20:C22"/>
    <mergeCell ref="D20:D21"/>
    <mergeCell ref="E20:E21"/>
    <mergeCell ref="F20:F21"/>
    <mergeCell ref="G20:G22"/>
    <mergeCell ref="H23:H25"/>
    <mergeCell ref="I23:I25"/>
    <mergeCell ref="J23:J25"/>
    <mergeCell ref="R23:S23"/>
    <mergeCell ref="Z23:AA23"/>
    <mergeCell ref="Z28:AA28"/>
    <mergeCell ref="I20:I22"/>
    <mergeCell ref="J20:J22"/>
    <mergeCell ref="AL20:AN20"/>
    <mergeCell ref="O21:S21"/>
    <mergeCell ref="Z21:AD21"/>
    <mergeCell ref="H20:H22"/>
    <mergeCell ref="AA29:AB29"/>
    <mergeCell ref="AC29:AF29"/>
    <mergeCell ref="AL29:AN29"/>
    <mergeCell ref="C30:G30"/>
    <mergeCell ref="I30:J30"/>
    <mergeCell ref="AL30:AN30"/>
    <mergeCell ref="A29:B29"/>
    <mergeCell ref="D29:F29"/>
    <mergeCell ref="L29:N29"/>
    <mergeCell ref="O29:P29"/>
    <mergeCell ref="Q29:R29"/>
    <mergeCell ref="S29:Z29"/>
    <mergeCell ref="AL31:AN31"/>
    <mergeCell ref="C34:C36"/>
    <mergeCell ref="D34:D35"/>
    <mergeCell ref="E34:E35"/>
    <mergeCell ref="F34:F35"/>
    <mergeCell ref="G34:G36"/>
    <mergeCell ref="H34:H36"/>
    <mergeCell ref="C31:C33"/>
    <mergeCell ref="D31:D32"/>
    <mergeCell ref="E31:E32"/>
    <mergeCell ref="F31:F32"/>
    <mergeCell ref="G31:G33"/>
    <mergeCell ref="H31:H33"/>
    <mergeCell ref="C37:C39"/>
    <mergeCell ref="D37:D38"/>
    <mergeCell ref="E37:E38"/>
    <mergeCell ref="F37:F38"/>
    <mergeCell ref="G37:G39"/>
    <mergeCell ref="H37:H39"/>
    <mergeCell ref="I31:I33"/>
    <mergeCell ref="J31:J33"/>
    <mergeCell ref="T31:Y31"/>
    <mergeCell ref="I37:I39"/>
    <mergeCell ref="J37:J39"/>
    <mergeCell ref="O37:S37"/>
    <mergeCell ref="Z37:AD37"/>
    <mergeCell ref="P38:Q38"/>
    <mergeCell ref="R38:S38"/>
    <mergeCell ref="Z38:AA38"/>
    <mergeCell ref="AB38:AC38"/>
    <mergeCell ref="I34:I36"/>
    <mergeCell ref="J34:J36"/>
    <mergeCell ref="R34:S34"/>
    <mergeCell ref="Z34:AA34"/>
    <mergeCell ref="I40:I42"/>
    <mergeCell ref="J40:J42"/>
    <mergeCell ref="AL41:AN41"/>
    <mergeCell ref="M42:Q42"/>
    <mergeCell ref="R42:V42"/>
    <mergeCell ref="W42:AA42"/>
    <mergeCell ref="AB42:AF42"/>
    <mergeCell ref="AL42:AN42"/>
    <mergeCell ref="C40:C42"/>
    <mergeCell ref="D40:D41"/>
    <mergeCell ref="E40:E41"/>
    <mergeCell ref="F40:F41"/>
    <mergeCell ref="G40:G42"/>
    <mergeCell ref="H40:H42"/>
    <mergeCell ref="C46:C48"/>
    <mergeCell ref="D46:D47"/>
    <mergeCell ref="E46:E47"/>
    <mergeCell ref="F46:F47"/>
    <mergeCell ref="G46:G48"/>
    <mergeCell ref="C43:C45"/>
    <mergeCell ref="D43:D44"/>
    <mergeCell ref="E43:E44"/>
    <mergeCell ref="F43:F44"/>
    <mergeCell ref="G43:G45"/>
    <mergeCell ref="H46:H48"/>
    <mergeCell ref="I46:I48"/>
    <mergeCell ref="J46:J48"/>
    <mergeCell ref="R46:S46"/>
    <mergeCell ref="Z46:AA46"/>
    <mergeCell ref="Z52:AA52"/>
    <mergeCell ref="I43:I45"/>
    <mergeCell ref="J43:J45"/>
    <mergeCell ref="AL43:AN43"/>
    <mergeCell ref="O44:S44"/>
    <mergeCell ref="Z44:AD44"/>
    <mergeCell ref="H43:H45"/>
    <mergeCell ref="AA53:AB53"/>
    <mergeCell ref="AC53:AF53"/>
    <mergeCell ref="AL53:AN53"/>
    <mergeCell ref="C54:G54"/>
    <mergeCell ref="I54:J54"/>
    <mergeCell ref="AL54:AN54"/>
    <mergeCell ref="A53:B53"/>
    <mergeCell ref="D53:F53"/>
    <mergeCell ref="L53:N53"/>
    <mergeCell ref="O53:P53"/>
    <mergeCell ref="Q53:R53"/>
    <mergeCell ref="S53:Z53"/>
    <mergeCell ref="AL55:AN55"/>
    <mergeCell ref="C58:C60"/>
    <mergeCell ref="D58:D59"/>
    <mergeCell ref="E58:E59"/>
    <mergeCell ref="F58:F59"/>
    <mergeCell ref="G58:G60"/>
    <mergeCell ref="H58:H60"/>
    <mergeCell ref="C55:C57"/>
    <mergeCell ref="D55:D56"/>
    <mergeCell ref="E55:E56"/>
    <mergeCell ref="F55:F56"/>
    <mergeCell ref="G55:G57"/>
    <mergeCell ref="H55:H57"/>
    <mergeCell ref="C61:C63"/>
    <mergeCell ref="D61:D62"/>
    <mergeCell ref="E61:E62"/>
    <mergeCell ref="F61:F62"/>
    <mergeCell ref="G61:G63"/>
    <mergeCell ref="H61:H63"/>
    <mergeCell ref="I55:I57"/>
    <mergeCell ref="J55:J57"/>
    <mergeCell ref="T55:Y55"/>
    <mergeCell ref="I61:I63"/>
    <mergeCell ref="J61:J63"/>
    <mergeCell ref="O61:S61"/>
    <mergeCell ref="Z61:AD61"/>
    <mergeCell ref="P62:Q62"/>
    <mergeCell ref="R62:S62"/>
    <mergeCell ref="Z62:AA62"/>
    <mergeCell ref="AB62:AC62"/>
    <mergeCell ref="I58:I60"/>
    <mergeCell ref="J58:J60"/>
    <mergeCell ref="R58:S58"/>
    <mergeCell ref="Z58:AA58"/>
    <mergeCell ref="I64:I66"/>
    <mergeCell ref="J64:J66"/>
    <mergeCell ref="AL65:AN65"/>
    <mergeCell ref="M66:Q66"/>
    <mergeCell ref="R66:V66"/>
    <mergeCell ref="W66:AA66"/>
    <mergeCell ref="AB66:AF66"/>
    <mergeCell ref="AL66:AN66"/>
    <mergeCell ref="C64:C66"/>
    <mergeCell ref="D64:D65"/>
    <mergeCell ref="E64:E65"/>
    <mergeCell ref="F64:F65"/>
    <mergeCell ref="G64:G66"/>
    <mergeCell ref="H64:H66"/>
    <mergeCell ref="C70:C72"/>
    <mergeCell ref="D70:D71"/>
    <mergeCell ref="E70:E71"/>
    <mergeCell ref="F70:F71"/>
    <mergeCell ref="G70:G72"/>
    <mergeCell ref="C67:C69"/>
    <mergeCell ref="D67:D68"/>
    <mergeCell ref="E67:E68"/>
    <mergeCell ref="F67:F68"/>
    <mergeCell ref="G67:G69"/>
    <mergeCell ref="H70:H72"/>
    <mergeCell ref="I70:I72"/>
    <mergeCell ref="J70:J72"/>
    <mergeCell ref="R70:S70"/>
    <mergeCell ref="Z70:AA70"/>
    <mergeCell ref="Z75:AA75"/>
    <mergeCell ref="I67:I69"/>
    <mergeCell ref="J67:J69"/>
    <mergeCell ref="AL67:AN67"/>
    <mergeCell ref="O68:S68"/>
    <mergeCell ref="Z68:AD68"/>
    <mergeCell ref="H67:H69"/>
    <mergeCell ref="AA76:AB76"/>
    <mergeCell ref="AC76:AF76"/>
    <mergeCell ref="AL76:AN76"/>
    <mergeCell ref="C77:G77"/>
    <mergeCell ref="I77:J77"/>
    <mergeCell ref="AL77:AN77"/>
    <mergeCell ref="A76:B76"/>
    <mergeCell ref="D76:F76"/>
    <mergeCell ref="L76:N76"/>
    <mergeCell ref="O76:P76"/>
    <mergeCell ref="Q76:R76"/>
    <mergeCell ref="S76:Z76"/>
    <mergeCell ref="AL78:AN78"/>
    <mergeCell ref="C81:C83"/>
    <mergeCell ref="D81:D82"/>
    <mergeCell ref="E81:E82"/>
    <mergeCell ref="F81:F82"/>
    <mergeCell ref="G81:G83"/>
    <mergeCell ref="H81:H83"/>
    <mergeCell ref="C78:C80"/>
    <mergeCell ref="D78:D79"/>
    <mergeCell ref="E78:E79"/>
    <mergeCell ref="F78:F79"/>
    <mergeCell ref="G78:G80"/>
    <mergeCell ref="H78:H80"/>
    <mergeCell ref="C84:C86"/>
    <mergeCell ref="D84:D85"/>
    <mergeCell ref="E84:E85"/>
    <mergeCell ref="F84:F85"/>
    <mergeCell ref="G84:G86"/>
    <mergeCell ref="H84:H86"/>
    <mergeCell ref="I78:I80"/>
    <mergeCell ref="J78:J80"/>
    <mergeCell ref="T78:Y78"/>
    <mergeCell ref="I84:I86"/>
    <mergeCell ref="J84:J86"/>
    <mergeCell ref="O84:S84"/>
    <mergeCell ref="Z84:AD84"/>
    <mergeCell ref="P85:Q85"/>
    <mergeCell ref="R85:S85"/>
    <mergeCell ref="Z85:AA85"/>
    <mergeCell ref="AB85:AC85"/>
    <mergeCell ref="I81:I83"/>
    <mergeCell ref="J81:J83"/>
    <mergeCell ref="R81:S81"/>
    <mergeCell ref="Z81:AA81"/>
    <mergeCell ref="I87:I89"/>
    <mergeCell ref="J87:J89"/>
    <mergeCell ref="AL88:AN88"/>
    <mergeCell ref="M89:Q89"/>
    <mergeCell ref="R89:V89"/>
    <mergeCell ref="W89:AA89"/>
    <mergeCell ref="AB89:AF89"/>
    <mergeCell ref="AL89:AN89"/>
    <mergeCell ref="C87:C89"/>
    <mergeCell ref="D87:D88"/>
    <mergeCell ref="E87:E88"/>
    <mergeCell ref="F87:F88"/>
    <mergeCell ref="G87:G89"/>
    <mergeCell ref="H87:H89"/>
    <mergeCell ref="C93:C95"/>
    <mergeCell ref="D93:D94"/>
    <mergeCell ref="E93:E94"/>
    <mergeCell ref="F93:F94"/>
    <mergeCell ref="G93:G95"/>
    <mergeCell ref="C90:C92"/>
    <mergeCell ref="D90:D91"/>
    <mergeCell ref="E90:E91"/>
    <mergeCell ref="F90:F91"/>
    <mergeCell ref="G90:G92"/>
    <mergeCell ref="H93:H95"/>
    <mergeCell ref="I93:I95"/>
    <mergeCell ref="J93:J95"/>
    <mergeCell ref="R93:S93"/>
    <mergeCell ref="Z93:AA93"/>
    <mergeCell ref="Z98:AA98"/>
    <mergeCell ref="I90:I92"/>
    <mergeCell ref="J90:J92"/>
    <mergeCell ref="AL90:AN90"/>
    <mergeCell ref="O91:S91"/>
    <mergeCell ref="Z91:AD91"/>
    <mergeCell ref="H90:H92"/>
    <mergeCell ref="AA99:AB99"/>
    <mergeCell ref="AC99:AF99"/>
    <mergeCell ref="AL99:AN99"/>
    <mergeCell ref="C100:G100"/>
    <mergeCell ref="I100:J100"/>
    <mergeCell ref="AL100:AN100"/>
    <mergeCell ref="A99:B99"/>
    <mergeCell ref="D99:F99"/>
    <mergeCell ref="L99:N99"/>
    <mergeCell ref="O99:P99"/>
    <mergeCell ref="Q99:R99"/>
    <mergeCell ref="S99:Z99"/>
    <mergeCell ref="AL101:AN101"/>
    <mergeCell ref="C104:C106"/>
    <mergeCell ref="D104:D105"/>
    <mergeCell ref="E104:E105"/>
    <mergeCell ref="F104:F105"/>
    <mergeCell ref="G104:G106"/>
    <mergeCell ref="H104:H106"/>
    <mergeCell ref="C101:C103"/>
    <mergeCell ref="D101:D102"/>
    <mergeCell ref="E101:E102"/>
    <mergeCell ref="F101:F102"/>
    <mergeCell ref="G101:G103"/>
    <mergeCell ref="H101:H103"/>
    <mergeCell ref="C107:C109"/>
    <mergeCell ref="D107:D108"/>
    <mergeCell ref="E107:E108"/>
    <mergeCell ref="F107:F108"/>
    <mergeCell ref="G107:G109"/>
    <mergeCell ref="H107:H109"/>
    <mergeCell ref="I101:I103"/>
    <mergeCell ref="J101:J103"/>
    <mergeCell ref="T101:Y101"/>
    <mergeCell ref="I107:I109"/>
    <mergeCell ref="J107:J109"/>
    <mergeCell ref="O107:S107"/>
    <mergeCell ref="Z107:AD107"/>
    <mergeCell ref="P108:Q108"/>
    <mergeCell ref="R108:S108"/>
    <mergeCell ref="Z108:AA108"/>
    <mergeCell ref="AB108:AC108"/>
    <mergeCell ref="I104:I106"/>
    <mergeCell ref="J104:J106"/>
    <mergeCell ref="R104:S104"/>
    <mergeCell ref="Z104:AA104"/>
    <mergeCell ref="I110:I112"/>
    <mergeCell ref="J110:J112"/>
    <mergeCell ref="AL111:AN111"/>
    <mergeCell ref="M112:Q112"/>
    <mergeCell ref="R112:V112"/>
    <mergeCell ref="W112:AA112"/>
    <mergeCell ref="AB112:AF112"/>
    <mergeCell ref="AL112:AN112"/>
    <mergeCell ref="C110:C112"/>
    <mergeCell ref="D110:D111"/>
    <mergeCell ref="E110:E111"/>
    <mergeCell ref="F110:F111"/>
    <mergeCell ref="G110:G112"/>
    <mergeCell ref="H110:H112"/>
    <mergeCell ref="C116:C118"/>
    <mergeCell ref="D116:D117"/>
    <mergeCell ref="E116:E117"/>
    <mergeCell ref="F116:F117"/>
    <mergeCell ref="G116:G118"/>
    <mergeCell ref="C113:C115"/>
    <mergeCell ref="D113:D114"/>
    <mergeCell ref="E113:E114"/>
    <mergeCell ref="F113:F114"/>
    <mergeCell ref="G113:G115"/>
    <mergeCell ref="H116:H118"/>
    <mergeCell ref="I116:I118"/>
    <mergeCell ref="J116:J118"/>
    <mergeCell ref="R116:S116"/>
    <mergeCell ref="Z116:AA116"/>
    <mergeCell ref="Z121:AA121"/>
    <mergeCell ref="I113:I115"/>
    <mergeCell ref="J113:J115"/>
    <mergeCell ref="AL113:AN113"/>
    <mergeCell ref="O114:S114"/>
    <mergeCell ref="Z114:AD114"/>
    <mergeCell ref="H113:H115"/>
    <mergeCell ref="AA122:AB122"/>
    <mergeCell ref="AC122:AF122"/>
    <mergeCell ref="AL122:AN122"/>
    <mergeCell ref="C123:G123"/>
    <mergeCell ref="I123:J123"/>
    <mergeCell ref="AL123:AN123"/>
    <mergeCell ref="A122:B122"/>
    <mergeCell ref="D122:F122"/>
    <mergeCell ref="L122:N122"/>
    <mergeCell ref="O122:P122"/>
    <mergeCell ref="Q122:R122"/>
    <mergeCell ref="S122:Z122"/>
    <mergeCell ref="I124:I126"/>
    <mergeCell ref="J124:J126"/>
    <mergeCell ref="T124:Y124"/>
    <mergeCell ref="AL124:AN124"/>
    <mergeCell ref="C127:C129"/>
    <mergeCell ref="D127:D128"/>
    <mergeCell ref="E127:E128"/>
    <mergeCell ref="F127:F128"/>
    <mergeCell ref="G127:G129"/>
    <mergeCell ref="H127:H129"/>
    <mergeCell ref="C124:C126"/>
    <mergeCell ref="D124:D125"/>
    <mergeCell ref="E124:E125"/>
    <mergeCell ref="F124:F125"/>
    <mergeCell ref="G124:G126"/>
    <mergeCell ref="H124:H126"/>
    <mergeCell ref="Z127:AA127"/>
    <mergeCell ref="C133:C135"/>
    <mergeCell ref="D133:D134"/>
    <mergeCell ref="E133:E134"/>
    <mergeCell ref="F133:F134"/>
    <mergeCell ref="G133:G135"/>
    <mergeCell ref="H133:H135"/>
    <mergeCell ref="I127:I129"/>
    <mergeCell ref="J127:J129"/>
    <mergeCell ref="R127:S127"/>
    <mergeCell ref="I133:I135"/>
    <mergeCell ref="J133:J135"/>
    <mergeCell ref="C130:C132"/>
    <mergeCell ref="D130:D131"/>
    <mergeCell ref="E130:E131"/>
    <mergeCell ref="F130:F131"/>
    <mergeCell ref="G130:G132"/>
    <mergeCell ref="H130:H132"/>
    <mergeCell ref="AL134:AN134"/>
    <mergeCell ref="M135:Q135"/>
    <mergeCell ref="R135:V135"/>
    <mergeCell ref="W135:AA135"/>
    <mergeCell ref="AB135:AF135"/>
    <mergeCell ref="AL135:AN135"/>
    <mergeCell ref="I130:I132"/>
    <mergeCell ref="J130:J132"/>
    <mergeCell ref="O130:S130"/>
    <mergeCell ref="Z130:AD130"/>
    <mergeCell ref="C139:C141"/>
    <mergeCell ref="D139:D140"/>
    <mergeCell ref="E139:E140"/>
    <mergeCell ref="F139:F140"/>
    <mergeCell ref="G139:G141"/>
    <mergeCell ref="C136:C138"/>
    <mergeCell ref="D136:D137"/>
    <mergeCell ref="E136:E137"/>
    <mergeCell ref="F136:F137"/>
    <mergeCell ref="G136:G138"/>
    <mergeCell ref="H139:H141"/>
    <mergeCell ref="I139:I141"/>
    <mergeCell ref="J139:J141"/>
    <mergeCell ref="R139:S139"/>
    <mergeCell ref="Z139:AA139"/>
    <mergeCell ref="Z145:AA145"/>
    <mergeCell ref="I136:I138"/>
    <mergeCell ref="J136:J138"/>
    <mergeCell ref="AL136:AN136"/>
    <mergeCell ref="O137:S137"/>
    <mergeCell ref="Z137:AD137"/>
    <mergeCell ref="H136:H138"/>
    <mergeCell ref="AA146:AB146"/>
    <mergeCell ref="AC146:AF146"/>
    <mergeCell ref="AL146:AN146"/>
    <mergeCell ref="C147:G147"/>
    <mergeCell ref="I147:J147"/>
    <mergeCell ref="AL147:AN147"/>
    <mergeCell ref="A146:B146"/>
    <mergeCell ref="D146:F146"/>
    <mergeCell ref="L146:N146"/>
    <mergeCell ref="O146:P146"/>
    <mergeCell ref="Q146:R146"/>
    <mergeCell ref="S146:Z146"/>
    <mergeCell ref="AL148:AN148"/>
    <mergeCell ref="C151:C153"/>
    <mergeCell ref="D151:D152"/>
    <mergeCell ref="E151:E152"/>
    <mergeCell ref="F151:F152"/>
    <mergeCell ref="G151:G153"/>
    <mergeCell ref="H151:H153"/>
    <mergeCell ref="C148:C150"/>
    <mergeCell ref="D148:D149"/>
    <mergeCell ref="E148:E149"/>
    <mergeCell ref="F148:F149"/>
    <mergeCell ref="G148:G150"/>
    <mergeCell ref="H148:H150"/>
    <mergeCell ref="C154:C156"/>
    <mergeCell ref="D154:D155"/>
    <mergeCell ref="E154:E155"/>
    <mergeCell ref="F154:F155"/>
    <mergeCell ref="G154:G156"/>
    <mergeCell ref="H154:H156"/>
    <mergeCell ref="I148:I150"/>
    <mergeCell ref="J148:J150"/>
    <mergeCell ref="T148:Y148"/>
    <mergeCell ref="I154:I156"/>
    <mergeCell ref="J154:J156"/>
    <mergeCell ref="O154:S154"/>
    <mergeCell ref="Z154:AD154"/>
    <mergeCell ref="P155:Q155"/>
    <mergeCell ref="R155:S155"/>
    <mergeCell ref="I151:I153"/>
    <mergeCell ref="J151:J153"/>
    <mergeCell ref="R151:S151"/>
    <mergeCell ref="Z151:AA151"/>
    <mergeCell ref="I157:I159"/>
    <mergeCell ref="J157:J159"/>
    <mergeCell ref="AL158:AN158"/>
    <mergeCell ref="M159:Q159"/>
    <mergeCell ref="R159:V159"/>
    <mergeCell ref="W159:AA159"/>
    <mergeCell ref="AB159:AF159"/>
    <mergeCell ref="AL159:AN159"/>
    <mergeCell ref="C157:C159"/>
    <mergeCell ref="D157:D158"/>
    <mergeCell ref="E157:E158"/>
    <mergeCell ref="F157:F158"/>
    <mergeCell ref="G157:G159"/>
    <mergeCell ref="H157:H159"/>
    <mergeCell ref="C163:C165"/>
    <mergeCell ref="D163:D164"/>
    <mergeCell ref="E163:E164"/>
    <mergeCell ref="F163:F164"/>
    <mergeCell ref="G163:G165"/>
    <mergeCell ref="C160:C162"/>
    <mergeCell ref="D160:D161"/>
    <mergeCell ref="E160:E161"/>
    <mergeCell ref="F160:F161"/>
    <mergeCell ref="G160:G162"/>
    <mergeCell ref="Z168:AA168"/>
    <mergeCell ref="H163:H165"/>
    <mergeCell ref="I163:I165"/>
    <mergeCell ref="J163:J165"/>
    <mergeCell ref="Z163:AA163"/>
    <mergeCell ref="I160:I162"/>
    <mergeCell ref="J160:J162"/>
    <mergeCell ref="AL160:AN160"/>
    <mergeCell ref="O161:S161"/>
    <mergeCell ref="Z161:AD161"/>
    <mergeCell ref="H160:H162"/>
    <mergeCell ref="AA169:AB169"/>
    <mergeCell ref="AC169:AF169"/>
    <mergeCell ref="AL169:AN169"/>
    <mergeCell ref="C170:G170"/>
    <mergeCell ref="I170:J170"/>
    <mergeCell ref="AL170:AN170"/>
    <mergeCell ref="A169:B169"/>
    <mergeCell ref="D169:F169"/>
    <mergeCell ref="L169:N169"/>
    <mergeCell ref="O169:P169"/>
    <mergeCell ref="Q169:R169"/>
    <mergeCell ref="S169:Z169"/>
    <mergeCell ref="I171:I173"/>
    <mergeCell ref="J171:J173"/>
    <mergeCell ref="T171:Y171"/>
    <mergeCell ref="AL171:AN171"/>
    <mergeCell ref="C174:C176"/>
    <mergeCell ref="D174:D175"/>
    <mergeCell ref="E174:E175"/>
    <mergeCell ref="F174:F175"/>
    <mergeCell ref="G174:G176"/>
    <mergeCell ref="H174:H176"/>
    <mergeCell ref="C171:C173"/>
    <mergeCell ref="D171:D172"/>
    <mergeCell ref="E171:E172"/>
    <mergeCell ref="F171:F172"/>
    <mergeCell ref="G171:G173"/>
    <mergeCell ref="H171:H173"/>
    <mergeCell ref="Z174:AA174"/>
    <mergeCell ref="C180:C182"/>
    <mergeCell ref="D180:D181"/>
    <mergeCell ref="E180:E181"/>
    <mergeCell ref="F180:F181"/>
    <mergeCell ref="G180:G182"/>
    <mergeCell ref="H180:H182"/>
    <mergeCell ref="I174:I176"/>
    <mergeCell ref="J174:J176"/>
    <mergeCell ref="R174:S174"/>
    <mergeCell ref="I180:I182"/>
    <mergeCell ref="J180:J182"/>
    <mergeCell ref="C177:C179"/>
    <mergeCell ref="D177:D178"/>
    <mergeCell ref="E177:E178"/>
    <mergeCell ref="F177:F178"/>
    <mergeCell ref="G177:G179"/>
    <mergeCell ref="H177:H179"/>
    <mergeCell ref="AL181:AN181"/>
    <mergeCell ref="M182:Q182"/>
    <mergeCell ref="R182:V182"/>
    <mergeCell ref="W182:AA182"/>
    <mergeCell ref="AB182:AF182"/>
    <mergeCell ref="AL182:AN182"/>
    <mergeCell ref="I177:I179"/>
    <mergeCell ref="J177:J179"/>
    <mergeCell ref="O177:S177"/>
    <mergeCell ref="Z177:AD177"/>
    <mergeCell ref="C186:C188"/>
    <mergeCell ref="D186:D187"/>
    <mergeCell ref="E186:E187"/>
    <mergeCell ref="F186:F187"/>
    <mergeCell ref="G186:G188"/>
    <mergeCell ref="C183:C185"/>
    <mergeCell ref="D183:D184"/>
    <mergeCell ref="E183:E184"/>
    <mergeCell ref="F183:F184"/>
    <mergeCell ref="G183:G185"/>
    <mergeCell ref="H186:H188"/>
    <mergeCell ref="I186:I188"/>
    <mergeCell ref="J186:J188"/>
    <mergeCell ref="R186:S186"/>
    <mergeCell ref="Z186:AA186"/>
    <mergeCell ref="Z191:AA191"/>
    <mergeCell ref="I183:I185"/>
    <mergeCell ref="J183:J185"/>
    <mergeCell ref="AL183:AN183"/>
    <mergeCell ref="O184:S184"/>
    <mergeCell ref="Z184:AD184"/>
    <mergeCell ref="H183:H185"/>
    <mergeCell ref="AA192:AB192"/>
    <mergeCell ref="AC192:AF192"/>
    <mergeCell ref="AL192:AN192"/>
    <mergeCell ref="C193:G193"/>
    <mergeCell ref="I193:J193"/>
    <mergeCell ref="AL193:AN193"/>
    <mergeCell ref="A192:B192"/>
    <mergeCell ref="D192:F192"/>
    <mergeCell ref="L192:N192"/>
    <mergeCell ref="O192:P192"/>
    <mergeCell ref="Q192:R192"/>
    <mergeCell ref="S192:Z192"/>
    <mergeCell ref="I194:I196"/>
    <mergeCell ref="J194:J196"/>
    <mergeCell ref="T194:Y194"/>
    <mergeCell ref="AL194:AN194"/>
    <mergeCell ref="C197:C199"/>
    <mergeCell ref="D197:D198"/>
    <mergeCell ref="E197:E198"/>
    <mergeCell ref="F197:F198"/>
    <mergeCell ref="G197:G199"/>
    <mergeCell ref="H197:H199"/>
    <mergeCell ref="C194:C196"/>
    <mergeCell ref="D194:D195"/>
    <mergeCell ref="E194:E195"/>
    <mergeCell ref="F194:F195"/>
    <mergeCell ref="G194:G196"/>
    <mergeCell ref="H194:H196"/>
    <mergeCell ref="Z197:AA197"/>
    <mergeCell ref="C203:C205"/>
    <mergeCell ref="D203:D204"/>
    <mergeCell ref="E203:E204"/>
    <mergeCell ref="F203:F204"/>
    <mergeCell ref="G203:G205"/>
    <mergeCell ref="H203:H205"/>
    <mergeCell ref="I197:I199"/>
    <mergeCell ref="J197:J199"/>
    <mergeCell ref="R197:S197"/>
    <mergeCell ref="I203:I205"/>
    <mergeCell ref="J203:J205"/>
    <mergeCell ref="C200:C202"/>
    <mergeCell ref="D200:D201"/>
    <mergeCell ref="E200:E201"/>
    <mergeCell ref="F200:F201"/>
    <mergeCell ref="G200:G202"/>
    <mergeCell ref="H200:H202"/>
    <mergeCell ref="AL204:AN204"/>
    <mergeCell ref="M205:Q205"/>
    <mergeCell ref="R205:V205"/>
    <mergeCell ref="W205:AA205"/>
    <mergeCell ref="AB205:AF205"/>
    <mergeCell ref="AL205:AN205"/>
    <mergeCell ref="I200:I202"/>
    <mergeCell ref="J200:J202"/>
    <mergeCell ref="O200:S200"/>
    <mergeCell ref="Z200:AD200"/>
    <mergeCell ref="C209:C211"/>
    <mergeCell ref="D209:D210"/>
    <mergeCell ref="E209:E210"/>
    <mergeCell ref="F209:F210"/>
    <mergeCell ref="G209:G211"/>
    <mergeCell ref="C206:C208"/>
    <mergeCell ref="D206:D207"/>
    <mergeCell ref="E206:E207"/>
    <mergeCell ref="F206:F207"/>
    <mergeCell ref="G206:G208"/>
    <mergeCell ref="H209:H211"/>
    <mergeCell ref="I209:I211"/>
    <mergeCell ref="J209:J211"/>
    <mergeCell ref="R209:S209"/>
    <mergeCell ref="Z209:AA209"/>
    <mergeCell ref="I206:I208"/>
    <mergeCell ref="J206:J208"/>
    <mergeCell ref="AL206:AN206"/>
    <mergeCell ref="O207:S207"/>
    <mergeCell ref="Z207:AD207"/>
    <mergeCell ref="H206:H20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44" fitToHeight="0" orientation="portrait" horizontalDpi="4294967293" r:id="rId1"/>
  <headerFooter alignWithMargins="0"/>
  <rowBreaks count="1" manualBreakCount="1">
    <brk id="9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4C3A-E650-4EB1-8214-23658F4CFFEB}">
  <sheetPr>
    <tabColor rgb="FF00B0F0"/>
    <pageSetUpPr fitToPage="1"/>
  </sheetPr>
  <dimension ref="A1:BX41"/>
  <sheetViews>
    <sheetView tabSelected="1" view="pageBreakPreview" zoomScale="80" zoomScaleNormal="85" zoomScaleSheetLayoutView="80" workbookViewId="0"/>
  </sheetViews>
  <sheetFormatPr defaultColWidth="2.125" defaultRowHeight="13.5" customHeight="1"/>
  <cols>
    <col min="1" max="4" width="2.125" style="104"/>
    <col min="5" max="11" width="2.625" style="104" bestFit="1" customWidth="1"/>
    <col min="12" max="13" width="2.875" style="104" bestFit="1" customWidth="1"/>
    <col min="14" max="24" width="2.625" style="104" bestFit="1" customWidth="1"/>
    <col min="25" max="25" width="2.875" style="104" bestFit="1" customWidth="1"/>
    <col min="26" max="27" width="2.625" style="104" bestFit="1" customWidth="1"/>
    <col min="28" max="29" width="2.875" style="104" bestFit="1" customWidth="1"/>
    <col min="30" max="31" width="2.625" style="104" bestFit="1" customWidth="1"/>
    <col min="32" max="32" width="2.875" style="104" bestFit="1" customWidth="1"/>
    <col min="33" max="36" width="2.625" style="104" bestFit="1" customWidth="1"/>
    <col min="37" max="37" width="2.5" style="104" bestFit="1" customWidth="1"/>
    <col min="38" max="40" width="2.625" style="104" bestFit="1" customWidth="1"/>
    <col min="41" max="41" width="2.875" style="104" bestFit="1" customWidth="1"/>
    <col min="42" max="43" width="2.625" style="104" bestFit="1" customWidth="1"/>
    <col min="44" max="45" width="2.875" style="104" bestFit="1" customWidth="1"/>
    <col min="46" max="47" width="2.625" style="104" bestFit="1" customWidth="1"/>
    <col min="48" max="48" width="2.875" style="104" bestFit="1" customWidth="1"/>
    <col min="49" max="56" width="2.625" style="104" bestFit="1" customWidth="1"/>
    <col min="57" max="57" width="2.875" style="104" bestFit="1" customWidth="1"/>
    <col min="58" max="58" width="2.625" style="104" bestFit="1" customWidth="1"/>
    <col min="59" max="59" width="2.125" style="104"/>
    <col min="60" max="61" width="2.875" style="104" bestFit="1" customWidth="1"/>
    <col min="62" max="63" width="2.625" style="104" bestFit="1" customWidth="1"/>
    <col min="64" max="64" width="2.875" style="104" bestFit="1" customWidth="1"/>
    <col min="65" max="67" width="2.625" style="104" bestFit="1" customWidth="1"/>
    <col min="68" max="68" width="7.375" style="104" customWidth="1"/>
    <col min="69" max="16384" width="2.125" style="104"/>
  </cols>
  <sheetData>
    <row r="1" spans="2:76" s="97" customFormat="1" ht="42">
      <c r="C1" s="824" t="s">
        <v>378</v>
      </c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  <c r="BF1" s="824"/>
      <c r="BG1" s="824"/>
      <c r="BH1" s="824"/>
      <c r="BI1" s="824"/>
      <c r="BJ1" s="824"/>
      <c r="BK1" s="824"/>
      <c r="BL1" s="824"/>
      <c r="BM1" s="824"/>
      <c r="BN1" s="824"/>
      <c r="BO1" s="824"/>
      <c r="BP1" s="824"/>
    </row>
    <row r="2" spans="2:76" s="97" customFormat="1" ht="13.5" customHeight="1">
      <c r="C2" s="98"/>
      <c r="D2" s="98"/>
      <c r="E2" s="98"/>
      <c r="F2" s="99" t="s">
        <v>379</v>
      </c>
      <c r="G2" s="100"/>
      <c r="H2" s="100"/>
      <c r="I2" s="100"/>
      <c r="J2" s="100"/>
      <c r="K2" s="100"/>
      <c r="L2" s="100"/>
      <c r="M2" s="100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101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</row>
    <row r="3" spans="2:76" s="97" customFormat="1" ht="13.5" customHeight="1">
      <c r="C3" s="98"/>
      <c r="D3" s="98"/>
      <c r="E3" s="98"/>
      <c r="F3" s="99" t="s">
        <v>585</v>
      </c>
      <c r="H3" s="100"/>
      <c r="I3" s="100"/>
      <c r="J3" s="100"/>
      <c r="K3" s="100"/>
      <c r="L3" s="100"/>
      <c r="M3" s="100"/>
      <c r="N3" s="102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103" t="s">
        <v>265</v>
      </c>
      <c r="AS3" s="823" t="s">
        <v>586</v>
      </c>
      <c r="AT3" s="823"/>
      <c r="AU3" s="823"/>
      <c r="AV3" s="823"/>
      <c r="AW3" s="823"/>
      <c r="AX3" s="823"/>
      <c r="AY3" s="823"/>
      <c r="AZ3" s="823"/>
      <c r="BA3" s="823"/>
      <c r="BB3" s="823"/>
      <c r="BC3" s="823"/>
      <c r="BD3" s="823"/>
      <c r="BE3" s="98"/>
      <c r="BF3" s="104"/>
      <c r="BG3" s="104"/>
      <c r="BI3" s="103" t="s">
        <v>266</v>
      </c>
      <c r="BJ3" s="470" t="s">
        <v>592</v>
      </c>
      <c r="BK3" s="106"/>
      <c r="BL3" s="98"/>
      <c r="BM3" s="98"/>
      <c r="BN3" s="98"/>
      <c r="BO3" s="98"/>
      <c r="BP3" s="98"/>
    </row>
    <row r="4" spans="2:76" s="97" customFormat="1" ht="13.5" customHeight="1">
      <c r="C4" s="98"/>
      <c r="D4" s="98"/>
      <c r="E4" s="98"/>
      <c r="F4" s="99"/>
      <c r="H4" s="99"/>
      <c r="I4" s="99"/>
      <c r="J4" s="100"/>
      <c r="K4" s="100"/>
      <c r="L4" s="100"/>
      <c r="M4" s="100"/>
      <c r="N4" s="102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98"/>
      <c r="BF4" s="104"/>
      <c r="BG4" s="104"/>
      <c r="BI4" s="104"/>
      <c r="BJ4" s="506" t="s">
        <v>600</v>
      </c>
      <c r="BK4" s="106"/>
      <c r="BL4" s="98"/>
      <c r="BM4" s="98"/>
      <c r="BN4" s="98"/>
      <c r="BO4" s="98"/>
      <c r="BP4" s="98"/>
    </row>
    <row r="5" spans="2:76" ht="13.5" customHeight="1">
      <c r="J5" s="107"/>
      <c r="K5" s="107"/>
      <c r="L5" s="107"/>
      <c r="M5" s="107"/>
      <c r="N5" s="107"/>
      <c r="O5" s="108"/>
      <c r="P5" s="108"/>
      <c r="AR5" s="103" t="s">
        <v>267</v>
      </c>
      <c r="AS5" s="823" t="s">
        <v>590</v>
      </c>
      <c r="AT5" s="823"/>
      <c r="AU5" s="823"/>
      <c r="AV5" s="823"/>
      <c r="AW5" s="823"/>
      <c r="AX5" s="823"/>
      <c r="AY5" s="823"/>
      <c r="AZ5" s="823"/>
      <c r="BJ5" s="105"/>
      <c r="BK5" s="105"/>
    </row>
    <row r="6" spans="2:76" ht="13.5" customHeight="1">
      <c r="G6" s="108"/>
      <c r="H6" s="108"/>
      <c r="I6" s="108"/>
      <c r="J6" s="108"/>
      <c r="K6" s="108"/>
      <c r="L6" s="108"/>
      <c r="M6" s="108"/>
      <c r="N6" s="108"/>
      <c r="O6" s="108"/>
      <c r="P6" s="108"/>
      <c r="AS6" s="823"/>
      <c r="AT6" s="823"/>
      <c r="AU6" s="823"/>
      <c r="AV6" s="823"/>
      <c r="AW6" s="823"/>
      <c r="AX6" s="823"/>
      <c r="AY6" s="823"/>
      <c r="AZ6" s="823"/>
      <c r="BI6" s="103" t="s">
        <v>268</v>
      </c>
      <c r="BJ6" s="505" t="s">
        <v>593</v>
      </c>
      <c r="BK6" s="105"/>
    </row>
    <row r="7" spans="2:76" ht="13.5" customHeight="1">
      <c r="G7" s="108"/>
      <c r="H7" s="108"/>
      <c r="I7" s="108"/>
      <c r="J7" s="108"/>
      <c r="K7" s="108"/>
      <c r="L7" s="108"/>
      <c r="M7" s="108"/>
      <c r="N7" s="108"/>
      <c r="O7" s="108"/>
      <c r="P7" s="108"/>
      <c r="AR7" s="103" t="s">
        <v>269</v>
      </c>
      <c r="AS7" s="822" t="s">
        <v>591</v>
      </c>
      <c r="AT7" s="822"/>
      <c r="AU7" s="822"/>
      <c r="AV7" s="822"/>
      <c r="AW7" s="822"/>
      <c r="AX7" s="822"/>
      <c r="AY7" s="822"/>
      <c r="AZ7" s="822"/>
      <c r="BA7" s="822"/>
      <c r="BB7" s="822"/>
      <c r="BC7" s="822"/>
      <c r="BD7" s="822"/>
      <c r="BJ7" s="505" t="s">
        <v>594</v>
      </c>
    </row>
    <row r="8" spans="2:76" ht="13.5" customHeight="1" thickBot="1"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AF8" s="109" t="s">
        <v>270</v>
      </c>
      <c r="AG8" s="110"/>
      <c r="AI8" s="111"/>
      <c r="AL8" s="111"/>
      <c r="AS8" s="822"/>
      <c r="AT8" s="822"/>
      <c r="AU8" s="822"/>
      <c r="AV8" s="822"/>
      <c r="AW8" s="822"/>
      <c r="AX8" s="822"/>
      <c r="AY8" s="822"/>
      <c r="AZ8" s="822"/>
      <c r="BA8" s="822"/>
      <c r="BB8" s="822"/>
      <c r="BC8" s="822"/>
      <c r="BD8" s="822"/>
      <c r="BJ8" s="505" t="s">
        <v>601</v>
      </c>
      <c r="BK8" s="105"/>
    </row>
    <row r="9" spans="2:76" ht="13.5" customHeight="1">
      <c r="F9" s="107" t="s">
        <v>582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AF9" s="825" t="s">
        <v>587</v>
      </c>
      <c r="AG9" s="826"/>
      <c r="AH9" s="826"/>
      <c r="AI9" s="826"/>
      <c r="AJ9" s="826"/>
      <c r="AK9" s="826"/>
      <c r="AL9" s="826"/>
      <c r="AM9" s="826"/>
      <c r="AN9" s="826"/>
      <c r="AO9" s="827"/>
      <c r="AS9" s="822"/>
      <c r="AT9" s="822"/>
      <c r="AU9" s="822"/>
      <c r="AV9" s="822"/>
      <c r="AW9" s="822"/>
      <c r="AX9" s="822"/>
      <c r="AY9" s="822"/>
      <c r="AZ9" s="822"/>
      <c r="BA9" s="822"/>
      <c r="BB9" s="822"/>
      <c r="BC9" s="822"/>
      <c r="BD9" s="822"/>
      <c r="BJ9" s="505" t="s">
        <v>595</v>
      </c>
      <c r="BK9" s="105"/>
    </row>
    <row r="10" spans="2:76" ht="13.5" customHeight="1" thickBot="1">
      <c r="B10" s="817"/>
      <c r="C10" s="817"/>
      <c r="D10" s="817"/>
      <c r="E10" s="817"/>
      <c r="F10" s="107" t="s">
        <v>584</v>
      </c>
      <c r="G10" s="107"/>
      <c r="H10" s="107"/>
      <c r="I10" s="107"/>
      <c r="J10" s="107"/>
      <c r="AF10" s="828"/>
      <c r="AG10" s="829"/>
      <c r="AH10" s="829"/>
      <c r="AI10" s="829"/>
      <c r="AJ10" s="829"/>
      <c r="AK10" s="829"/>
      <c r="AL10" s="829"/>
      <c r="AM10" s="829"/>
      <c r="AN10" s="829"/>
      <c r="AO10" s="830"/>
      <c r="AS10" s="822"/>
      <c r="AT10" s="822"/>
      <c r="AU10" s="822"/>
      <c r="AV10" s="822"/>
      <c r="AW10" s="822"/>
      <c r="AX10" s="822"/>
      <c r="AY10" s="822"/>
      <c r="AZ10" s="822"/>
      <c r="BA10" s="822"/>
      <c r="BB10" s="822"/>
      <c r="BC10" s="822"/>
      <c r="BD10" s="822"/>
    </row>
    <row r="11" spans="2:76" ht="13.5" customHeight="1">
      <c r="B11" s="817"/>
      <c r="C11" s="817"/>
      <c r="D11" s="817"/>
      <c r="E11" s="817"/>
      <c r="F11" s="107" t="s">
        <v>602</v>
      </c>
      <c r="G11" s="107"/>
      <c r="H11" s="107"/>
      <c r="I11" s="107"/>
      <c r="J11" s="107"/>
      <c r="K11" s="112"/>
      <c r="AG11" s="111"/>
      <c r="AH11" s="111"/>
      <c r="AI11" s="111"/>
      <c r="AJ11" s="113"/>
      <c r="AK11" s="114"/>
      <c r="AL11" s="115"/>
      <c r="AM11" s="111"/>
      <c r="AN11" s="111"/>
      <c r="AQ11" s="116"/>
      <c r="BI11" s="103" t="s">
        <v>271</v>
      </c>
      <c r="BJ11" s="505" t="s">
        <v>596</v>
      </c>
      <c r="BK11" s="105"/>
      <c r="BO11" s="117"/>
    </row>
    <row r="12" spans="2:76" ht="13.5" customHeight="1" thickBot="1">
      <c r="B12" s="817"/>
      <c r="C12" s="817"/>
      <c r="D12" s="817"/>
      <c r="E12" s="817"/>
      <c r="T12" s="111"/>
      <c r="U12" s="493">
        <v>2</v>
      </c>
      <c r="V12" s="497"/>
      <c r="W12" s="497"/>
      <c r="X12" s="497"/>
      <c r="Y12" s="497"/>
      <c r="Z12" s="497"/>
      <c r="AA12" s="497"/>
      <c r="AB12" s="497"/>
      <c r="AC12" s="493"/>
      <c r="AD12" s="497"/>
      <c r="AE12" s="497"/>
      <c r="AF12" s="497"/>
      <c r="AG12" s="497"/>
      <c r="AH12" s="497"/>
      <c r="AI12" s="831"/>
      <c r="AJ12" s="832"/>
      <c r="AK12" s="833"/>
      <c r="AL12" s="833"/>
      <c r="AM12" s="118"/>
      <c r="AN12" s="118"/>
      <c r="AO12" s="118"/>
      <c r="AP12" s="118"/>
      <c r="AQ12" s="118"/>
      <c r="AR12" s="496"/>
      <c r="AS12" s="118"/>
      <c r="AT12" s="118"/>
      <c r="AU12" s="118"/>
      <c r="AV12" s="118"/>
      <c r="AW12" s="118"/>
      <c r="AX12" s="118"/>
      <c r="AY12" s="118"/>
      <c r="AZ12" s="496">
        <v>1</v>
      </c>
      <c r="BA12" s="111"/>
      <c r="BJ12" s="505" t="s">
        <v>597</v>
      </c>
      <c r="BK12" s="105"/>
    </row>
    <row r="13" spans="2:76" ht="13.5" customHeight="1" thickTop="1">
      <c r="U13" s="119"/>
      <c r="AG13" s="820">
        <v>0.5625</v>
      </c>
      <c r="AH13" s="791"/>
      <c r="AI13" s="791"/>
      <c r="AJ13" s="791"/>
      <c r="AK13" s="791"/>
      <c r="AL13" s="791"/>
      <c r="AM13" s="791"/>
      <c r="AN13" s="791"/>
      <c r="AZ13" s="120"/>
      <c r="BA13" s="119"/>
      <c r="BJ13" s="470" t="s">
        <v>598</v>
      </c>
      <c r="BK13" s="105"/>
    </row>
    <row r="14" spans="2:76" ht="13.5" customHeight="1">
      <c r="P14" s="834" t="s">
        <v>586</v>
      </c>
      <c r="Q14" s="835"/>
      <c r="R14" s="835"/>
      <c r="S14" s="835"/>
      <c r="T14" s="835"/>
      <c r="U14" s="835"/>
      <c r="V14" s="835"/>
      <c r="W14" s="835"/>
      <c r="X14" s="835"/>
      <c r="Y14" s="836"/>
      <c r="AF14" s="821" t="s">
        <v>272</v>
      </c>
      <c r="AG14" s="821"/>
      <c r="AH14" s="821"/>
      <c r="AI14" s="821"/>
      <c r="AJ14" s="821"/>
      <c r="AK14" s="821"/>
      <c r="AL14" s="821"/>
      <c r="AM14" s="821"/>
      <c r="AN14" s="821"/>
      <c r="AO14" s="821"/>
      <c r="AV14" s="834" t="s">
        <v>590</v>
      </c>
      <c r="AW14" s="835"/>
      <c r="AX14" s="835"/>
      <c r="AY14" s="835"/>
      <c r="AZ14" s="835"/>
      <c r="BA14" s="835"/>
      <c r="BB14" s="835"/>
      <c r="BC14" s="835"/>
      <c r="BD14" s="835"/>
      <c r="BE14" s="836"/>
      <c r="BJ14" s="470" t="s">
        <v>599</v>
      </c>
      <c r="BK14" s="105"/>
    </row>
    <row r="15" spans="2:76" ht="13.5" customHeight="1">
      <c r="P15" s="837"/>
      <c r="Q15" s="833"/>
      <c r="R15" s="833"/>
      <c r="S15" s="833"/>
      <c r="T15" s="833"/>
      <c r="U15" s="833"/>
      <c r="V15" s="833"/>
      <c r="W15" s="833"/>
      <c r="X15" s="833"/>
      <c r="Y15" s="838"/>
      <c r="AG15" s="121"/>
      <c r="AH15" s="121"/>
      <c r="AI15" s="121"/>
      <c r="AJ15" s="121"/>
      <c r="AK15" s="121"/>
      <c r="AL15" s="121"/>
      <c r="AM15" s="121"/>
      <c r="AN15" s="121"/>
      <c r="AV15" s="837"/>
      <c r="AW15" s="833"/>
      <c r="AX15" s="833"/>
      <c r="AY15" s="833"/>
      <c r="AZ15" s="833"/>
      <c r="BA15" s="833"/>
      <c r="BB15" s="833"/>
      <c r="BC15" s="833"/>
      <c r="BD15" s="833"/>
      <c r="BE15" s="838"/>
      <c r="BL15" s="103"/>
      <c r="BX15" s="122"/>
    </row>
    <row r="16" spans="2:76" ht="13.5" customHeight="1">
      <c r="P16" s="193"/>
      <c r="Q16" s="193"/>
      <c r="R16" s="193"/>
      <c r="S16" s="193"/>
      <c r="T16" s="193"/>
      <c r="U16" s="239"/>
      <c r="V16" s="193"/>
      <c r="W16" s="193"/>
      <c r="X16" s="193"/>
      <c r="Y16" s="193"/>
      <c r="AG16" s="121"/>
      <c r="AH16" s="121"/>
      <c r="AI16" s="121"/>
      <c r="AJ16" s="121"/>
      <c r="AK16" s="121"/>
      <c r="AL16" s="121"/>
      <c r="AM16" s="121"/>
      <c r="AN16" s="121"/>
      <c r="AV16" s="488"/>
      <c r="AW16" s="488"/>
      <c r="AX16" s="488"/>
      <c r="AY16" s="193"/>
      <c r="AZ16" s="193"/>
      <c r="BA16" s="239"/>
      <c r="BB16" s="193"/>
      <c r="BC16" s="193"/>
      <c r="BD16" s="193"/>
      <c r="BE16" s="193"/>
      <c r="BL16" s="103"/>
      <c r="BX16" s="122"/>
    </row>
    <row r="17" spans="2:76" s="111" customFormat="1" ht="13.5" customHeight="1" thickBot="1">
      <c r="M17" s="493">
        <v>3</v>
      </c>
      <c r="N17" s="497"/>
      <c r="O17" s="497"/>
      <c r="P17" s="497"/>
      <c r="Q17" s="497"/>
      <c r="R17" s="497"/>
      <c r="S17" s="831"/>
      <c r="T17" s="832"/>
      <c r="U17" s="839"/>
      <c r="V17" s="833"/>
      <c r="W17" s="123"/>
      <c r="X17" s="123"/>
      <c r="Y17" s="123"/>
      <c r="Z17" s="123"/>
      <c r="AA17" s="123"/>
      <c r="AB17" s="492">
        <v>0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493">
        <v>4</v>
      </c>
      <c r="AT17" s="493"/>
      <c r="AU17" s="493"/>
      <c r="AV17" s="493"/>
      <c r="AW17" s="493"/>
      <c r="AX17" s="493"/>
      <c r="AY17" s="840"/>
      <c r="AZ17" s="841"/>
      <c r="BA17" s="842"/>
      <c r="BB17" s="843"/>
      <c r="BC17" s="492"/>
      <c r="BD17" s="492"/>
      <c r="BE17" s="492"/>
      <c r="BF17" s="492"/>
      <c r="BG17" s="492"/>
      <c r="BH17" s="492">
        <v>1</v>
      </c>
      <c r="BX17" s="125"/>
    </row>
    <row r="18" spans="2:76" s="111" customFormat="1" ht="13.5" customHeight="1" thickTop="1">
      <c r="M18" s="126"/>
      <c r="Q18" s="820">
        <v>0.43055555555555558</v>
      </c>
      <c r="R18" s="791"/>
      <c r="S18" s="791"/>
      <c r="T18" s="791"/>
      <c r="U18" s="791"/>
      <c r="V18" s="791"/>
      <c r="W18" s="791"/>
      <c r="X18" s="791"/>
      <c r="AB18" s="127"/>
      <c r="AS18" s="126"/>
      <c r="AW18" s="820">
        <v>0.46527777777777779</v>
      </c>
      <c r="AX18" s="791"/>
      <c r="AY18" s="791"/>
      <c r="AZ18" s="791"/>
      <c r="BA18" s="791"/>
      <c r="BB18" s="791"/>
      <c r="BC18" s="791"/>
      <c r="BD18" s="791"/>
      <c r="BI18" s="126"/>
    </row>
    <row r="19" spans="2:76" s="111" customFormat="1" ht="13.5" customHeight="1">
      <c r="M19" s="126"/>
      <c r="P19" s="821" t="s">
        <v>272</v>
      </c>
      <c r="Q19" s="821"/>
      <c r="R19" s="821"/>
      <c r="S19" s="821"/>
      <c r="T19" s="821"/>
      <c r="U19" s="821"/>
      <c r="V19" s="821"/>
      <c r="W19" s="821"/>
      <c r="X19" s="821"/>
      <c r="Y19" s="821"/>
      <c r="AB19" s="127"/>
      <c r="AS19" s="126"/>
      <c r="AV19" s="821" t="s">
        <v>273</v>
      </c>
      <c r="AW19" s="821"/>
      <c r="AX19" s="821"/>
      <c r="AY19" s="821"/>
      <c r="AZ19" s="821"/>
      <c r="BA19" s="821"/>
      <c r="BB19" s="821"/>
      <c r="BC19" s="821"/>
      <c r="BD19" s="821"/>
      <c r="BE19" s="821"/>
      <c r="BI19" s="126"/>
    </row>
    <row r="20" spans="2:76" s="111" customFormat="1" ht="13.5" customHeight="1">
      <c r="M20" s="126"/>
      <c r="AB20" s="127"/>
      <c r="AS20" s="126"/>
      <c r="BI20" s="126"/>
    </row>
    <row r="21" spans="2:76" s="111" customFormat="1" ht="13.5" customHeight="1">
      <c r="B21" s="787" t="s">
        <v>377</v>
      </c>
      <c r="C21" s="787"/>
      <c r="D21" s="787"/>
      <c r="E21" s="787"/>
      <c r="M21" s="126"/>
      <c r="AB21" s="127"/>
      <c r="AS21" s="126"/>
      <c r="BI21" s="126"/>
    </row>
    <row r="22" spans="2:76" s="111" customFormat="1" ht="19.5" customHeight="1" thickBot="1">
      <c r="B22" s="787"/>
      <c r="C22" s="787"/>
      <c r="D22" s="787"/>
      <c r="E22" s="787"/>
      <c r="H22" s="128"/>
      <c r="I22" s="493">
        <v>2</v>
      </c>
      <c r="J22" s="494"/>
      <c r="K22" s="494"/>
      <c r="L22" s="495"/>
      <c r="M22" s="189"/>
      <c r="N22" s="190"/>
      <c r="O22" s="190"/>
      <c r="P22" s="491">
        <v>0</v>
      </c>
      <c r="Q22" s="124"/>
      <c r="R22" s="124"/>
      <c r="S22" s="124"/>
      <c r="T22" s="124"/>
      <c r="U22" s="124"/>
      <c r="V22" s="124"/>
      <c r="W22" s="124"/>
      <c r="X22" s="124"/>
      <c r="Y22" s="493">
        <v>1</v>
      </c>
      <c r="Z22" s="494"/>
      <c r="AA22" s="494"/>
      <c r="AB22" s="495"/>
      <c r="AC22" s="191"/>
      <c r="AD22" s="123"/>
      <c r="AE22" s="123"/>
      <c r="AF22" s="492">
        <v>0</v>
      </c>
      <c r="AG22" s="124"/>
      <c r="AH22" s="124"/>
      <c r="AI22" s="124"/>
      <c r="AJ22" s="124"/>
      <c r="AK22" s="124"/>
      <c r="AL22" s="124"/>
      <c r="AM22" s="124"/>
      <c r="AN22" s="124"/>
      <c r="AO22" s="502">
        <v>0</v>
      </c>
      <c r="AP22" s="149"/>
      <c r="AQ22" s="149"/>
      <c r="AR22" s="188"/>
      <c r="AS22" s="498"/>
      <c r="AT22" s="499"/>
      <c r="AU22" s="499"/>
      <c r="AV22" s="493">
        <v>2</v>
      </c>
      <c r="AW22" s="124"/>
      <c r="AX22" s="124"/>
      <c r="AY22" s="124"/>
      <c r="AZ22" s="124"/>
      <c r="BA22" s="124"/>
      <c r="BB22" s="124"/>
      <c r="BC22" s="124"/>
      <c r="BD22" s="124"/>
      <c r="BE22" s="493">
        <v>1</v>
      </c>
      <c r="BF22" s="493"/>
      <c r="BG22" s="493"/>
      <c r="BH22" s="504"/>
      <c r="BI22" s="503"/>
      <c r="BJ22" s="492"/>
      <c r="BK22" s="492"/>
      <c r="BL22" s="492">
        <v>0</v>
      </c>
    </row>
    <row r="23" spans="2:76" s="129" customFormat="1" ht="13.5" customHeight="1" thickTop="1">
      <c r="B23" s="787"/>
      <c r="C23" s="787"/>
      <c r="D23" s="787"/>
      <c r="E23" s="787"/>
      <c r="H23" s="130"/>
      <c r="L23" s="815">
        <v>4</v>
      </c>
      <c r="M23" s="816"/>
      <c r="Q23" s="131"/>
      <c r="X23" s="130"/>
      <c r="AB23" s="815">
        <v>4</v>
      </c>
      <c r="AC23" s="816"/>
      <c r="AF23" s="132"/>
      <c r="AG23" s="131"/>
      <c r="AN23" s="130"/>
      <c r="AO23" s="133"/>
      <c r="AP23" s="134"/>
      <c r="AQ23" s="134"/>
      <c r="AR23" s="844">
        <v>5</v>
      </c>
      <c r="AS23" s="816"/>
      <c r="AV23" s="500"/>
      <c r="AW23" s="501" t="s">
        <v>589</v>
      </c>
      <c r="BD23" s="130"/>
      <c r="BE23" s="137"/>
      <c r="BH23" s="815">
        <v>5</v>
      </c>
      <c r="BI23" s="816"/>
      <c r="BM23" s="131"/>
    </row>
    <row r="24" spans="2:76" s="129" customFormat="1" ht="13.5" customHeight="1">
      <c r="H24" s="135"/>
      <c r="I24" s="136"/>
      <c r="K24" s="818">
        <v>0.33333333333333331</v>
      </c>
      <c r="L24" s="819"/>
      <c r="M24" s="819"/>
      <c r="N24" s="819"/>
      <c r="Q24" s="131"/>
      <c r="X24" s="135"/>
      <c r="Y24" s="136"/>
      <c r="AA24" s="818">
        <v>0.33333333333333331</v>
      </c>
      <c r="AB24" s="819"/>
      <c r="AC24" s="819"/>
      <c r="AD24" s="819"/>
      <c r="AF24" s="132"/>
      <c r="AG24" s="131"/>
      <c r="AN24" s="130"/>
      <c r="AO24" s="137"/>
      <c r="AQ24" s="818">
        <v>0.36805555555555558</v>
      </c>
      <c r="AR24" s="819"/>
      <c r="AS24" s="819"/>
      <c r="AT24" s="819"/>
      <c r="AV24" s="132"/>
      <c r="AW24" s="131"/>
      <c r="BD24" s="130"/>
      <c r="BE24" s="137"/>
      <c r="BG24" s="818">
        <v>0.36805555555555558</v>
      </c>
      <c r="BH24" s="819"/>
      <c r="BI24" s="819"/>
      <c r="BJ24" s="819"/>
      <c r="BL24" s="135"/>
      <c r="BM24" s="136"/>
    </row>
    <row r="25" spans="2:76" s="129" customFormat="1" ht="12.75" customHeight="1">
      <c r="H25" s="130"/>
      <c r="I25" s="805" t="s">
        <v>272</v>
      </c>
      <c r="J25" s="806"/>
      <c r="K25" s="806"/>
      <c r="L25" s="806"/>
      <c r="M25" s="806"/>
      <c r="N25" s="806"/>
      <c r="O25" s="806"/>
      <c r="P25" s="807"/>
      <c r="Q25" s="131"/>
      <c r="X25" s="130"/>
      <c r="Y25" s="805" t="s">
        <v>273</v>
      </c>
      <c r="Z25" s="806"/>
      <c r="AA25" s="806"/>
      <c r="AB25" s="806"/>
      <c r="AC25" s="806"/>
      <c r="AD25" s="806"/>
      <c r="AE25" s="806"/>
      <c r="AF25" s="807"/>
      <c r="AG25" s="131"/>
      <c r="AN25" s="130"/>
      <c r="AO25" s="805" t="s">
        <v>272</v>
      </c>
      <c r="AP25" s="806"/>
      <c r="AQ25" s="806"/>
      <c r="AR25" s="806"/>
      <c r="AS25" s="806"/>
      <c r="AT25" s="806"/>
      <c r="AU25" s="806"/>
      <c r="AV25" s="807"/>
      <c r="AW25" s="131"/>
      <c r="BD25" s="130"/>
      <c r="BE25" s="805" t="s">
        <v>273</v>
      </c>
      <c r="BF25" s="806"/>
      <c r="BG25" s="806"/>
      <c r="BH25" s="806"/>
      <c r="BI25" s="806"/>
      <c r="BJ25" s="806"/>
      <c r="BK25" s="806"/>
      <c r="BL25" s="807"/>
      <c r="BM25" s="131"/>
    </row>
    <row r="26" spans="2:76" s="129" customFormat="1" ht="12.75" customHeight="1">
      <c r="H26" s="130"/>
      <c r="I26" s="179"/>
      <c r="J26" s="179"/>
      <c r="K26" s="179"/>
      <c r="L26" s="179"/>
      <c r="M26" s="179"/>
      <c r="N26" s="179"/>
      <c r="O26" s="179"/>
      <c r="P26" s="179"/>
      <c r="Q26" s="131"/>
      <c r="X26" s="130"/>
      <c r="Y26" s="179"/>
      <c r="Z26" s="179"/>
      <c r="AA26" s="179"/>
      <c r="AB26" s="179"/>
      <c r="AC26" s="179"/>
      <c r="AD26" s="179"/>
      <c r="AE26" s="179"/>
      <c r="AF26" s="179"/>
      <c r="AG26" s="131"/>
      <c r="AN26" s="130"/>
      <c r="AO26" s="179"/>
      <c r="AP26" s="179"/>
      <c r="AQ26" s="179"/>
      <c r="AR26" s="179"/>
      <c r="AS26" s="179"/>
      <c r="AT26" s="179"/>
      <c r="AU26" s="179"/>
      <c r="AV26" s="179"/>
      <c r="AW26" s="131"/>
      <c r="BD26" s="130"/>
      <c r="BE26" s="179"/>
      <c r="BF26" s="179"/>
      <c r="BG26" s="179"/>
      <c r="BH26" s="179"/>
      <c r="BI26" s="179"/>
      <c r="BJ26" s="179"/>
      <c r="BK26" s="179"/>
      <c r="BL26" s="179"/>
      <c r="BM26" s="131"/>
    </row>
    <row r="27" spans="2:76" s="129" customFormat="1" ht="19.5" customHeight="1">
      <c r="F27" s="811" t="s">
        <v>573</v>
      </c>
      <c r="G27" s="811"/>
      <c r="H27" s="811"/>
      <c r="I27" s="811"/>
      <c r="J27" s="811"/>
      <c r="K27" s="811"/>
      <c r="L27" s="179"/>
      <c r="M27" s="179"/>
      <c r="N27" s="812" t="s">
        <v>574</v>
      </c>
      <c r="O27" s="812"/>
      <c r="P27" s="812"/>
      <c r="Q27" s="812"/>
      <c r="R27" s="812"/>
      <c r="S27" s="812"/>
      <c r="V27" s="811" t="s">
        <v>576</v>
      </c>
      <c r="W27" s="811"/>
      <c r="X27" s="811"/>
      <c r="Y27" s="811"/>
      <c r="Z27" s="811"/>
      <c r="AA27" s="811"/>
      <c r="AB27" s="179"/>
      <c r="AC27" s="179"/>
      <c r="AD27" s="813" t="s">
        <v>577</v>
      </c>
      <c r="AE27" s="813"/>
      <c r="AF27" s="813"/>
      <c r="AG27" s="813"/>
      <c r="AH27" s="813"/>
      <c r="AI27" s="813"/>
      <c r="AL27" s="812" t="s">
        <v>578</v>
      </c>
      <c r="AM27" s="812"/>
      <c r="AN27" s="812"/>
      <c r="AO27" s="812"/>
      <c r="AP27" s="812"/>
      <c r="AQ27" s="812"/>
      <c r="AR27" s="179"/>
      <c r="AS27" s="179"/>
      <c r="AT27" s="814" t="s">
        <v>579</v>
      </c>
      <c r="AU27" s="814"/>
      <c r="AV27" s="814"/>
      <c r="AW27" s="814"/>
      <c r="AX27" s="814"/>
      <c r="AY27" s="814"/>
      <c r="BB27" s="811" t="s">
        <v>580</v>
      </c>
      <c r="BC27" s="811"/>
      <c r="BD27" s="811"/>
      <c r="BE27" s="811"/>
      <c r="BF27" s="811"/>
      <c r="BG27" s="811"/>
      <c r="BH27" s="179"/>
      <c r="BI27" s="179"/>
      <c r="BJ27" s="809" t="s">
        <v>581</v>
      </c>
      <c r="BK27" s="810"/>
      <c r="BL27" s="810"/>
      <c r="BM27" s="810"/>
      <c r="BN27" s="810"/>
      <c r="BO27" s="810"/>
    </row>
    <row r="28" spans="2:76" s="129" customFormat="1" ht="13.5" customHeight="1" thickBot="1">
      <c r="H28" s="130"/>
      <c r="I28" s="179"/>
      <c r="J28" s="179"/>
      <c r="K28" s="179"/>
      <c r="L28" s="179"/>
      <c r="M28" s="179"/>
      <c r="N28" s="179"/>
      <c r="O28" s="179"/>
      <c r="P28" s="179"/>
      <c r="Q28" s="131"/>
      <c r="X28" s="130"/>
      <c r="Y28" s="179"/>
      <c r="Z28" s="179"/>
      <c r="AA28" s="179"/>
      <c r="AB28" s="179"/>
      <c r="AC28" s="179"/>
      <c r="AD28" s="179"/>
      <c r="AE28" s="179"/>
      <c r="AF28" s="179"/>
      <c r="AG28" s="131"/>
      <c r="AN28" s="130"/>
      <c r="AO28" s="179"/>
      <c r="AP28" s="179"/>
      <c r="AQ28" s="179"/>
      <c r="AR28" s="179"/>
      <c r="AS28" s="179"/>
      <c r="AT28" s="179"/>
      <c r="AU28" s="179"/>
      <c r="AV28" s="179"/>
      <c r="AW28" s="131"/>
      <c r="BD28" s="130"/>
      <c r="BE28" s="179"/>
      <c r="BF28" s="179"/>
      <c r="BG28" s="179"/>
      <c r="BH28" s="179"/>
      <c r="BI28" s="179"/>
      <c r="BJ28" s="179"/>
      <c r="BK28" s="179"/>
      <c r="BL28" s="179"/>
      <c r="BM28" s="131"/>
    </row>
    <row r="29" spans="2:76" s="129" customFormat="1" ht="13.5" customHeight="1" thickBot="1">
      <c r="C29" s="180"/>
      <c r="D29" s="180"/>
      <c r="E29" s="180"/>
      <c r="F29" s="181"/>
      <c r="G29" s="474">
        <v>0</v>
      </c>
      <c r="H29" s="182"/>
      <c r="I29" s="476"/>
      <c r="J29" s="477">
        <v>2</v>
      </c>
      <c r="K29" s="184"/>
      <c r="L29" s="801"/>
      <c r="M29" s="801"/>
      <c r="N29" s="185"/>
      <c r="O29" s="477">
        <v>1</v>
      </c>
      <c r="P29" s="483"/>
      <c r="Q29" s="183"/>
      <c r="R29" s="475">
        <v>0</v>
      </c>
      <c r="S29" s="184"/>
      <c r="T29" s="184"/>
      <c r="U29" s="184"/>
      <c r="V29" s="184"/>
      <c r="W29" s="477">
        <v>2</v>
      </c>
      <c r="X29" s="483"/>
      <c r="Y29" s="183"/>
      <c r="Z29" s="475">
        <v>0</v>
      </c>
      <c r="AA29" s="184"/>
      <c r="AB29" s="801"/>
      <c r="AC29" s="801"/>
      <c r="AD29" s="185"/>
      <c r="AE29" s="474">
        <v>1</v>
      </c>
      <c r="AF29" s="182"/>
      <c r="AG29" s="476"/>
      <c r="AH29" s="477">
        <v>2</v>
      </c>
      <c r="AI29" s="184"/>
      <c r="AJ29" s="184"/>
      <c r="AK29" s="187"/>
      <c r="AL29" s="184"/>
      <c r="AM29" s="474">
        <v>1</v>
      </c>
      <c r="AN29" s="182"/>
      <c r="AO29" s="476"/>
      <c r="AP29" s="477">
        <v>1</v>
      </c>
      <c r="AQ29" s="184"/>
      <c r="AR29" s="801"/>
      <c r="AS29" s="801"/>
      <c r="AT29" s="185"/>
      <c r="AU29" s="474">
        <v>1</v>
      </c>
      <c r="AV29" s="182"/>
      <c r="AW29" s="476"/>
      <c r="AX29" s="477">
        <v>1</v>
      </c>
      <c r="AY29" s="184"/>
      <c r="AZ29" s="184"/>
      <c r="BA29" s="184"/>
      <c r="BB29" s="184"/>
      <c r="BC29" s="477">
        <v>1</v>
      </c>
      <c r="BD29" s="483"/>
      <c r="BE29" s="486"/>
      <c r="BF29" s="487">
        <v>1</v>
      </c>
      <c r="BG29" s="184"/>
      <c r="BH29" s="801"/>
      <c r="BI29" s="801"/>
      <c r="BJ29" s="185"/>
      <c r="BK29" s="474">
        <v>1</v>
      </c>
      <c r="BL29" s="186"/>
      <c r="BM29" s="476"/>
      <c r="BN29" s="477">
        <v>2</v>
      </c>
      <c r="BO29" s="181"/>
      <c r="BP29" s="181"/>
    </row>
    <row r="30" spans="2:76" s="143" customFormat="1" ht="13.5" customHeight="1" thickTop="1">
      <c r="B30" s="178"/>
      <c r="C30" s="178"/>
      <c r="D30" s="178"/>
      <c r="E30" s="178"/>
      <c r="F30" s="140"/>
      <c r="G30" s="141"/>
      <c r="H30" s="808">
        <v>0.45833333333333331</v>
      </c>
      <c r="I30" s="774"/>
      <c r="K30" s="141"/>
      <c r="N30" s="140"/>
      <c r="P30" s="808">
        <v>0.45833333333333331</v>
      </c>
      <c r="Q30" s="774"/>
      <c r="R30" s="144"/>
      <c r="S30" s="141"/>
      <c r="V30" s="140"/>
      <c r="W30" s="145"/>
      <c r="X30" s="808">
        <v>0.45833333333333331</v>
      </c>
      <c r="Y30" s="774"/>
      <c r="AA30" s="141"/>
      <c r="AD30" s="140"/>
      <c r="AE30" s="146"/>
      <c r="AF30" s="808">
        <v>0.45833333333333331</v>
      </c>
      <c r="AG30" s="774"/>
      <c r="AH30" s="144"/>
      <c r="AI30" s="141"/>
      <c r="AL30" s="140"/>
      <c r="AM30" s="146"/>
      <c r="AN30" s="808">
        <v>0.45833333333333331</v>
      </c>
      <c r="AO30" s="774"/>
      <c r="AP30" s="144"/>
      <c r="AQ30" s="141"/>
      <c r="AT30" s="140"/>
      <c r="AU30" s="145"/>
      <c r="AV30" s="808">
        <v>0.45833333333333331</v>
      </c>
      <c r="AW30" s="774"/>
      <c r="AX30" s="144"/>
      <c r="AY30" s="141"/>
      <c r="BB30" s="140"/>
      <c r="BC30" s="146"/>
      <c r="BD30" s="808">
        <v>0.45833333333333331</v>
      </c>
      <c r="BE30" s="774"/>
      <c r="BF30" s="144"/>
      <c r="BG30" s="141"/>
      <c r="BJ30" s="140"/>
      <c r="BK30" s="146"/>
      <c r="BL30" s="808">
        <v>0.45833333333333331</v>
      </c>
      <c r="BM30" s="774"/>
      <c r="BO30" s="141"/>
    </row>
    <row r="31" spans="2:76" s="143" customFormat="1" ht="13.5" customHeight="1">
      <c r="B31" s="787" t="s">
        <v>296</v>
      </c>
      <c r="C31" s="787"/>
      <c r="D31" s="787"/>
      <c r="E31" s="787"/>
      <c r="F31" s="140"/>
      <c r="G31" s="802" t="s">
        <v>287</v>
      </c>
      <c r="H31" s="803"/>
      <c r="I31" s="803"/>
      <c r="J31" s="804"/>
      <c r="K31" s="147"/>
      <c r="L31" s="142"/>
      <c r="M31" s="142"/>
      <c r="N31" s="148"/>
      <c r="O31" s="802" t="s">
        <v>288</v>
      </c>
      <c r="P31" s="803"/>
      <c r="Q31" s="803"/>
      <c r="R31" s="804"/>
      <c r="S31" s="147"/>
      <c r="T31" s="142"/>
      <c r="U31" s="142"/>
      <c r="V31" s="148"/>
      <c r="W31" s="802" t="s">
        <v>289</v>
      </c>
      <c r="X31" s="803"/>
      <c r="Y31" s="803"/>
      <c r="Z31" s="804"/>
      <c r="AA31" s="147"/>
      <c r="AB31" s="142"/>
      <c r="AC31" s="142"/>
      <c r="AD31" s="148"/>
      <c r="AE31" s="802" t="s">
        <v>290</v>
      </c>
      <c r="AF31" s="803"/>
      <c r="AG31" s="803"/>
      <c r="AH31" s="804"/>
      <c r="AI31" s="147"/>
      <c r="AJ31" s="142"/>
      <c r="AK31" s="142"/>
      <c r="AL31" s="148"/>
      <c r="AM31" s="802" t="s">
        <v>291</v>
      </c>
      <c r="AN31" s="803"/>
      <c r="AO31" s="803"/>
      <c r="AP31" s="804"/>
      <c r="AQ31" s="147"/>
      <c r="AR31" s="142"/>
      <c r="AS31" s="142"/>
      <c r="AT31" s="148"/>
      <c r="AU31" s="802" t="s">
        <v>292</v>
      </c>
      <c r="AV31" s="803"/>
      <c r="AW31" s="803"/>
      <c r="AX31" s="804"/>
      <c r="AY31" s="147"/>
      <c r="AZ31" s="142"/>
      <c r="BA31" s="142"/>
      <c r="BB31" s="148"/>
      <c r="BC31" s="802" t="s">
        <v>293</v>
      </c>
      <c r="BD31" s="803"/>
      <c r="BE31" s="803"/>
      <c r="BF31" s="804"/>
      <c r="BG31" s="147"/>
      <c r="BH31" s="142"/>
      <c r="BI31" s="142"/>
      <c r="BJ31" s="148"/>
      <c r="BK31" s="802" t="s">
        <v>294</v>
      </c>
      <c r="BL31" s="803"/>
      <c r="BM31" s="803"/>
      <c r="BN31" s="804"/>
      <c r="BO31" s="141"/>
    </row>
    <row r="32" spans="2:76" s="143" customFormat="1" ht="13.5" customHeight="1">
      <c r="B32" s="787"/>
      <c r="C32" s="787"/>
      <c r="D32" s="787"/>
      <c r="E32" s="787"/>
      <c r="F32" s="140"/>
      <c r="H32" s="800" t="s">
        <v>295</v>
      </c>
      <c r="I32" s="800"/>
      <c r="J32" s="142"/>
      <c r="K32" s="147"/>
      <c r="L32" s="142"/>
      <c r="M32" s="142"/>
      <c r="N32" s="148"/>
      <c r="O32" s="142"/>
      <c r="P32" s="800" t="s">
        <v>297</v>
      </c>
      <c r="Q32" s="800"/>
      <c r="R32" s="150"/>
      <c r="S32" s="147"/>
      <c r="T32" s="142"/>
      <c r="U32" s="142"/>
      <c r="V32" s="151"/>
      <c r="W32" s="152"/>
      <c r="X32" s="800" t="s">
        <v>356</v>
      </c>
      <c r="Y32" s="800"/>
      <c r="Z32" s="142"/>
      <c r="AA32" s="147"/>
      <c r="AB32" s="142"/>
      <c r="AC32" s="142"/>
      <c r="AD32" s="148"/>
      <c r="AE32" s="153"/>
      <c r="AF32" s="800" t="s">
        <v>371</v>
      </c>
      <c r="AG32" s="800"/>
      <c r="AH32" s="150"/>
      <c r="AI32" s="147"/>
      <c r="AJ32" s="142"/>
      <c r="AK32" s="142"/>
      <c r="AL32" s="148"/>
      <c r="AM32" s="153"/>
      <c r="AN32" s="800" t="s">
        <v>372</v>
      </c>
      <c r="AO32" s="800"/>
      <c r="AP32" s="151"/>
      <c r="AQ32" s="152"/>
      <c r="AR32" s="142"/>
      <c r="AS32" s="142"/>
      <c r="AT32" s="135"/>
      <c r="AU32" s="154"/>
      <c r="AV32" s="800" t="s">
        <v>373</v>
      </c>
      <c r="AW32" s="800"/>
      <c r="AX32" s="135"/>
      <c r="AY32" s="154"/>
      <c r="AZ32" s="142"/>
      <c r="BA32" s="142"/>
      <c r="BB32" s="148"/>
      <c r="BC32" s="153"/>
      <c r="BD32" s="800" t="s">
        <v>374</v>
      </c>
      <c r="BE32" s="800"/>
      <c r="BF32" s="150"/>
      <c r="BG32" s="147"/>
      <c r="BH32" s="142"/>
      <c r="BI32" s="142"/>
      <c r="BJ32" s="135"/>
      <c r="BK32" s="154"/>
      <c r="BL32" s="800" t="s">
        <v>375</v>
      </c>
      <c r="BM32" s="800"/>
      <c r="BN32" s="149"/>
      <c r="BO32" s="155"/>
    </row>
    <row r="33" spans="1:68" s="143" customFormat="1" ht="13.5" customHeight="1">
      <c r="B33" s="787"/>
      <c r="C33" s="787"/>
      <c r="D33" s="787"/>
      <c r="E33" s="787"/>
      <c r="F33" s="140"/>
      <c r="G33" s="771" t="s">
        <v>353</v>
      </c>
      <c r="H33" s="772"/>
      <c r="I33" s="772"/>
      <c r="J33" s="773"/>
      <c r="K33" s="147"/>
      <c r="L33" s="142"/>
      <c r="M33" s="142"/>
      <c r="N33" s="148"/>
      <c r="O33" s="771" t="s">
        <v>354</v>
      </c>
      <c r="P33" s="772"/>
      <c r="Q33" s="772"/>
      <c r="R33" s="773"/>
      <c r="S33" s="147"/>
      <c r="T33" s="142"/>
      <c r="U33" s="142"/>
      <c r="V33" s="136"/>
      <c r="W33" s="771" t="s">
        <v>575</v>
      </c>
      <c r="X33" s="772"/>
      <c r="Y33" s="772"/>
      <c r="Z33" s="773"/>
      <c r="AA33" s="147"/>
      <c r="AB33" s="142"/>
      <c r="AC33" s="142"/>
      <c r="AD33" s="148"/>
      <c r="AE33" s="771" t="s">
        <v>355</v>
      </c>
      <c r="AF33" s="772"/>
      <c r="AG33" s="772"/>
      <c r="AH33" s="773"/>
      <c r="AI33" s="147"/>
      <c r="AJ33" s="142"/>
      <c r="AK33" s="142"/>
      <c r="AL33" s="148"/>
      <c r="AM33" s="771" t="s">
        <v>367</v>
      </c>
      <c r="AN33" s="772"/>
      <c r="AO33" s="772"/>
      <c r="AP33" s="773"/>
      <c r="AQ33" s="152"/>
      <c r="AR33" s="142"/>
      <c r="AS33" s="142"/>
      <c r="AT33" s="135"/>
      <c r="AU33" s="771" t="s">
        <v>368</v>
      </c>
      <c r="AV33" s="772"/>
      <c r="AW33" s="772"/>
      <c r="AX33" s="773"/>
      <c r="AY33" s="136"/>
      <c r="AZ33" s="142"/>
      <c r="BA33" s="142"/>
      <c r="BB33" s="148"/>
      <c r="BC33" s="771" t="s">
        <v>369</v>
      </c>
      <c r="BD33" s="772"/>
      <c r="BE33" s="772"/>
      <c r="BF33" s="773"/>
      <c r="BG33" s="147"/>
      <c r="BH33" s="142"/>
      <c r="BI33" s="142"/>
      <c r="BJ33" s="135"/>
      <c r="BK33" s="771" t="s">
        <v>370</v>
      </c>
      <c r="BL33" s="772"/>
      <c r="BM33" s="772"/>
      <c r="BN33" s="773"/>
      <c r="BO33" s="155"/>
    </row>
    <row r="34" spans="1:68" s="143" customFormat="1" ht="13.5" customHeight="1" thickBot="1">
      <c r="B34" s="787"/>
      <c r="C34" s="787"/>
      <c r="D34" s="787"/>
      <c r="E34" s="787"/>
      <c r="F34" s="471"/>
      <c r="G34" s="771"/>
      <c r="H34" s="772"/>
      <c r="I34" s="772"/>
      <c r="J34" s="478"/>
      <c r="K34" s="152"/>
      <c r="L34" s="156"/>
      <c r="M34" s="156"/>
      <c r="N34" s="471"/>
      <c r="O34" s="771"/>
      <c r="P34" s="772"/>
      <c r="Q34" s="772"/>
      <c r="R34" s="482"/>
      <c r="S34" s="152"/>
      <c r="T34" s="156"/>
      <c r="U34" s="156"/>
      <c r="V34" s="138"/>
      <c r="W34" s="484"/>
      <c r="X34" s="772"/>
      <c r="Y34" s="772"/>
      <c r="Z34" s="773"/>
      <c r="AA34" s="485"/>
      <c r="AB34" s="156"/>
      <c r="AC34" s="156"/>
      <c r="AD34" s="471"/>
      <c r="AE34" s="771"/>
      <c r="AF34" s="772"/>
      <c r="AG34" s="772"/>
      <c r="AH34" s="773"/>
      <c r="AI34" s="485"/>
      <c r="AJ34" s="156"/>
      <c r="AK34" s="156"/>
      <c r="AL34" s="471"/>
      <c r="AM34" s="479"/>
      <c r="AN34" s="480"/>
      <c r="AO34" s="480"/>
      <c r="AP34" s="482"/>
      <c r="AQ34" s="157"/>
      <c r="AR34" s="156"/>
      <c r="AS34" s="156"/>
      <c r="AT34" s="471"/>
      <c r="AU34" s="479"/>
      <c r="AV34" s="480"/>
      <c r="AW34" s="480"/>
      <c r="AX34" s="482"/>
      <c r="AY34" s="152"/>
      <c r="AZ34" s="156"/>
      <c r="BA34" s="156"/>
      <c r="BB34" s="471"/>
      <c r="BC34" s="479"/>
      <c r="BD34" s="480"/>
      <c r="BE34" s="480"/>
      <c r="BF34" s="481"/>
      <c r="BG34" s="485"/>
      <c r="BH34" s="156"/>
      <c r="BI34" s="156"/>
      <c r="BJ34" s="471"/>
      <c r="BK34" s="479"/>
      <c r="BL34" s="480"/>
      <c r="BM34" s="480"/>
      <c r="BN34" s="482"/>
      <c r="BO34" s="139"/>
    </row>
    <row r="35" spans="1:68" s="158" customFormat="1" ht="13.5" customHeight="1" thickTop="1">
      <c r="E35" s="472">
        <v>2</v>
      </c>
      <c r="F35" s="794">
        <v>0.33333333333333331</v>
      </c>
      <c r="G35" s="795"/>
      <c r="H35" s="473">
        <v>0</v>
      </c>
      <c r="I35" s="472">
        <v>2</v>
      </c>
      <c r="J35" s="794">
        <v>0.36805555555555558</v>
      </c>
      <c r="K35" s="796"/>
      <c r="L35" s="473">
        <v>0</v>
      </c>
      <c r="M35" s="472">
        <v>6</v>
      </c>
      <c r="N35" s="794">
        <v>0.33333333333333331</v>
      </c>
      <c r="O35" s="795"/>
      <c r="P35" s="473">
        <v>0</v>
      </c>
      <c r="Q35" s="472">
        <v>4</v>
      </c>
      <c r="R35" s="794">
        <v>0.36805555555555558</v>
      </c>
      <c r="S35" s="796"/>
      <c r="T35" s="473">
        <v>0</v>
      </c>
      <c r="U35" s="472">
        <v>0</v>
      </c>
      <c r="V35" s="794">
        <v>0.36805555555555558</v>
      </c>
      <c r="W35" s="797"/>
      <c r="X35" s="473">
        <v>3</v>
      </c>
      <c r="Y35" s="472">
        <v>0</v>
      </c>
      <c r="Z35" s="798">
        <v>0.36805555555555558</v>
      </c>
      <c r="AA35" s="799"/>
      <c r="AB35" s="473">
        <v>3</v>
      </c>
      <c r="AC35" s="472">
        <v>2</v>
      </c>
      <c r="AD35" s="794">
        <v>0.33333333333333331</v>
      </c>
      <c r="AE35" s="795"/>
      <c r="AF35" s="473">
        <v>1</v>
      </c>
      <c r="AG35" s="472">
        <v>0</v>
      </c>
      <c r="AH35" s="798">
        <v>0.36805555555555558</v>
      </c>
      <c r="AI35" s="799"/>
      <c r="AJ35" s="473">
        <v>0</v>
      </c>
      <c r="AK35" s="472">
        <v>3</v>
      </c>
      <c r="AL35" s="794">
        <v>0.33333333333333331</v>
      </c>
      <c r="AM35" s="795"/>
      <c r="AN35" s="473">
        <v>1</v>
      </c>
      <c r="AO35" s="472">
        <v>0</v>
      </c>
      <c r="AP35" s="794">
        <v>0.36805555555555558</v>
      </c>
      <c r="AQ35" s="795"/>
      <c r="AR35" s="473">
        <v>0</v>
      </c>
      <c r="AS35" s="472">
        <v>2</v>
      </c>
      <c r="AT35" s="794">
        <v>0.33333333333333331</v>
      </c>
      <c r="AU35" s="795"/>
      <c r="AV35" s="473">
        <v>1</v>
      </c>
      <c r="AW35" s="472">
        <v>2</v>
      </c>
      <c r="AX35" s="794">
        <v>0.36805555555555558</v>
      </c>
      <c r="AY35" s="795"/>
      <c r="AZ35" s="473">
        <v>1</v>
      </c>
      <c r="BA35" s="472">
        <v>1</v>
      </c>
      <c r="BB35" s="794">
        <v>0.33333333333333331</v>
      </c>
      <c r="BC35" s="795"/>
      <c r="BD35" s="473">
        <v>1</v>
      </c>
      <c r="BE35" s="472">
        <v>0</v>
      </c>
      <c r="BF35" s="798">
        <v>0.36805555555555558</v>
      </c>
      <c r="BG35" s="799"/>
      <c r="BH35" s="473">
        <v>1</v>
      </c>
      <c r="BI35" s="472">
        <v>5</v>
      </c>
      <c r="BJ35" s="794">
        <v>0.33333333333333331</v>
      </c>
      <c r="BK35" s="795"/>
      <c r="BL35" s="473">
        <v>1</v>
      </c>
      <c r="BM35" s="472">
        <v>3</v>
      </c>
      <c r="BN35" s="794">
        <v>0.36805555555555558</v>
      </c>
      <c r="BO35" s="796"/>
      <c r="BP35" s="152">
        <v>1</v>
      </c>
    </row>
    <row r="36" spans="1:68" s="158" customFormat="1" ht="13.5" customHeight="1">
      <c r="E36" s="159"/>
      <c r="F36" s="790" t="s">
        <v>274</v>
      </c>
      <c r="G36" s="791"/>
      <c r="H36" s="160"/>
      <c r="I36" s="161"/>
      <c r="J36" s="790" t="s">
        <v>275</v>
      </c>
      <c r="K36" s="791"/>
      <c r="L36" s="160"/>
      <c r="M36" s="161"/>
      <c r="N36" s="790" t="s">
        <v>276</v>
      </c>
      <c r="O36" s="792"/>
      <c r="P36" s="160"/>
      <c r="Q36" s="161"/>
      <c r="R36" s="790" t="s">
        <v>277</v>
      </c>
      <c r="S36" s="792"/>
      <c r="T36" s="160"/>
      <c r="U36" s="161"/>
      <c r="V36" s="790" t="s">
        <v>298</v>
      </c>
      <c r="W36" s="792"/>
      <c r="X36" s="160"/>
      <c r="Y36" s="161"/>
      <c r="Z36" s="790" t="s">
        <v>299</v>
      </c>
      <c r="AA36" s="792"/>
      <c r="AB36" s="160"/>
      <c r="AC36" s="161"/>
      <c r="AD36" s="793" t="s">
        <v>357</v>
      </c>
      <c r="AE36" s="791"/>
      <c r="AF36" s="160"/>
      <c r="AG36" s="161"/>
      <c r="AH36" s="790" t="s">
        <v>358</v>
      </c>
      <c r="AI36" s="792"/>
      <c r="AJ36" s="160"/>
      <c r="AK36" s="161"/>
      <c r="AL36" s="790" t="s">
        <v>359</v>
      </c>
      <c r="AM36" s="792"/>
      <c r="AN36" s="160"/>
      <c r="AO36" s="161"/>
      <c r="AP36" s="790" t="s">
        <v>360</v>
      </c>
      <c r="AQ36" s="792"/>
      <c r="AR36" s="160"/>
      <c r="AS36" s="161"/>
      <c r="AT36" s="790" t="s">
        <v>361</v>
      </c>
      <c r="AU36" s="792"/>
      <c r="AV36" s="160"/>
      <c r="AW36" s="161"/>
      <c r="AX36" s="790" t="s">
        <v>362</v>
      </c>
      <c r="AY36" s="792"/>
      <c r="AZ36" s="160"/>
      <c r="BA36" s="161"/>
      <c r="BB36" s="793" t="s">
        <v>363</v>
      </c>
      <c r="BC36" s="792"/>
      <c r="BD36" s="160"/>
      <c r="BE36" s="161"/>
      <c r="BF36" s="793" t="s">
        <v>364</v>
      </c>
      <c r="BG36" s="792"/>
      <c r="BH36" s="160"/>
      <c r="BI36" s="161"/>
      <c r="BJ36" s="793" t="s">
        <v>365</v>
      </c>
      <c r="BK36" s="792"/>
      <c r="BL36" s="160"/>
      <c r="BM36" s="161"/>
      <c r="BN36" s="793" t="s">
        <v>366</v>
      </c>
      <c r="BO36" s="791"/>
      <c r="BP36" s="162"/>
    </row>
    <row r="37" spans="1:68" s="158" customFormat="1" ht="13.5" customHeight="1">
      <c r="E37" s="159"/>
      <c r="F37" s="788" t="s">
        <v>300</v>
      </c>
      <c r="G37" s="789"/>
      <c r="H37" s="176"/>
      <c r="I37" s="177"/>
      <c r="J37" s="788" t="s">
        <v>301</v>
      </c>
      <c r="K37" s="789"/>
      <c r="L37" s="176"/>
      <c r="M37" s="177"/>
      <c r="N37" s="771" t="s">
        <v>302</v>
      </c>
      <c r="O37" s="773"/>
      <c r="P37" s="176"/>
      <c r="Q37" s="177"/>
      <c r="R37" s="771" t="s">
        <v>340</v>
      </c>
      <c r="S37" s="773"/>
      <c r="T37" s="176"/>
      <c r="U37" s="177"/>
      <c r="V37" s="771" t="s">
        <v>341</v>
      </c>
      <c r="W37" s="773"/>
      <c r="X37" s="176"/>
      <c r="Y37" s="177"/>
      <c r="Z37" s="771" t="s">
        <v>342</v>
      </c>
      <c r="AA37" s="773"/>
      <c r="AB37" s="176"/>
      <c r="AC37" s="177"/>
      <c r="AD37" s="771" t="s">
        <v>343</v>
      </c>
      <c r="AE37" s="773"/>
      <c r="AF37" s="176"/>
      <c r="AG37" s="177"/>
      <c r="AH37" s="771" t="s">
        <v>344</v>
      </c>
      <c r="AI37" s="773"/>
      <c r="AJ37" s="176"/>
      <c r="AK37" s="177"/>
      <c r="AL37" s="771" t="s">
        <v>345</v>
      </c>
      <c r="AM37" s="773"/>
      <c r="AN37" s="176"/>
      <c r="AO37" s="177"/>
      <c r="AP37" s="771" t="s">
        <v>346</v>
      </c>
      <c r="AQ37" s="773"/>
      <c r="AR37" s="176"/>
      <c r="AS37" s="177"/>
      <c r="AT37" s="771" t="s">
        <v>347</v>
      </c>
      <c r="AU37" s="773"/>
      <c r="AV37" s="176"/>
      <c r="AW37" s="177"/>
      <c r="AX37" s="771" t="s">
        <v>348</v>
      </c>
      <c r="AY37" s="773"/>
      <c r="AZ37" s="176"/>
      <c r="BA37" s="177"/>
      <c r="BB37" s="771" t="s">
        <v>349</v>
      </c>
      <c r="BC37" s="773"/>
      <c r="BD37" s="176"/>
      <c r="BE37" s="177"/>
      <c r="BF37" s="771" t="s">
        <v>350</v>
      </c>
      <c r="BG37" s="773"/>
      <c r="BH37" s="176"/>
      <c r="BI37" s="177"/>
      <c r="BJ37" s="771" t="s">
        <v>351</v>
      </c>
      <c r="BK37" s="773"/>
      <c r="BL37" s="176"/>
      <c r="BM37" s="490" t="s">
        <v>588</v>
      </c>
      <c r="BN37" s="771" t="s">
        <v>352</v>
      </c>
      <c r="BO37" s="773"/>
      <c r="BP37" s="162"/>
    </row>
    <row r="38" spans="1:68" s="163" customFormat="1" ht="13.5" customHeight="1">
      <c r="B38" s="468" t="s">
        <v>570</v>
      </c>
      <c r="E38" s="774">
        <v>1</v>
      </c>
      <c r="F38" s="775"/>
      <c r="G38" s="774">
        <v>2</v>
      </c>
      <c r="H38" s="775"/>
      <c r="I38" s="774">
        <v>3</v>
      </c>
      <c r="J38" s="774"/>
      <c r="K38" s="774">
        <v>4</v>
      </c>
      <c r="L38" s="774"/>
      <c r="M38" s="774">
        <v>5</v>
      </c>
      <c r="N38" s="774"/>
      <c r="O38" s="774">
        <v>6</v>
      </c>
      <c r="P38" s="774"/>
      <c r="Q38" s="774">
        <v>7</v>
      </c>
      <c r="R38" s="774"/>
      <c r="S38" s="774">
        <v>8</v>
      </c>
      <c r="T38" s="774"/>
      <c r="U38" s="774">
        <v>9</v>
      </c>
      <c r="V38" s="774"/>
      <c r="W38" s="774">
        <v>10</v>
      </c>
      <c r="X38" s="774"/>
      <c r="Y38" s="774">
        <v>11</v>
      </c>
      <c r="Z38" s="774"/>
      <c r="AA38" s="774">
        <v>12</v>
      </c>
      <c r="AB38" s="774"/>
      <c r="AC38" s="774">
        <v>13</v>
      </c>
      <c r="AD38" s="774"/>
      <c r="AE38" s="774">
        <v>14</v>
      </c>
      <c r="AF38" s="774"/>
      <c r="AG38" s="774">
        <v>15</v>
      </c>
      <c r="AH38" s="774"/>
      <c r="AI38" s="774">
        <v>16</v>
      </c>
      <c r="AJ38" s="774"/>
      <c r="AK38" s="774">
        <v>17</v>
      </c>
      <c r="AL38" s="774"/>
      <c r="AM38" s="774">
        <v>18</v>
      </c>
      <c r="AN38" s="774"/>
      <c r="AO38" s="774">
        <v>19</v>
      </c>
      <c r="AP38" s="775"/>
      <c r="AQ38" s="774">
        <v>20</v>
      </c>
      <c r="AR38" s="775"/>
      <c r="AS38" s="774">
        <v>21</v>
      </c>
      <c r="AT38" s="775"/>
      <c r="AU38" s="774">
        <v>22</v>
      </c>
      <c r="AV38" s="775"/>
      <c r="AW38" s="774">
        <v>23</v>
      </c>
      <c r="AX38" s="775"/>
      <c r="AY38" s="774">
        <v>24</v>
      </c>
      <c r="AZ38" s="775"/>
      <c r="BA38" s="774">
        <v>25</v>
      </c>
      <c r="BB38" s="775"/>
      <c r="BC38" s="774">
        <v>26</v>
      </c>
      <c r="BD38" s="775"/>
      <c r="BE38" s="774">
        <v>27</v>
      </c>
      <c r="BF38" s="775"/>
      <c r="BG38" s="774">
        <v>28</v>
      </c>
      <c r="BH38" s="775"/>
      <c r="BI38" s="774">
        <v>29</v>
      </c>
      <c r="BJ38" s="775"/>
      <c r="BK38" s="774">
        <v>30</v>
      </c>
      <c r="BL38" s="775"/>
      <c r="BM38" s="774">
        <v>31</v>
      </c>
      <c r="BN38" s="775"/>
      <c r="BO38" s="774">
        <v>32</v>
      </c>
      <c r="BP38" s="775"/>
    </row>
    <row r="39" spans="1:68" ht="86.25" customHeight="1" thickBot="1">
      <c r="B39" s="467" t="s">
        <v>571</v>
      </c>
      <c r="C39" s="467" t="s">
        <v>569</v>
      </c>
      <c r="E39" s="769" t="s">
        <v>546</v>
      </c>
      <c r="F39" s="770"/>
      <c r="G39" s="767" t="s">
        <v>530</v>
      </c>
      <c r="H39" s="768"/>
      <c r="I39" s="785" t="s">
        <v>531</v>
      </c>
      <c r="J39" s="786"/>
      <c r="K39" s="767" t="s">
        <v>532</v>
      </c>
      <c r="L39" s="768"/>
      <c r="M39" s="785" t="s">
        <v>533</v>
      </c>
      <c r="N39" s="786"/>
      <c r="O39" s="781" t="s">
        <v>534</v>
      </c>
      <c r="P39" s="782"/>
      <c r="Q39" s="779" t="s">
        <v>547</v>
      </c>
      <c r="R39" s="780"/>
      <c r="S39" s="781" t="s">
        <v>548</v>
      </c>
      <c r="T39" s="782"/>
      <c r="U39" s="785" t="s">
        <v>535</v>
      </c>
      <c r="V39" s="786"/>
      <c r="W39" s="783" t="s">
        <v>536</v>
      </c>
      <c r="X39" s="784"/>
      <c r="Y39" s="779" t="s">
        <v>583</v>
      </c>
      <c r="Z39" s="780"/>
      <c r="AA39" s="781" t="s">
        <v>549</v>
      </c>
      <c r="AB39" s="782"/>
      <c r="AC39" s="769" t="s">
        <v>550</v>
      </c>
      <c r="AD39" s="770"/>
      <c r="AE39" s="767" t="s">
        <v>551</v>
      </c>
      <c r="AF39" s="768"/>
      <c r="AG39" s="769" t="s">
        <v>552</v>
      </c>
      <c r="AH39" s="770"/>
      <c r="AI39" s="783" t="s">
        <v>537</v>
      </c>
      <c r="AJ39" s="784"/>
      <c r="AK39" s="779" t="s">
        <v>553</v>
      </c>
      <c r="AL39" s="780"/>
      <c r="AM39" s="781" t="s">
        <v>554</v>
      </c>
      <c r="AN39" s="782"/>
      <c r="AO39" s="779" t="s">
        <v>538</v>
      </c>
      <c r="AP39" s="780"/>
      <c r="AQ39" s="767" t="s">
        <v>539</v>
      </c>
      <c r="AR39" s="768"/>
      <c r="AS39" s="779" t="s">
        <v>540</v>
      </c>
      <c r="AT39" s="780"/>
      <c r="AU39" s="781" t="s">
        <v>541</v>
      </c>
      <c r="AV39" s="782"/>
      <c r="AW39" s="769" t="s">
        <v>555</v>
      </c>
      <c r="AX39" s="770"/>
      <c r="AY39" s="783" t="s">
        <v>556</v>
      </c>
      <c r="AZ39" s="784"/>
      <c r="BA39" s="779" t="s">
        <v>557</v>
      </c>
      <c r="BB39" s="780"/>
      <c r="BC39" s="781" t="s">
        <v>542</v>
      </c>
      <c r="BD39" s="782"/>
      <c r="BE39" s="779" t="s">
        <v>543</v>
      </c>
      <c r="BF39" s="780"/>
      <c r="BG39" s="781" t="s">
        <v>558</v>
      </c>
      <c r="BH39" s="782"/>
      <c r="BI39" s="785" t="s">
        <v>544</v>
      </c>
      <c r="BJ39" s="786"/>
      <c r="BK39" s="767" t="s">
        <v>545</v>
      </c>
      <c r="BL39" s="768"/>
      <c r="BM39" s="769" t="s">
        <v>559</v>
      </c>
      <c r="BN39" s="770"/>
      <c r="BO39" s="767" t="s">
        <v>560</v>
      </c>
      <c r="BP39" s="768"/>
    </row>
    <row r="40" spans="1:68" ht="15.75" customHeight="1" thickBot="1">
      <c r="D40" s="238" t="s">
        <v>376</v>
      </c>
      <c r="E40" s="776" t="s">
        <v>561</v>
      </c>
      <c r="F40" s="777"/>
      <c r="G40" s="777"/>
      <c r="H40" s="777"/>
      <c r="I40" s="777"/>
      <c r="J40" s="777"/>
      <c r="K40" s="777"/>
      <c r="L40" s="778"/>
      <c r="M40" s="776" t="s">
        <v>562</v>
      </c>
      <c r="N40" s="777"/>
      <c r="O40" s="777"/>
      <c r="P40" s="777"/>
      <c r="Q40" s="777"/>
      <c r="R40" s="777"/>
      <c r="S40" s="777"/>
      <c r="T40" s="778"/>
      <c r="U40" s="776" t="s">
        <v>563</v>
      </c>
      <c r="V40" s="777"/>
      <c r="W40" s="777"/>
      <c r="X40" s="777"/>
      <c r="Y40" s="777"/>
      <c r="Z40" s="777"/>
      <c r="AA40" s="777"/>
      <c r="AB40" s="778"/>
      <c r="AC40" s="776" t="s">
        <v>564</v>
      </c>
      <c r="AD40" s="777"/>
      <c r="AE40" s="777"/>
      <c r="AF40" s="777"/>
      <c r="AG40" s="777"/>
      <c r="AH40" s="777"/>
      <c r="AI40" s="777"/>
      <c r="AJ40" s="778"/>
      <c r="AK40" s="776" t="s">
        <v>565</v>
      </c>
      <c r="AL40" s="777"/>
      <c r="AM40" s="777"/>
      <c r="AN40" s="777"/>
      <c r="AO40" s="777"/>
      <c r="AP40" s="777"/>
      <c r="AQ40" s="777"/>
      <c r="AR40" s="778"/>
      <c r="AS40" s="776" t="s">
        <v>566</v>
      </c>
      <c r="AT40" s="777"/>
      <c r="AU40" s="777"/>
      <c r="AV40" s="777"/>
      <c r="AW40" s="777"/>
      <c r="AX40" s="777"/>
      <c r="AY40" s="777"/>
      <c r="AZ40" s="778"/>
      <c r="BA40" s="776" t="s">
        <v>567</v>
      </c>
      <c r="BB40" s="777"/>
      <c r="BC40" s="777"/>
      <c r="BD40" s="777"/>
      <c r="BE40" s="777"/>
      <c r="BF40" s="777"/>
      <c r="BG40" s="777"/>
      <c r="BH40" s="778"/>
      <c r="BI40" s="776" t="s">
        <v>568</v>
      </c>
      <c r="BJ40" s="777"/>
      <c r="BK40" s="777"/>
      <c r="BL40" s="777"/>
      <c r="BM40" s="777"/>
      <c r="BN40" s="777"/>
      <c r="BO40" s="777"/>
      <c r="BP40" s="778"/>
    </row>
    <row r="41" spans="1:68" ht="25.5" customHeight="1">
      <c r="A41" s="489" t="s">
        <v>503</v>
      </c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  <c r="AB41" s="469"/>
      <c r="AC41" s="469"/>
      <c r="AD41" s="469"/>
      <c r="AE41" s="469"/>
      <c r="AF41" s="469"/>
      <c r="AG41" s="469"/>
      <c r="AH41" s="469"/>
      <c r="AI41" s="469"/>
      <c r="AJ41" s="469"/>
      <c r="AK41" s="469"/>
      <c r="AL41" s="469"/>
      <c r="AM41" s="469"/>
      <c r="AN41" s="469"/>
      <c r="AO41" s="469"/>
      <c r="AP41" s="469"/>
      <c r="AQ41" s="469"/>
      <c r="AR41" s="469"/>
      <c r="AS41" s="469"/>
      <c r="AT41" s="469"/>
      <c r="AU41" s="469"/>
      <c r="AV41" s="469"/>
      <c r="AW41" s="469"/>
      <c r="AX41" s="469"/>
      <c r="AY41" s="470" t="s">
        <v>572</v>
      </c>
      <c r="AZ41" s="469"/>
      <c r="BA41" s="469"/>
      <c r="BB41" s="469"/>
      <c r="BC41" s="469"/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</row>
  </sheetData>
  <mergeCells count="202">
    <mergeCell ref="AS3:BD4"/>
    <mergeCell ref="G34:I34"/>
    <mergeCell ref="O34:Q34"/>
    <mergeCell ref="X34:Z34"/>
    <mergeCell ref="W33:Z33"/>
    <mergeCell ref="AE33:AH33"/>
    <mergeCell ref="AM33:AP33"/>
    <mergeCell ref="C1:BP1"/>
    <mergeCell ref="AS5:AZ6"/>
    <mergeCell ref="AF9:AO10"/>
    <mergeCell ref="AI12:AJ12"/>
    <mergeCell ref="AK12:AL12"/>
    <mergeCell ref="B21:E23"/>
    <mergeCell ref="AG13:AN13"/>
    <mergeCell ref="P14:Y15"/>
    <mergeCell ref="AF14:AO14"/>
    <mergeCell ref="AV14:BE15"/>
    <mergeCell ref="S17:T17"/>
    <mergeCell ref="U17:V17"/>
    <mergeCell ref="AY17:AZ17"/>
    <mergeCell ref="BA17:BB17"/>
    <mergeCell ref="L23:M23"/>
    <mergeCell ref="AB23:AC23"/>
    <mergeCell ref="AR23:AS23"/>
    <mergeCell ref="BH23:BI23"/>
    <mergeCell ref="B10:E12"/>
    <mergeCell ref="K24:N24"/>
    <mergeCell ref="AA24:AD24"/>
    <mergeCell ref="AQ24:AT24"/>
    <mergeCell ref="BG24:BJ24"/>
    <mergeCell ref="Q18:X18"/>
    <mergeCell ref="AW18:BD18"/>
    <mergeCell ref="P19:Y19"/>
    <mergeCell ref="AV19:BE19"/>
    <mergeCell ref="AS7:BD10"/>
    <mergeCell ref="I25:P25"/>
    <mergeCell ref="Y25:AF25"/>
    <mergeCell ref="AO25:AV25"/>
    <mergeCell ref="BE25:BL25"/>
    <mergeCell ref="BH29:BI29"/>
    <mergeCell ref="H30:I30"/>
    <mergeCell ref="BJ27:BO27"/>
    <mergeCell ref="BL30:BM30"/>
    <mergeCell ref="G31:J31"/>
    <mergeCell ref="P30:Q30"/>
    <mergeCell ref="X30:Y30"/>
    <mergeCell ref="AF30:AG30"/>
    <mergeCell ref="AN30:AO30"/>
    <mergeCell ref="AV30:AW30"/>
    <mergeCell ref="BD30:BE30"/>
    <mergeCell ref="BK31:BN31"/>
    <mergeCell ref="F27:K27"/>
    <mergeCell ref="N27:S27"/>
    <mergeCell ref="V27:AA27"/>
    <mergeCell ref="AD27:AI27"/>
    <mergeCell ref="AL27:AQ27"/>
    <mergeCell ref="AT27:AY27"/>
    <mergeCell ref="BB27:BG27"/>
    <mergeCell ref="BC31:BF31"/>
    <mergeCell ref="H32:I32"/>
    <mergeCell ref="P32:Q32"/>
    <mergeCell ref="X32:Y32"/>
    <mergeCell ref="AF32:AG32"/>
    <mergeCell ref="AN32:AO32"/>
    <mergeCell ref="AV32:AW32"/>
    <mergeCell ref="L29:M29"/>
    <mergeCell ref="AB29:AC29"/>
    <mergeCell ref="AR29:AS29"/>
    <mergeCell ref="O31:R31"/>
    <mergeCell ref="W31:Z31"/>
    <mergeCell ref="AE31:AH31"/>
    <mergeCell ref="AM31:AP31"/>
    <mergeCell ref="AU31:AX31"/>
    <mergeCell ref="BN36:BO36"/>
    <mergeCell ref="AP36:AQ36"/>
    <mergeCell ref="BB35:BC35"/>
    <mergeCell ref="BF35:BG35"/>
    <mergeCell ref="BJ35:BK35"/>
    <mergeCell ref="BD32:BE32"/>
    <mergeCell ref="BL32:BM32"/>
    <mergeCell ref="AE34:AH34"/>
    <mergeCell ref="AU33:AX33"/>
    <mergeCell ref="BC33:BF33"/>
    <mergeCell ref="BK33:BN33"/>
    <mergeCell ref="AD36:AE36"/>
    <mergeCell ref="AH36:AI36"/>
    <mergeCell ref="AL36:AM36"/>
    <mergeCell ref="BN35:BO35"/>
    <mergeCell ref="AP35:AQ35"/>
    <mergeCell ref="AT35:AU35"/>
    <mergeCell ref="AX35:AY35"/>
    <mergeCell ref="BB36:BC36"/>
    <mergeCell ref="BF36:BG36"/>
    <mergeCell ref="AT36:AU36"/>
    <mergeCell ref="AX36:AY36"/>
    <mergeCell ref="AD35:AE35"/>
    <mergeCell ref="AH35:AI35"/>
    <mergeCell ref="AL35:AM35"/>
    <mergeCell ref="F35:G35"/>
    <mergeCell ref="J35:K35"/>
    <mergeCell ref="N35:O35"/>
    <mergeCell ref="R35:S35"/>
    <mergeCell ref="V35:W35"/>
    <mergeCell ref="Z35:AA35"/>
    <mergeCell ref="Z37:AA37"/>
    <mergeCell ref="AG38:AH38"/>
    <mergeCell ref="AI38:AJ38"/>
    <mergeCell ref="AK38:AL38"/>
    <mergeCell ref="AM38:AN38"/>
    <mergeCell ref="BK38:BL38"/>
    <mergeCell ref="W38:X38"/>
    <mergeCell ref="Y38:Z38"/>
    <mergeCell ref="J36:K36"/>
    <mergeCell ref="N36:O36"/>
    <mergeCell ref="R36:S36"/>
    <mergeCell ref="V36:W36"/>
    <mergeCell ref="Z36:AA36"/>
    <mergeCell ref="BJ36:BK36"/>
    <mergeCell ref="BM38:BN38"/>
    <mergeCell ref="BO38:BP38"/>
    <mergeCell ref="BC38:BD38"/>
    <mergeCell ref="BE38:BF38"/>
    <mergeCell ref="BG38:BH38"/>
    <mergeCell ref="BI38:BJ38"/>
    <mergeCell ref="AA38:AB38"/>
    <mergeCell ref="B31:E34"/>
    <mergeCell ref="G33:J33"/>
    <mergeCell ref="E38:F38"/>
    <mergeCell ref="G38:H38"/>
    <mergeCell ref="I38:J38"/>
    <mergeCell ref="K38:L38"/>
    <mergeCell ref="M38:N38"/>
    <mergeCell ref="O38:P38"/>
    <mergeCell ref="F37:G37"/>
    <mergeCell ref="J37:K37"/>
    <mergeCell ref="N37:O37"/>
    <mergeCell ref="F36:G36"/>
    <mergeCell ref="BB37:BC37"/>
    <mergeCell ref="BF37:BG37"/>
    <mergeCell ref="BJ37:BK37"/>
    <mergeCell ref="R37:S37"/>
    <mergeCell ref="V37:W37"/>
    <mergeCell ref="AA39:AB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E40:L40"/>
    <mergeCell ref="M40:T40"/>
    <mergeCell ref="U40:AB40"/>
    <mergeCell ref="AC40:AJ40"/>
    <mergeCell ref="AK40:AR40"/>
    <mergeCell ref="AS40:AZ40"/>
    <mergeCell ref="BA40:BH40"/>
    <mergeCell ref="BI40:BP40"/>
    <mergeCell ref="AS39:AT39"/>
    <mergeCell ref="AU39:AV39"/>
    <mergeCell ref="AW39:AX39"/>
    <mergeCell ref="AY39:AZ39"/>
    <mergeCell ref="BA39:BB39"/>
    <mergeCell ref="BC39:BD39"/>
    <mergeCell ref="AG39:AH39"/>
    <mergeCell ref="AI39:AJ39"/>
    <mergeCell ref="AK39:AL39"/>
    <mergeCell ref="AM39:AN39"/>
    <mergeCell ref="AO39:AP39"/>
    <mergeCell ref="AQ39:AR39"/>
    <mergeCell ref="BE39:BF39"/>
    <mergeCell ref="BG39:BH39"/>
    <mergeCell ref="BI39:BJ39"/>
    <mergeCell ref="AC39:AD39"/>
    <mergeCell ref="AE39:AF39"/>
    <mergeCell ref="BK39:BL39"/>
    <mergeCell ref="BM39:BN39"/>
    <mergeCell ref="BO39:BP39"/>
    <mergeCell ref="O33:R33"/>
    <mergeCell ref="BA38:BB38"/>
    <mergeCell ref="AO38:AP38"/>
    <mergeCell ref="AQ38:AR38"/>
    <mergeCell ref="AS38:AT38"/>
    <mergeCell ref="AU38:AV38"/>
    <mergeCell ref="AW38:AX38"/>
    <mergeCell ref="AY38:AZ38"/>
    <mergeCell ref="AC38:AD38"/>
    <mergeCell ref="AE38:AF38"/>
    <mergeCell ref="BN37:BO37"/>
    <mergeCell ref="AD37:AE37"/>
    <mergeCell ref="AH37:AI37"/>
    <mergeCell ref="AL37:AM37"/>
    <mergeCell ref="AP37:AQ37"/>
    <mergeCell ref="AT37:AU37"/>
    <mergeCell ref="AX37:AY37"/>
    <mergeCell ref="Q38:R38"/>
    <mergeCell ref="S38:T38"/>
    <mergeCell ref="U38:V38"/>
  </mergeCells>
  <phoneticPr fontId="3"/>
  <printOptions horizontalCentered="1" verticalCentered="1"/>
  <pageMargins left="0" right="0" top="0" bottom="0" header="0.51181102362204722" footer="0.51181102362204722"/>
  <pageSetup paperSize="9" scale="82" orientation="landscape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6B36-E491-42F8-8CDC-0E4A6345C1D5}">
  <sheetPr>
    <tabColor rgb="FF7030A0"/>
  </sheetPr>
  <dimension ref="A1:B21"/>
  <sheetViews>
    <sheetView zoomScale="106" zoomScaleNormal="106" workbookViewId="0">
      <selection activeCell="E5" sqref="E5"/>
    </sheetView>
  </sheetViews>
  <sheetFormatPr defaultColWidth="9.875" defaultRowHeight="13.5"/>
  <cols>
    <col min="1" max="1" width="7.875" style="165" customWidth="1"/>
    <col min="2" max="2" width="105" style="165" customWidth="1"/>
    <col min="3" max="3" width="9.875" style="165"/>
    <col min="4" max="4" width="11.5" style="165" customWidth="1"/>
    <col min="5" max="256" width="9.875" style="165"/>
    <col min="257" max="257" width="7.875" style="165" customWidth="1"/>
    <col min="258" max="258" width="105" style="165" customWidth="1"/>
    <col min="259" max="512" width="9.875" style="165"/>
    <col min="513" max="513" width="7.875" style="165" customWidth="1"/>
    <col min="514" max="514" width="105" style="165" customWidth="1"/>
    <col min="515" max="768" width="9.875" style="165"/>
    <col min="769" max="769" width="7.875" style="165" customWidth="1"/>
    <col min="770" max="770" width="105" style="165" customWidth="1"/>
    <col min="771" max="1024" width="9.875" style="165"/>
    <col min="1025" max="1025" width="7.875" style="165" customWidth="1"/>
    <col min="1026" max="1026" width="105" style="165" customWidth="1"/>
    <col min="1027" max="1280" width="9.875" style="165"/>
    <col min="1281" max="1281" width="7.875" style="165" customWidth="1"/>
    <col min="1282" max="1282" width="105" style="165" customWidth="1"/>
    <col min="1283" max="1536" width="9.875" style="165"/>
    <col min="1537" max="1537" width="7.875" style="165" customWidth="1"/>
    <col min="1538" max="1538" width="105" style="165" customWidth="1"/>
    <col min="1539" max="1792" width="9.875" style="165"/>
    <col min="1793" max="1793" width="7.875" style="165" customWidth="1"/>
    <col min="1794" max="1794" width="105" style="165" customWidth="1"/>
    <col min="1795" max="2048" width="9.875" style="165"/>
    <col min="2049" max="2049" width="7.875" style="165" customWidth="1"/>
    <col min="2050" max="2050" width="105" style="165" customWidth="1"/>
    <col min="2051" max="2304" width="9.875" style="165"/>
    <col min="2305" max="2305" width="7.875" style="165" customWidth="1"/>
    <col min="2306" max="2306" width="105" style="165" customWidth="1"/>
    <col min="2307" max="2560" width="9.875" style="165"/>
    <col min="2561" max="2561" width="7.875" style="165" customWidth="1"/>
    <col min="2562" max="2562" width="105" style="165" customWidth="1"/>
    <col min="2563" max="2816" width="9.875" style="165"/>
    <col min="2817" max="2817" width="7.875" style="165" customWidth="1"/>
    <col min="2818" max="2818" width="105" style="165" customWidth="1"/>
    <col min="2819" max="3072" width="9.875" style="165"/>
    <col min="3073" max="3073" width="7.875" style="165" customWidth="1"/>
    <col min="3074" max="3074" width="105" style="165" customWidth="1"/>
    <col min="3075" max="3328" width="9.875" style="165"/>
    <col min="3329" max="3329" width="7.875" style="165" customWidth="1"/>
    <col min="3330" max="3330" width="105" style="165" customWidth="1"/>
    <col min="3331" max="3584" width="9.875" style="165"/>
    <col min="3585" max="3585" width="7.875" style="165" customWidth="1"/>
    <col min="3586" max="3586" width="105" style="165" customWidth="1"/>
    <col min="3587" max="3840" width="9.875" style="165"/>
    <col min="3841" max="3841" width="7.875" style="165" customWidth="1"/>
    <col min="3842" max="3842" width="105" style="165" customWidth="1"/>
    <col min="3843" max="4096" width="9.875" style="165"/>
    <col min="4097" max="4097" width="7.875" style="165" customWidth="1"/>
    <col min="4098" max="4098" width="105" style="165" customWidth="1"/>
    <col min="4099" max="4352" width="9.875" style="165"/>
    <col min="4353" max="4353" width="7.875" style="165" customWidth="1"/>
    <col min="4354" max="4354" width="105" style="165" customWidth="1"/>
    <col min="4355" max="4608" width="9.875" style="165"/>
    <col min="4609" max="4609" width="7.875" style="165" customWidth="1"/>
    <col min="4610" max="4610" width="105" style="165" customWidth="1"/>
    <col min="4611" max="4864" width="9.875" style="165"/>
    <col min="4865" max="4865" width="7.875" style="165" customWidth="1"/>
    <col min="4866" max="4866" width="105" style="165" customWidth="1"/>
    <col min="4867" max="5120" width="9.875" style="165"/>
    <col min="5121" max="5121" width="7.875" style="165" customWidth="1"/>
    <col min="5122" max="5122" width="105" style="165" customWidth="1"/>
    <col min="5123" max="5376" width="9.875" style="165"/>
    <col min="5377" max="5377" width="7.875" style="165" customWidth="1"/>
    <col min="5378" max="5378" width="105" style="165" customWidth="1"/>
    <col min="5379" max="5632" width="9.875" style="165"/>
    <col min="5633" max="5633" width="7.875" style="165" customWidth="1"/>
    <col min="5634" max="5634" width="105" style="165" customWidth="1"/>
    <col min="5635" max="5888" width="9.875" style="165"/>
    <col min="5889" max="5889" width="7.875" style="165" customWidth="1"/>
    <col min="5890" max="5890" width="105" style="165" customWidth="1"/>
    <col min="5891" max="6144" width="9.875" style="165"/>
    <col min="6145" max="6145" width="7.875" style="165" customWidth="1"/>
    <col min="6146" max="6146" width="105" style="165" customWidth="1"/>
    <col min="6147" max="6400" width="9.875" style="165"/>
    <col min="6401" max="6401" width="7.875" style="165" customWidth="1"/>
    <col min="6402" max="6402" width="105" style="165" customWidth="1"/>
    <col min="6403" max="6656" width="9.875" style="165"/>
    <col min="6657" max="6657" width="7.875" style="165" customWidth="1"/>
    <col min="6658" max="6658" width="105" style="165" customWidth="1"/>
    <col min="6659" max="6912" width="9.875" style="165"/>
    <col min="6913" max="6913" width="7.875" style="165" customWidth="1"/>
    <col min="6914" max="6914" width="105" style="165" customWidth="1"/>
    <col min="6915" max="7168" width="9.875" style="165"/>
    <col min="7169" max="7169" width="7.875" style="165" customWidth="1"/>
    <col min="7170" max="7170" width="105" style="165" customWidth="1"/>
    <col min="7171" max="7424" width="9.875" style="165"/>
    <col min="7425" max="7425" width="7.875" style="165" customWidth="1"/>
    <col min="7426" max="7426" width="105" style="165" customWidth="1"/>
    <col min="7427" max="7680" width="9.875" style="165"/>
    <col min="7681" max="7681" width="7.875" style="165" customWidth="1"/>
    <col min="7682" max="7682" width="105" style="165" customWidth="1"/>
    <col min="7683" max="7936" width="9.875" style="165"/>
    <col min="7937" max="7937" width="7.875" style="165" customWidth="1"/>
    <col min="7938" max="7938" width="105" style="165" customWidth="1"/>
    <col min="7939" max="8192" width="9.875" style="165"/>
    <col min="8193" max="8193" width="7.875" style="165" customWidth="1"/>
    <col min="8194" max="8194" width="105" style="165" customWidth="1"/>
    <col min="8195" max="8448" width="9.875" style="165"/>
    <col min="8449" max="8449" width="7.875" style="165" customWidth="1"/>
    <col min="8450" max="8450" width="105" style="165" customWidth="1"/>
    <col min="8451" max="8704" width="9.875" style="165"/>
    <col min="8705" max="8705" width="7.875" style="165" customWidth="1"/>
    <col min="8706" max="8706" width="105" style="165" customWidth="1"/>
    <col min="8707" max="8960" width="9.875" style="165"/>
    <col min="8961" max="8961" width="7.875" style="165" customWidth="1"/>
    <col min="8962" max="8962" width="105" style="165" customWidth="1"/>
    <col min="8963" max="9216" width="9.875" style="165"/>
    <col min="9217" max="9217" width="7.875" style="165" customWidth="1"/>
    <col min="9218" max="9218" width="105" style="165" customWidth="1"/>
    <col min="9219" max="9472" width="9.875" style="165"/>
    <col min="9473" max="9473" width="7.875" style="165" customWidth="1"/>
    <col min="9474" max="9474" width="105" style="165" customWidth="1"/>
    <col min="9475" max="9728" width="9.875" style="165"/>
    <col min="9729" max="9729" width="7.875" style="165" customWidth="1"/>
    <col min="9730" max="9730" width="105" style="165" customWidth="1"/>
    <col min="9731" max="9984" width="9.875" style="165"/>
    <col min="9985" max="9985" width="7.875" style="165" customWidth="1"/>
    <col min="9986" max="9986" width="105" style="165" customWidth="1"/>
    <col min="9987" max="10240" width="9.875" style="165"/>
    <col min="10241" max="10241" width="7.875" style="165" customWidth="1"/>
    <col min="10242" max="10242" width="105" style="165" customWidth="1"/>
    <col min="10243" max="10496" width="9.875" style="165"/>
    <col min="10497" max="10497" width="7.875" style="165" customWidth="1"/>
    <col min="10498" max="10498" width="105" style="165" customWidth="1"/>
    <col min="10499" max="10752" width="9.875" style="165"/>
    <col min="10753" max="10753" width="7.875" style="165" customWidth="1"/>
    <col min="10754" max="10754" width="105" style="165" customWidth="1"/>
    <col min="10755" max="11008" width="9.875" style="165"/>
    <col min="11009" max="11009" width="7.875" style="165" customWidth="1"/>
    <col min="11010" max="11010" width="105" style="165" customWidth="1"/>
    <col min="11011" max="11264" width="9.875" style="165"/>
    <col min="11265" max="11265" width="7.875" style="165" customWidth="1"/>
    <col min="11266" max="11266" width="105" style="165" customWidth="1"/>
    <col min="11267" max="11520" width="9.875" style="165"/>
    <col min="11521" max="11521" width="7.875" style="165" customWidth="1"/>
    <col min="11522" max="11522" width="105" style="165" customWidth="1"/>
    <col min="11523" max="11776" width="9.875" style="165"/>
    <col min="11777" max="11777" width="7.875" style="165" customWidth="1"/>
    <col min="11778" max="11778" width="105" style="165" customWidth="1"/>
    <col min="11779" max="12032" width="9.875" style="165"/>
    <col min="12033" max="12033" width="7.875" style="165" customWidth="1"/>
    <col min="12034" max="12034" width="105" style="165" customWidth="1"/>
    <col min="12035" max="12288" width="9.875" style="165"/>
    <col min="12289" max="12289" width="7.875" style="165" customWidth="1"/>
    <col min="12290" max="12290" width="105" style="165" customWidth="1"/>
    <col min="12291" max="12544" width="9.875" style="165"/>
    <col min="12545" max="12545" width="7.875" style="165" customWidth="1"/>
    <col min="12546" max="12546" width="105" style="165" customWidth="1"/>
    <col min="12547" max="12800" width="9.875" style="165"/>
    <col min="12801" max="12801" width="7.875" style="165" customWidth="1"/>
    <col min="12802" max="12802" width="105" style="165" customWidth="1"/>
    <col min="12803" max="13056" width="9.875" style="165"/>
    <col min="13057" max="13057" width="7.875" style="165" customWidth="1"/>
    <col min="13058" max="13058" width="105" style="165" customWidth="1"/>
    <col min="13059" max="13312" width="9.875" style="165"/>
    <col min="13313" max="13313" width="7.875" style="165" customWidth="1"/>
    <col min="13314" max="13314" width="105" style="165" customWidth="1"/>
    <col min="13315" max="13568" width="9.875" style="165"/>
    <col min="13569" max="13569" width="7.875" style="165" customWidth="1"/>
    <col min="13570" max="13570" width="105" style="165" customWidth="1"/>
    <col min="13571" max="13824" width="9.875" style="165"/>
    <col min="13825" max="13825" width="7.875" style="165" customWidth="1"/>
    <col min="13826" max="13826" width="105" style="165" customWidth="1"/>
    <col min="13827" max="14080" width="9.875" style="165"/>
    <col min="14081" max="14081" width="7.875" style="165" customWidth="1"/>
    <col min="14082" max="14082" width="105" style="165" customWidth="1"/>
    <col min="14083" max="14336" width="9.875" style="165"/>
    <col min="14337" max="14337" width="7.875" style="165" customWidth="1"/>
    <col min="14338" max="14338" width="105" style="165" customWidth="1"/>
    <col min="14339" max="14592" width="9.875" style="165"/>
    <col min="14593" max="14593" width="7.875" style="165" customWidth="1"/>
    <col min="14594" max="14594" width="105" style="165" customWidth="1"/>
    <col min="14595" max="14848" width="9.875" style="165"/>
    <col min="14849" max="14849" width="7.875" style="165" customWidth="1"/>
    <col min="14850" max="14850" width="105" style="165" customWidth="1"/>
    <col min="14851" max="15104" width="9.875" style="165"/>
    <col min="15105" max="15105" width="7.875" style="165" customWidth="1"/>
    <col min="15106" max="15106" width="105" style="165" customWidth="1"/>
    <col min="15107" max="15360" width="9.875" style="165"/>
    <col min="15361" max="15361" width="7.875" style="165" customWidth="1"/>
    <col min="15362" max="15362" width="105" style="165" customWidth="1"/>
    <col min="15363" max="15616" width="9.875" style="165"/>
    <col min="15617" max="15617" width="7.875" style="165" customWidth="1"/>
    <col min="15618" max="15618" width="105" style="165" customWidth="1"/>
    <col min="15619" max="15872" width="9.875" style="165"/>
    <col min="15873" max="15873" width="7.875" style="165" customWidth="1"/>
    <col min="15874" max="15874" width="105" style="165" customWidth="1"/>
    <col min="15875" max="16128" width="9.875" style="165"/>
    <col min="16129" max="16129" width="7.875" style="165" customWidth="1"/>
    <col min="16130" max="16130" width="105" style="165" customWidth="1"/>
    <col min="16131" max="16384" width="9.875" style="165"/>
  </cols>
  <sheetData>
    <row r="1" spans="1:2" ht="14.25" customHeight="1">
      <c r="A1" s="164" t="s">
        <v>278</v>
      </c>
    </row>
    <row r="2" spans="1:2" ht="40.5" customHeight="1">
      <c r="A2" s="164" t="s">
        <v>279</v>
      </c>
      <c r="B2" s="166" t="s">
        <v>280</v>
      </c>
    </row>
    <row r="3" spans="1:2" ht="38.25" customHeight="1">
      <c r="B3" s="167" t="s">
        <v>339</v>
      </c>
    </row>
    <row r="4" spans="1:2" ht="29.25" customHeight="1" thickBot="1">
      <c r="B4" s="168"/>
    </row>
    <row r="5" spans="1:2" ht="160.5" customHeight="1" thickTop="1">
      <c r="B5" s="169" t="s">
        <v>281</v>
      </c>
    </row>
    <row r="6" spans="1:2" ht="12.75" customHeight="1" thickBot="1">
      <c r="B6" s="170"/>
    </row>
    <row r="7" spans="1:2" ht="28.35" customHeight="1" thickTop="1">
      <c r="B7" s="171"/>
    </row>
    <row r="8" spans="1:2" ht="29.25" customHeight="1">
      <c r="A8" s="172" t="s">
        <v>282</v>
      </c>
    </row>
    <row r="9" spans="1:2" ht="29.25" customHeight="1"/>
    <row r="10" spans="1:2" ht="29.25" customHeight="1">
      <c r="A10" s="173" t="s">
        <v>285</v>
      </c>
      <c r="B10" s="174"/>
    </row>
    <row r="11" spans="1:2" ht="29.25" customHeight="1">
      <c r="A11" s="174"/>
      <c r="B11" s="174"/>
    </row>
    <row r="12" spans="1:2" ht="29.25" customHeight="1">
      <c r="A12" s="172" t="s">
        <v>283</v>
      </c>
      <c r="B12" s="174"/>
    </row>
    <row r="13" spans="1:2" ht="18" customHeight="1">
      <c r="A13" s="174"/>
      <c r="B13" s="174"/>
    </row>
    <row r="14" spans="1:2" ht="29.25" customHeight="1">
      <c r="A14" s="173" t="s">
        <v>284</v>
      </c>
      <c r="B14" s="175" t="s">
        <v>286</v>
      </c>
    </row>
    <row r="15" spans="1:2" ht="29.25" customHeight="1"/>
    <row r="16" spans="1:2" ht="29.25" customHeight="1"/>
    <row r="17" ht="29.25" customHeight="1"/>
    <row r="18" ht="29.25" customHeight="1"/>
    <row r="19" ht="29.25" customHeight="1"/>
    <row r="20" ht="29.25" customHeight="1"/>
    <row r="21" ht="29.25" customHeight="1"/>
  </sheetData>
  <phoneticPr fontId="3"/>
  <pageMargins left="0.78740157480314965" right="0.47244094488188981" top="0.59055118110236227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実施要綱（修正版）</vt:lpstr>
      <vt:lpstr>予選組合せ</vt:lpstr>
      <vt:lpstr>予選結果(3チームリーグ)</vt:lpstr>
      <vt:lpstr>予選結果(4チームトーナメント)</vt:lpstr>
      <vt:lpstr>決勝トーナメント最終結果</vt:lpstr>
      <vt:lpstr>駐車券 </vt:lpstr>
      <vt:lpstr>決勝トーナメント最終結果!Print_Area</vt:lpstr>
      <vt:lpstr>'予選結果(3チームリーグ)'!Print_Area</vt:lpstr>
      <vt:lpstr>'予選結果(4チームトーナメント)'!Print_Area</vt:lpstr>
      <vt:lpstr>'予選結果(3チームリーグ)'!Print_Titles</vt:lpstr>
      <vt:lpstr>'予選結果(4チームトーナメント)'!Print_Titles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貴士 上野</cp:lastModifiedBy>
  <cp:lastPrinted>2025-07-21T07:37:31Z</cp:lastPrinted>
  <dcterms:created xsi:type="dcterms:W3CDTF">2007-07-10T02:37:53Z</dcterms:created>
  <dcterms:modified xsi:type="dcterms:W3CDTF">2025-07-21T08:04:01Z</dcterms:modified>
</cp:coreProperties>
</file>